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1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Azucena\Documents\Entrega - DEEDI\Trayectorias escolares\Documentos Terminados\Enero\"/>
    </mc:Choice>
  </mc:AlternateContent>
  <xr:revisionPtr revIDLastSave="0" documentId="13_ncr:1_{4B35A4CC-69E8-4D62-9A25-C4BC90E4D66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c. S. Computacionales" sheetId="1" r:id="rId1"/>
    <sheet name="Administración" sheetId="2" r:id="rId2"/>
    <sheet name="LIC ENFERMERIA" sheetId="3" r:id="rId3"/>
    <sheet name="Ing Software" sheetId="4" r:id="rId4"/>
    <sheet name="MEDICO CIR" sheetId="5" r:id="rId5"/>
    <sheet name="BACHILLERATO" sheetId="7" r:id="rId6"/>
    <sheet name="PA Enfermeria" sheetId="6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1">
      <go:sheetsCustomData xmlns:go="http://customooxmlschemas.google.com/" r:id="rId11" roundtripDataSignature="AMtx7miZOGprDC2jFBdRowhixAx8k0O1lw=="/>
    </ext>
  </extLst>
</workbook>
</file>

<file path=xl/calcChain.xml><?xml version="1.0" encoding="utf-8"?>
<calcChain xmlns="http://schemas.openxmlformats.org/spreadsheetml/2006/main">
  <c r="L321" i="4" l="1"/>
  <c r="K321" i="4"/>
  <c r="M321" i="4" s="1"/>
  <c r="N321" i="4" s="1"/>
  <c r="Q234" i="4"/>
  <c r="K237" i="4"/>
  <c r="K900" i="2"/>
  <c r="AC900" i="2"/>
  <c r="AD900" i="2"/>
  <c r="AE900" i="2" s="1"/>
  <c r="AH792" i="2"/>
  <c r="K795" i="2"/>
  <c r="K298" i="7"/>
  <c r="I298" i="7"/>
  <c r="H298" i="7"/>
  <c r="J298" i="7" s="1"/>
  <c r="O293" i="7"/>
  <c r="N293" i="7"/>
  <c r="L293" i="7"/>
  <c r="O292" i="7"/>
  <c r="N292" i="7"/>
  <c r="L292" i="7"/>
  <c r="O291" i="7"/>
  <c r="N291" i="7"/>
  <c r="L291" i="7"/>
  <c r="N290" i="7"/>
  <c r="O290" i="7" s="1"/>
  <c r="L290" i="7"/>
  <c r="L289" i="7"/>
  <c r="M288" i="7"/>
  <c r="P289" i="7" s="1"/>
  <c r="N464" i="5"/>
  <c r="L464" i="5"/>
  <c r="K464" i="5"/>
  <c r="M464" i="5" s="1"/>
  <c r="P462" i="5"/>
  <c r="Q461" i="5"/>
  <c r="Q462" i="5" s="1"/>
  <c r="R456" i="5"/>
  <c r="Q456" i="5"/>
  <c r="O456" i="5"/>
  <c r="R455" i="5"/>
  <c r="Q455" i="5"/>
  <c r="O455" i="5"/>
  <c r="R454" i="5"/>
  <c r="Q454" i="5"/>
  <c r="O454" i="5"/>
  <c r="R453" i="5"/>
  <c r="Q453" i="5"/>
  <c r="O453" i="5"/>
  <c r="R452" i="5"/>
  <c r="Q452" i="5"/>
  <c r="O452" i="5"/>
  <c r="S451" i="5"/>
  <c r="R451" i="5"/>
  <c r="Q451" i="5"/>
  <c r="O451" i="5"/>
  <c r="O450" i="5"/>
  <c r="P449" i="5"/>
  <c r="Q450" i="5" s="1"/>
  <c r="R450" i="5" s="1"/>
  <c r="N405" i="4"/>
  <c r="L405" i="4"/>
  <c r="K405" i="4"/>
  <c r="M405" i="4" s="1"/>
  <c r="P403" i="4"/>
  <c r="Q402" i="4"/>
  <c r="Q403" i="4" s="1"/>
  <c r="R397" i="4"/>
  <c r="Q397" i="4"/>
  <c r="O397" i="4"/>
  <c r="R396" i="4"/>
  <c r="Q396" i="4"/>
  <c r="O396" i="4"/>
  <c r="R395" i="4"/>
  <c r="Q395" i="4"/>
  <c r="O395" i="4"/>
  <c r="R394" i="4"/>
  <c r="Q394" i="4"/>
  <c r="O394" i="4"/>
  <c r="R393" i="4"/>
  <c r="Q393" i="4"/>
  <c r="O393" i="4"/>
  <c r="S392" i="4"/>
  <c r="Q392" i="4"/>
  <c r="R392" i="4" s="1"/>
  <c r="O392" i="4"/>
  <c r="O391" i="4"/>
  <c r="P390" i="4"/>
  <c r="Q391" i="4" s="1"/>
  <c r="R391" i="4" s="1"/>
  <c r="M641" i="3"/>
  <c r="K641" i="3"/>
  <c r="J641" i="3"/>
  <c r="L641" i="3" s="1"/>
  <c r="O639" i="3"/>
  <c r="P638" i="3"/>
  <c r="P639" i="3" s="1"/>
  <c r="Q632" i="3"/>
  <c r="P632" i="3"/>
  <c r="N632" i="3"/>
  <c r="Q631" i="3"/>
  <c r="P631" i="3"/>
  <c r="N631" i="3"/>
  <c r="Q630" i="3"/>
  <c r="P630" i="3"/>
  <c r="N630" i="3"/>
  <c r="Q629" i="3"/>
  <c r="P629" i="3"/>
  <c r="N629" i="3"/>
  <c r="Q628" i="3"/>
  <c r="P628" i="3"/>
  <c r="N628" i="3"/>
  <c r="R627" i="3"/>
  <c r="Q627" i="3"/>
  <c r="P627" i="3"/>
  <c r="N627" i="3"/>
  <c r="N626" i="3"/>
  <c r="O625" i="3"/>
  <c r="P626" i="3" s="1"/>
  <c r="Q626" i="3" s="1"/>
  <c r="AC1070" i="2"/>
  <c r="K1070" i="2"/>
  <c r="AD1070" i="2" s="1"/>
  <c r="AE1070" i="2" s="1"/>
  <c r="AG1068" i="2"/>
  <c r="AH1067" i="2"/>
  <c r="AH1068" i="2" s="1"/>
  <c r="AH1061" i="2"/>
  <c r="AI1061" i="2" s="1"/>
  <c r="AF1061" i="2"/>
  <c r="AH1060" i="2"/>
  <c r="AI1060" i="2" s="1"/>
  <c r="AF1060" i="2"/>
  <c r="AH1059" i="2"/>
  <c r="AI1059" i="2" s="1"/>
  <c r="AF1059" i="2"/>
  <c r="AH1058" i="2"/>
  <c r="AI1058" i="2" s="1"/>
  <c r="AF1058" i="2"/>
  <c r="AH1057" i="2"/>
  <c r="AI1057" i="2" s="1"/>
  <c r="AF1057" i="2"/>
  <c r="AH1056" i="2"/>
  <c r="AI1056" i="2" s="1"/>
  <c r="AF1056" i="2"/>
  <c r="AH1055" i="2"/>
  <c r="AI1055" i="2" s="1"/>
  <c r="AF1055" i="2"/>
  <c r="AF1054" i="2"/>
  <c r="AG1053" i="2"/>
  <c r="AJ1055" i="2" s="1"/>
  <c r="AG1032" i="2"/>
  <c r="AF973" i="2"/>
  <c r="AF953" i="2"/>
  <c r="AF933" i="2"/>
  <c r="AF914" i="2"/>
  <c r="AF893" i="2"/>
  <c r="K421" i="3" a="1"/>
  <c r="K421" i="3" s="1"/>
  <c r="K399" i="3" a="1"/>
  <c r="K399" i="3" s="1"/>
  <c r="K377" i="3"/>
  <c r="I250" i="7"/>
  <c r="AC879" i="2"/>
  <c r="AF423" i="2"/>
  <c r="AF1036" i="2"/>
  <c r="AF1037" i="2"/>
  <c r="AF1038" i="2"/>
  <c r="AF1039" i="2"/>
  <c r="N443" i="5"/>
  <c r="L443" i="5"/>
  <c r="K443" i="5"/>
  <c r="M443" i="5" s="1"/>
  <c r="P441" i="5"/>
  <c r="Q440" i="5"/>
  <c r="Q441" i="5" s="1"/>
  <c r="R435" i="5"/>
  <c r="Q435" i="5"/>
  <c r="O435" i="5"/>
  <c r="R434" i="5"/>
  <c r="Q434" i="5"/>
  <c r="O434" i="5"/>
  <c r="R433" i="5"/>
  <c r="Q433" i="5"/>
  <c r="O433" i="5"/>
  <c r="R432" i="5"/>
  <c r="Q432" i="5"/>
  <c r="O432" i="5"/>
  <c r="R431" i="5"/>
  <c r="Q431" i="5"/>
  <c r="O431" i="5"/>
  <c r="R430" i="5"/>
  <c r="Q430" i="5"/>
  <c r="O430" i="5"/>
  <c r="O429" i="5"/>
  <c r="P428" i="5"/>
  <c r="Q429" i="5" s="1"/>
  <c r="R429" i="5" s="1"/>
  <c r="K619" i="3"/>
  <c r="J619" i="3"/>
  <c r="L619" i="3" s="1"/>
  <c r="M619" i="3" s="1"/>
  <c r="O617" i="3"/>
  <c r="P610" i="3"/>
  <c r="Q610" i="3" s="1"/>
  <c r="N610" i="3"/>
  <c r="P609" i="3"/>
  <c r="Q609" i="3" s="1"/>
  <c r="N609" i="3"/>
  <c r="P608" i="3"/>
  <c r="Q608" i="3" s="1"/>
  <c r="N608" i="3"/>
  <c r="P607" i="3"/>
  <c r="Q607" i="3" s="1"/>
  <c r="N607" i="3"/>
  <c r="P606" i="3"/>
  <c r="Q606" i="3" s="1"/>
  <c r="N606" i="3"/>
  <c r="Q605" i="3"/>
  <c r="P605" i="3"/>
  <c r="N605" i="3"/>
  <c r="N604" i="3"/>
  <c r="O603" i="3"/>
  <c r="P604" i="3" s="1"/>
  <c r="Q604" i="3" s="1"/>
  <c r="AC1047" i="2"/>
  <c r="K1047" i="2"/>
  <c r="AD1047" i="2" s="1"/>
  <c r="AE1047" i="2" s="1"/>
  <c r="AG1045" i="2"/>
  <c r="AH1044" i="2"/>
  <c r="AH1045" i="2" s="1"/>
  <c r="AH1039" i="2"/>
  <c r="AI1039" i="2" s="1"/>
  <c r="AH1038" i="2"/>
  <c r="AI1038" i="2" s="1"/>
  <c r="AH1037" i="2"/>
  <c r="AI1037" i="2" s="1"/>
  <c r="AH1036" i="2"/>
  <c r="AI1036" i="2" s="1"/>
  <c r="AH1035" i="2"/>
  <c r="AI1035" i="2" s="1"/>
  <c r="AF1035" i="2"/>
  <c r="AI1034" i="2"/>
  <c r="AH1034" i="2"/>
  <c r="AF1034" i="2"/>
  <c r="AF1033" i="2"/>
  <c r="AH1033" i="2"/>
  <c r="AI1033" i="2" s="1"/>
  <c r="AH977" i="2"/>
  <c r="AI977" i="2"/>
  <c r="AF977" i="2"/>
  <c r="AF952" i="2"/>
  <c r="AF956" i="2"/>
  <c r="AH956" i="2"/>
  <c r="AI956" i="2"/>
  <c r="AF932" i="2"/>
  <c r="AH935" i="2"/>
  <c r="AI935" i="2"/>
  <c r="AF935" i="2"/>
  <c r="AF913" i="2"/>
  <c r="AH913" i="2"/>
  <c r="AI913" i="2" s="1"/>
  <c r="AH914" i="2"/>
  <c r="AI914" i="2" s="1"/>
  <c r="AF892" i="2"/>
  <c r="AH893" i="2"/>
  <c r="AI893" i="2" s="1"/>
  <c r="AH872" i="2"/>
  <c r="AI872" i="2" s="1"/>
  <c r="AF872" i="2"/>
  <c r="J265" i="3"/>
  <c r="K355" i="3"/>
  <c r="N289" i="7" l="1"/>
  <c r="O289" i="7" s="1"/>
  <c r="AH1054" i="2"/>
  <c r="AI1054" i="2" s="1"/>
  <c r="S430" i="5"/>
  <c r="P616" i="3"/>
  <c r="P617" i="3" s="1"/>
  <c r="R605" i="3"/>
  <c r="AJ1034" i="2"/>
  <c r="L300" i="4"/>
  <c r="AC858" i="2"/>
  <c r="K282" i="7" l="1"/>
  <c r="I282" i="7"/>
  <c r="H282" i="7"/>
  <c r="J282" i="7" s="1"/>
  <c r="O277" i="7"/>
  <c r="N277" i="7"/>
  <c r="L277" i="7"/>
  <c r="O276" i="7"/>
  <c r="N276" i="7"/>
  <c r="L276" i="7"/>
  <c r="O275" i="7"/>
  <c r="N275" i="7"/>
  <c r="L275" i="7"/>
  <c r="O274" i="7"/>
  <c r="N274" i="7"/>
  <c r="L274" i="7"/>
  <c r="L273" i="7"/>
  <c r="M272" i="7"/>
  <c r="P273" i="7" s="1"/>
  <c r="N422" i="5"/>
  <c r="L422" i="5"/>
  <c r="K422" i="5"/>
  <c r="M422" i="5" s="1"/>
  <c r="P420" i="5"/>
  <c r="Q419" i="5"/>
  <c r="Q420" i="5" s="1"/>
  <c r="R410" i="5"/>
  <c r="Q410" i="5"/>
  <c r="O410" i="5"/>
  <c r="Q409" i="5"/>
  <c r="R409" i="5" s="1"/>
  <c r="O409" i="5"/>
  <c r="O408" i="5"/>
  <c r="P407" i="5"/>
  <c r="Q408" i="5" s="1"/>
  <c r="R408" i="5" s="1"/>
  <c r="N384" i="4"/>
  <c r="L384" i="4"/>
  <c r="K384" i="4"/>
  <c r="M384" i="4" s="1"/>
  <c r="P382" i="4"/>
  <c r="Q381" i="4"/>
  <c r="Q382" i="4" s="1"/>
  <c r="R376" i="4"/>
  <c r="Q376" i="4"/>
  <c r="O376" i="4"/>
  <c r="R375" i="4"/>
  <c r="Q375" i="4"/>
  <c r="O375" i="4"/>
  <c r="R374" i="4"/>
  <c r="Q374" i="4"/>
  <c r="O374" i="4"/>
  <c r="R373" i="4"/>
  <c r="Q373" i="4"/>
  <c r="O373" i="4"/>
  <c r="R372" i="4"/>
  <c r="Q372" i="4"/>
  <c r="O372" i="4"/>
  <c r="Q371" i="4"/>
  <c r="R371" i="4" s="1"/>
  <c r="O371" i="4"/>
  <c r="O370" i="4"/>
  <c r="P369" i="4"/>
  <c r="S371" i="4" s="1"/>
  <c r="Q293" i="4"/>
  <c r="R293" i="4" s="1"/>
  <c r="M597" i="3"/>
  <c r="K597" i="3"/>
  <c r="J597" i="3"/>
  <c r="L597" i="3" s="1"/>
  <c r="O595" i="3"/>
  <c r="P594" i="3"/>
  <c r="P595" i="3" s="1"/>
  <c r="Q588" i="3"/>
  <c r="P588" i="3"/>
  <c r="N588" i="3"/>
  <c r="Q587" i="3"/>
  <c r="P587" i="3"/>
  <c r="N587" i="3"/>
  <c r="Q586" i="3"/>
  <c r="P586" i="3"/>
  <c r="N586" i="3"/>
  <c r="Q585" i="3"/>
  <c r="P585" i="3"/>
  <c r="N585" i="3"/>
  <c r="Q584" i="3"/>
  <c r="P584" i="3"/>
  <c r="N584" i="3"/>
  <c r="P583" i="3"/>
  <c r="Q583" i="3" s="1"/>
  <c r="N583" i="3"/>
  <c r="N582" i="3"/>
  <c r="O581" i="3"/>
  <c r="R583" i="3" s="1"/>
  <c r="Q370" i="4" l="1"/>
  <c r="R370" i="4" s="1"/>
  <c r="P582" i="3"/>
  <c r="Q582" i="3" s="1"/>
  <c r="N273" i="7"/>
  <c r="O273" i="7" s="1"/>
  <c r="S409" i="5"/>
  <c r="AE1026" i="2" l="1"/>
  <c r="AC1026" i="2"/>
  <c r="K1026" i="2"/>
  <c r="AD1026" i="2" s="1"/>
  <c r="AG1024" i="2"/>
  <c r="AH1023" i="2"/>
  <c r="AH1024" i="2" s="1"/>
  <c r="AI1018" i="2"/>
  <c r="AH1018" i="2"/>
  <c r="AF1018" i="2"/>
  <c r="AI1017" i="2"/>
  <c r="AH1017" i="2"/>
  <c r="AF1017" i="2"/>
  <c r="AI1016" i="2"/>
  <c r="AH1016" i="2"/>
  <c r="AF1016" i="2"/>
  <c r="AI1015" i="2"/>
  <c r="AH1015" i="2"/>
  <c r="AF1015" i="2"/>
  <c r="AI1014" i="2"/>
  <c r="AH1014" i="2"/>
  <c r="AF1014" i="2"/>
  <c r="AH1013" i="2"/>
  <c r="AI1013" i="2" s="1"/>
  <c r="AF1013" i="2"/>
  <c r="AF1012" i="2"/>
  <c r="AG1011" i="2"/>
  <c r="AJ1013" i="2" s="1"/>
  <c r="AF931" i="2"/>
  <c r="AF912" i="2"/>
  <c r="AF891" i="2"/>
  <c r="AF871" i="2"/>
  <c r="AF851" i="2"/>
  <c r="AH851" i="2"/>
  <c r="AI851" i="2" s="1"/>
  <c r="AH1012" i="2" l="1"/>
  <c r="AI1012" i="2" s="1"/>
  <c r="L279" i="4"/>
  <c r="AC837" i="2"/>
  <c r="I234" i="7"/>
  <c r="N401" i="5" l="1"/>
  <c r="L401" i="5"/>
  <c r="K401" i="5"/>
  <c r="M401" i="5" s="1"/>
  <c r="P399" i="5"/>
  <c r="Q398" i="5"/>
  <c r="Q399" i="5" s="1"/>
  <c r="Q389" i="5"/>
  <c r="R389" i="5" s="1"/>
  <c r="O389" i="5"/>
  <c r="Q388" i="5"/>
  <c r="R388" i="5" s="1"/>
  <c r="O388" i="5"/>
  <c r="O387" i="5"/>
  <c r="P386" i="5"/>
  <c r="Q387" i="5" s="1"/>
  <c r="R387" i="5" s="1"/>
  <c r="Q314" i="4"/>
  <c r="R314" i="4"/>
  <c r="O314" i="4"/>
  <c r="Q313" i="4"/>
  <c r="R313" i="4" s="1"/>
  <c r="O313" i="4"/>
  <c r="O293" i="4"/>
  <c r="O292" i="4"/>
  <c r="O272" i="4"/>
  <c r="Q272" i="4"/>
  <c r="R272" i="4" s="1"/>
  <c r="M575" i="3"/>
  <c r="K575" i="3"/>
  <c r="J575" i="3"/>
  <c r="L575" i="3" s="1"/>
  <c r="O573" i="3"/>
  <c r="P572" i="3"/>
  <c r="P573" i="3" s="1"/>
  <c r="Q566" i="3"/>
  <c r="P566" i="3"/>
  <c r="N566" i="3"/>
  <c r="Q565" i="3"/>
  <c r="P565" i="3"/>
  <c r="N565" i="3"/>
  <c r="Q564" i="3"/>
  <c r="P564" i="3"/>
  <c r="N564" i="3"/>
  <c r="Q563" i="3"/>
  <c r="P563" i="3"/>
  <c r="N563" i="3"/>
  <c r="Q562" i="3"/>
  <c r="P562" i="3"/>
  <c r="N562" i="3"/>
  <c r="P561" i="3"/>
  <c r="Q561" i="3" s="1"/>
  <c r="N561" i="3"/>
  <c r="N560" i="3"/>
  <c r="O559" i="3"/>
  <c r="R561" i="3" s="1"/>
  <c r="S388" i="5" l="1"/>
  <c r="P560" i="3"/>
  <c r="Q560" i="3" s="1"/>
  <c r="AG990" i="2"/>
  <c r="AJ992" i="2" s="1"/>
  <c r="AG969" i="2"/>
  <c r="AE1005" i="2"/>
  <c r="AC1005" i="2"/>
  <c r="K1005" i="2"/>
  <c r="AD1005" i="2" s="1"/>
  <c r="AG1003" i="2"/>
  <c r="AH1002" i="2"/>
  <c r="AH1003" i="2" s="1"/>
  <c r="AI997" i="2"/>
  <c r="AH997" i="2"/>
  <c r="AF997" i="2"/>
  <c r="AI996" i="2"/>
  <c r="AH996" i="2"/>
  <c r="AF996" i="2"/>
  <c r="AI995" i="2"/>
  <c r="AH995" i="2"/>
  <c r="AF995" i="2"/>
  <c r="AI994" i="2"/>
  <c r="AH994" i="2"/>
  <c r="AF994" i="2"/>
  <c r="AH993" i="2"/>
  <c r="AI993" i="2" s="1"/>
  <c r="AF993" i="2"/>
  <c r="AH992" i="2"/>
  <c r="AI992" i="2" s="1"/>
  <c r="AF992" i="2"/>
  <c r="AH991" i="2"/>
  <c r="AI991" i="2" s="1"/>
  <c r="AF991" i="2"/>
  <c r="AF911" i="2"/>
  <c r="AF890" i="2"/>
  <c r="AF870" i="2"/>
  <c r="AF850" i="2"/>
  <c r="AF830" i="2"/>
  <c r="L258" i="4" l="1"/>
  <c r="AC816" i="2"/>
  <c r="K266" i="7" l="1"/>
  <c r="I266" i="7"/>
  <c r="H266" i="7"/>
  <c r="J266" i="7" s="1"/>
  <c r="O261" i="7"/>
  <c r="N261" i="7"/>
  <c r="L261" i="7"/>
  <c r="N260" i="7"/>
  <c r="O260" i="7" s="1"/>
  <c r="L260" i="7"/>
  <c r="N259" i="7"/>
  <c r="O259" i="7" s="1"/>
  <c r="L259" i="7"/>
  <c r="N258" i="7"/>
  <c r="O258" i="7" s="1"/>
  <c r="L258" i="7"/>
  <c r="L257" i="7"/>
  <c r="M256" i="7"/>
  <c r="N257" i="7" s="1"/>
  <c r="O257" i="7" s="1"/>
  <c r="P365" i="5"/>
  <c r="S367" i="5" s="1"/>
  <c r="N380" i="5"/>
  <c r="L380" i="5"/>
  <c r="K380" i="5"/>
  <c r="M380" i="5" s="1"/>
  <c r="P378" i="5"/>
  <c r="Q377" i="5"/>
  <c r="Q378" i="5" s="1"/>
  <c r="Q368" i="5"/>
  <c r="R368" i="5" s="1"/>
  <c r="O368" i="5"/>
  <c r="Q367" i="5"/>
  <c r="R367" i="5" s="1"/>
  <c r="O367" i="5"/>
  <c r="O366" i="5"/>
  <c r="N359" i="5"/>
  <c r="L359" i="5"/>
  <c r="K359" i="5"/>
  <c r="M359" i="5" s="1"/>
  <c r="P357" i="5"/>
  <c r="Q356" i="5"/>
  <c r="Q357" i="5" s="1"/>
  <c r="Q347" i="5"/>
  <c r="R347" i="5" s="1"/>
  <c r="O347" i="5"/>
  <c r="S346" i="5"/>
  <c r="Q346" i="5"/>
  <c r="R346" i="5" s="1"/>
  <c r="O346" i="5"/>
  <c r="Q345" i="5"/>
  <c r="R345" i="5" s="1"/>
  <c r="O345" i="5"/>
  <c r="S325" i="5"/>
  <c r="S304" i="5"/>
  <c r="N363" i="4"/>
  <c r="L363" i="4"/>
  <c r="K363" i="4"/>
  <c r="M363" i="4" s="1"/>
  <c r="P361" i="4"/>
  <c r="Q360" i="4"/>
  <c r="Q361" i="4" s="1"/>
  <c r="R355" i="4"/>
  <c r="Q355" i="4"/>
  <c r="O355" i="4"/>
  <c r="R354" i="4"/>
  <c r="Q354" i="4"/>
  <c r="O354" i="4"/>
  <c r="R353" i="4"/>
  <c r="Q353" i="4"/>
  <c r="O353" i="4"/>
  <c r="Q352" i="4"/>
  <c r="R352" i="4" s="1"/>
  <c r="O352" i="4"/>
  <c r="Q351" i="4"/>
  <c r="R351" i="4" s="1"/>
  <c r="O351" i="4"/>
  <c r="Q350" i="4"/>
  <c r="R350" i="4" s="1"/>
  <c r="O350" i="4"/>
  <c r="O349" i="4"/>
  <c r="P348" i="4"/>
  <c r="S350" i="4" s="1"/>
  <c r="O271" i="4"/>
  <c r="O251" i="4"/>
  <c r="Q251" i="4"/>
  <c r="R251" i="4" s="1"/>
  <c r="M553" i="3"/>
  <c r="K553" i="3"/>
  <c r="J553" i="3"/>
  <c r="L553" i="3" s="1"/>
  <c r="O551" i="3"/>
  <c r="P550" i="3"/>
  <c r="P551" i="3" s="1"/>
  <c r="Q544" i="3"/>
  <c r="P544" i="3"/>
  <c r="N544" i="3"/>
  <c r="Q543" i="3"/>
  <c r="P543" i="3"/>
  <c r="N543" i="3"/>
  <c r="Q542" i="3"/>
  <c r="P542" i="3"/>
  <c r="N542" i="3"/>
  <c r="P541" i="3"/>
  <c r="Q541" i="3" s="1"/>
  <c r="N541" i="3"/>
  <c r="P540" i="3"/>
  <c r="Q540" i="3" s="1"/>
  <c r="N540" i="3"/>
  <c r="P539" i="3"/>
  <c r="Q539" i="3" s="1"/>
  <c r="N539" i="3"/>
  <c r="N538" i="3"/>
  <c r="O537" i="3"/>
  <c r="P538" i="3" s="1"/>
  <c r="Q538" i="3" s="1"/>
  <c r="AE984" i="2"/>
  <c r="AC984" i="2"/>
  <c r="K984" i="2"/>
  <c r="AD984" i="2" s="1"/>
  <c r="AG982" i="2"/>
  <c r="AH981" i="2"/>
  <c r="AH982" i="2" s="1"/>
  <c r="AI976" i="2"/>
  <c r="AH976" i="2"/>
  <c r="AF976" i="2"/>
  <c r="AI975" i="2"/>
  <c r="AH975" i="2"/>
  <c r="AF975" i="2"/>
  <c r="AI974" i="2"/>
  <c r="AH974" i="2"/>
  <c r="AF974" i="2"/>
  <c r="AH973" i="2"/>
  <c r="AI973" i="2" s="1"/>
  <c r="AH972" i="2"/>
  <c r="AI972" i="2" s="1"/>
  <c r="AF972" i="2"/>
  <c r="AJ971" i="2"/>
  <c r="AH971" i="2"/>
  <c r="AI971" i="2" s="1"/>
  <c r="AF971" i="2"/>
  <c r="AH970" i="2"/>
  <c r="AI970" i="2" s="1"/>
  <c r="AF970" i="2"/>
  <c r="R539" i="3" l="1"/>
  <c r="Q366" i="5"/>
  <c r="R366" i="5" s="1"/>
  <c r="Q349" i="4"/>
  <c r="R349" i="4" s="1"/>
  <c r="P257" i="7"/>
  <c r="AF910" i="2"/>
  <c r="AF889" i="2"/>
  <c r="AF869" i="2"/>
  <c r="AF849" i="2"/>
  <c r="AF829" i="2"/>
  <c r="AF809" i="2"/>
  <c r="AH809" i="2"/>
  <c r="AI809" i="2" s="1"/>
  <c r="K333" i="3" l="1"/>
  <c r="K288" i="3"/>
  <c r="K311" i="3"/>
  <c r="L237" i="4" l="1"/>
  <c r="AC795" i="2"/>
  <c r="I218" i="7"/>
  <c r="O250" i="4" l="1"/>
  <c r="O230" i="4"/>
  <c r="Q230" i="4"/>
  <c r="R230" i="4" s="1"/>
  <c r="O229" i="4"/>
  <c r="O515" i="3"/>
  <c r="R517" i="3" s="1"/>
  <c r="M531" i="3"/>
  <c r="K531" i="3"/>
  <c r="J531" i="3"/>
  <c r="L531" i="3" s="1"/>
  <c r="O529" i="3"/>
  <c r="P528" i="3"/>
  <c r="P529" i="3" s="1"/>
  <c r="Q522" i="3"/>
  <c r="P522" i="3"/>
  <c r="N522" i="3"/>
  <c r="Q521" i="3"/>
  <c r="P521" i="3"/>
  <c r="N521" i="3"/>
  <c r="P520" i="3"/>
  <c r="Q520" i="3" s="1"/>
  <c r="N520" i="3"/>
  <c r="P519" i="3"/>
  <c r="Q519" i="3" s="1"/>
  <c r="N519" i="3"/>
  <c r="P518" i="3"/>
  <c r="Q518" i="3" s="1"/>
  <c r="N518" i="3"/>
  <c r="P517" i="3"/>
  <c r="Q517" i="3" s="1"/>
  <c r="N517" i="3"/>
  <c r="N516" i="3"/>
  <c r="R495" i="3"/>
  <c r="P516" i="3" l="1"/>
  <c r="Q516" i="3" s="1"/>
  <c r="AE963" i="2"/>
  <c r="AC963" i="2"/>
  <c r="K963" i="2"/>
  <c r="AD963" i="2" s="1"/>
  <c r="AG961" i="2"/>
  <c r="AH960" i="2"/>
  <c r="AH961" i="2" s="1"/>
  <c r="AI955" i="2"/>
  <c r="AH955" i="2"/>
  <c r="AF955" i="2"/>
  <c r="AI954" i="2"/>
  <c r="AH954" i="2"/>
  <c r="AF954" i="2"/>
  <c r="AH953" i="2"/>
  <c r="AI953" i="2" s="1"/>
  <c r="AH952" i="2"/>
  <c r="AI952" i="2" s="1"/>
  <c r="AH951" i="2"/>
  <c r="AI951" i="2" s="1"/>
  <c r="AF951" i="2"/>
  <c r="AJ950" i="2"/>
  <c r="AH950" i="2"/>
  <c r="AI950" i="2" s="1"/>
  <c r="AF950" i="2"/>
  <c r="AH949" i="2"/>
  <c r="AI949" i="2" s="1"/>
  <c r="AF949" i="2"/>
  <c r="AJ929" i="2"/>
  <c r="AJ908" i="2"/>
  <c r="AH869" i="2"/>
  <c r="AI869" i="2" s="1"/>
  <c r="AH870" i="2"/>
  <c r="AI870" i="2" s="1"/>
  <c r="AH871" i="2"/>
  <c r="AI871" i="2" s="1"/>
  <c r="AF868" i="2"/>
  <c r="AF848" i="2"/>
  <c r="AF847" i="2"/>
  <c r="AF828" i="2"/>
  <c r="AH829" i="2"/>
  <c r="AI829" i="2" s="1"/>
  <c r="AH830" i="2"/>
  <c r="AI830" i="2" s="1"/>
  <c r="AF827" i="2"/>
  <c r="AF808" i="2"/>
  <c r="AF807" i="2"/>
  <c r="L216" i="4" l="1"/>
  <c r="AC774" i="2"/>
  <c r="H250" i="7"/>
  <c r="J250" i="7" s="1"/>
  <c r="K250" i="7" s="1"/>
  <c r="N245" i="7"/>
  <c r="O245" i="7" s="1"/>
  <c r="L245" i="7"/>
  <c r="N244" i="7"/>
  <c r="O244" i="7" s="1"/>
  <c r="L244" i="7"/>
  <c r="N243" i="7"/>
  <c r="O243" i="7" s="1"/>
  <c r="L243" i="7"/>
  <c r="N242" i="7"/>
  <c r="O242" i="7" s="1"/>
  <c r="L242" i="7"/>
  <c r="L241" i="7"/>
  <c r="M240" i="7"/>
  <c r="P241" i="7" s="1"/>
  <c r="H234" i="7"/>
  <c r="J234" i="7" s="1"/>
  <c r="K234" i="7" s="1"/>
  <c r="N229" i="7"/>
  <c r="O229" i="7" s="1"/>
  <c r="L229" i="7"/>
  <c r="N228" i="7"/>
  <c r="O228" i="7" s="1"/>
  <c r="L228" i="7"/>
  <c r="N227" i="7"/>
  <c r="O227" i="7" s="1"/>
  <c r="L227" i="7"/>
  <c r="N226" i="7"/>
  <c r="O226" i="7" s="1"/>
  <c r="L226" i="7"/>
  <c r="L225" i="7"/>
  <c r="M224" i="7"/>
  <c r="N225" i="7" s="1"/>
  <c r="O225" i="7" s="1"/>
  <c r="H218" i="7"/>
  <c r="J218" i="7" s="1"/>
  <c r="K218" i="7" s="1"/>
  <c r="N213" i="7"/>
  <c r="O213" i="7" s="1"/>
  <c r="L213" i="7"/>
  <c r="N212" i="7"/>
  <c r="O212" i="7" s="1"/>
  <c r="L212" i="7"/>
  <c r="N211" i="7"/>
  <c r="O211" i="7" s="1"/>
  <c r="L211" i="7"/>
  <c r="N210" i="7"/>
  <c r="O210" i="7" s="1"/>
  <c r="L210" i="7"/>
  <c r="L209" i="7"/>
  <c r="M208" i="7"/>
  <c r="P210" i="7" s="1"/>
  <c r="I199" i="7"/>
  <c r="H199" i="7"/>
  <c r="J199" i="7" s="1"/>
  <c r="N194" i="7"/>
  <c r="O194" i="7" s="1"/>
  <c r="L194" i="7"/>
  <c r="N193" i="7"/>
  <c r="O193" i="7" s="1"/>
  <c r="L193" i="7"/>
  <c r="N192" i="7"/>
  <c r="O192" i="7" s="1"/>
  <c r="L192" i="7"/>
  <c r="N191" i="7"/>
  <c r="O191" i="7" s="1"/>
  <c r="L191" i="7"/>
  <c r="L190" i="7"/>
  <c r="M189" i="7"/>
  <c r="I180" i="7"/>
  <c r="H180" i="7"/>
  <c r="J180" i="7" s="1"/>
  <c r="N175" i="7"/>
  <c r="O175" i="7" s="1"/>
  <c r="L175" i="7"/>
  <c r="N174" i="7"/>
  <c r="O174" i="7" s="1"/>
  <c r="L174" i="7"/>
  <c r="N173" i="7"/>
  <c r="O173" i="7" s="1"/>
  <c r="L173" i="7"/>
  <c r="N172" i="7"/>
  <c r="O172" i="7" s="1"/>
  <c r="L172" i="7"/>
  <c r="L171" i="7"/>
  <c r="M170" i="7"/>
  <c r="N171" i="7" s="1"/>
  <c r="O171" i="7" s="1"/>
  <c r="I164" i="7"/>
  <c r="H164" i="7"/>
  <c r="J164" i="7" s="1"/>
  <c r="N159" i="7"/>
  <c r="O159" i="7" s="1"/>
  <c r="L159" i="7"/>
  <c r="N158" i="7"/>
  <c r="O158" i="7" s="1"/>
  <c r="L158" i="7"/>
  <c r="N157" i="7"/>
  <c r="O157" i="7" s="1"/>
  <c r="L157" i="7"/>
  <c r="N156" i="7"/>
  <c r="O156" i="7" s="1"/>
  <c r="L156" i="7"/>
  <c r="L155" i="7"/>
  <c r="M154" i="7"/>
  <c r="P155" i="7" s="1"/>
  <c r="I148" i="7"/>
  <c r="H148" i="7"/>
  <c r="J148" i="7" s="1"/>
  <c r="N143" i="7"/>
  <c r="O143" i="7" s="1"/>
  <c r="L143" i="7"/>
  <c r="N142" i="7"/>
  <c r="O142" i="7" s="1"/>
  <c r="L142" i="7"/>
  <c r="N141" i="7"/>
  <c r="O141" i="7" s="1"/>
  <c r="L141" i="7"/>
  <c r="N140" i="7"/>
  <c r="O140" i="7" s="1"/>
  <c r="L140" i="7"/>
  <c r="L139" i="7"/>
  <c r="M138" i="7"/>
  <c r="I132" i="7"/>
  <c r="H132" i="7"/>
  <c r="J132" i="7" s="1"/>
  <c r="N127" i="7"/>
  <c r="O127" i="7" s="1"/>
  <c r="L127" i="7"/>
  <c r="N126" i="7"/>
  <c r="O126" i="7" s="1"/>
  <c r="L126" i="7"/>
  <c r="N125" i="7"/>
  <c r="O125" i="7" s="1"/>
  <c r="L125" i="7"/>
  <c r="N124" i="7"/>
  <c r="O124" i="7" s="1"/>
  <c r="L124" i="7"/>
  <c r="L123" i="7"/>
  <c r="M122" i="7"/>
  <c r="I116" i="7"/>
  <c r="H116" i="7"/>
  <c r="J116" i="7" s="1"/>
  <c r="N111" i="7"/>
  <c r="O111" i="7" s="1"/>
  <c r="L111" i="7"/>
  <c r="N110" i="7"/>
  <c r="O110" i="7" s="1"/>
  <c r="L110" i="7"/>
  <c r="N109" i="7"/>
  <c r="O109" i="7" s="1"/>
  <c r="L109" i="7"/>
  <c r="N108" i="7"/>
  <c r="O108" i="7" s="1"/>
  <c r="L108" i="7"/>
  <c r="L107" i="7"/>
  <c r="M106" i="7"/>
  <c r="P107" i="7" s="1"/>
  <c r="Q107" i="7" s="1"/>
  <c r="K100" i="7"/>
  <c r="I100" i="7"/>
  <c r="H100" i="7"/>
  <c r="J100" i="7" s="1"/>
  <c r="N95" i="7"/>
  <c r="O95" i="7" s="1"/>
  <c r="L95" i="7"/>
  <c r="N94" i="7"/>
  <c r="O94" i="7" s="1"/>
  <c r="L94" i="7"/>
  <c r="N93" i="7"/>
  <c r="O93" i="7" s="1"/>
  <c r="L93" i="7"/>
  <c r="N92" i="7"/>
  <c r="O92" i="7" s="1"/>
  <c r="L92" i="7"/>
  <c r="L91" i="7"/>
  <c r="M90" i="7"/>
  <c r="N91" i="7" s="1"/>
  <c r="O91" i="7" s="1"/>
  <c r="I84" i="7"/>
  <c r="H84" i="7"/>
  <c r="J84" i="7" s="1"/>
  <c r="N79" i="7"/>
  <c r="O79" i="7" s="1"/>
  <c r="L79" i="7"/>
  <c r="N78" i="7"/>
  <c r="O78" i="7" s="1"/>
  <c r="L78" i="7"/>
  <c r="N77" i="7"/>
  <c r="O77" i="7" s="1"/>
  <c r="L77" i="7"/>
  <c r="N76" i="7"/>
  <c r="O76" i="7" s="1"/>
  <c r="L76" i="7"/>
  <c r="L75" i="7"/>
  <c r="M74" i="7"/>
  <c r="K65" i="7"/>
  <c r="I65" i="7"/>
  <c r="H65" i="7"/>
  <c r="J65" i="7" s="1"/>
  <c r="N60" i="7"/>
  <c r="O60" i="7" s="1"/>
  <c r="L60" i="7"/>
  <c r="N59" i="7"/>
  <c r="O59" i="7" s="1"/>
  <c r="L59" i="7"/>
  <c r="O57" i="7"/>
  <c r="N57" i="7"/>
  <c r="L57" i="7"/>
  <c r="O56" i="7"/>
  <c r="N56" i="7"/>
  <c r="L56" i="7"/>
  <c r="M55" i="7"/>
  <c r="P56" i="7" s="1"/>
  <c r="Q56" i="7" s="1"/>
  <c r="K49" i="7"/>
  <c r="I49" i="7"/>
  <c r="H49" i="7"/>
  <c r="J49" i="7" s="1"/>
  <c r="N44" i="7"/>
  <c r="O44" i="7" s="1"/>
  <c r="L44" i="7"/>
  <c r="O42" i="7"/>
  <c r="N42" i="7"/>
  <c r="L42" i="7"/>
  <c r="O41" i="7"/>
  <c r="N41" i="7"/>
  <c r="L41" i="7"/>
  <c r="O40" i="7"/>
  <c r="N40" i="7"/>
  <c r="L40" i="7"/>
  <c r="M39" i="7"/>
  <c r="P40" i="7" s="1"/>
  <c r="Q40" i="7" s="1"/>
  <c r="K33" i="7"/>
  <c r="I33" i="7"/>
  <c r="H33" i="7"/>
  <c r="J33" i="7" s="1"/>
  <c r="O25" i="7"/>
  <c r="N25" i="7"/>
  <c r="L25" i="7"/>
  <c r="O24" i="7"/>
  <c r="N24" i="7"/>
  <c r="L24" i="7"/>
  <c r="O23" i="7"/>
  <c r="N23" i="7"/>
  <c r="L23" i="7"/>
  <c r="O22" i="7"/>
  <c r="N22" i="7"/>
  <c r="L22" i="7"/>
  <c r="M21" i="7"/>
  <c r="P22" i="7" s="1"/>
  <c r="Q22" i="7" s="1"/>
  <c r="L278" i="6"/>
  <c r="M278" i="6" s="1"/>
  <c r="J278" i="6"/>
  <c r="F278" i="6"/>
  <c r="L277" i="6"/>
  <c r="M277" i="6" s="1"/>
  <c r="J277" i="6"/>
  <c r="J276" i="6"/>
  <c r="K275" i="6"/>
  <c r="L276" i="6" s="1"/>
  <c r="M276" i="6" s="1"/>
  <c r="L269" i="6"/>
  <c r="M269" i="6" s="1"/>
  <c r="J269" i="6"/>
  <c r="F269" i="6"/>
  <c r="O268" i="6"/>
  <c r="L268" i="6"/>
  <c r="M268" i="6" s="1"/>
  <c r="J268" i="6"/>
  <c r="J267" i="6"/>
  <c r="K266" i="6"/>
  <c r="L267" i="6" s="1"/>
  <c r="M267" i="6" s="1"/>
  <c r="L259" i="6"/>
  <c r="M259" i="6" s="1"/>
  <c r="J259" i="6"/>
  <c r="F259" i="6"/>
  <c r="M258" i="6"/>
  <c r="L258" i="6"/>
  <c r="J258" i="6"/>
  <c r="J257" i="6"/>
  <c r="K256" i="6"/>
  <c r="L257" i="6" s="1"/>
  <c r="M257" i="6" s="1"/>
  <c r="L249" i="6"/>
  <c r="M249" i="6" s="1"/>
  <c r="J249" i="6"/>
  <c r="F249" i="6"/>
  <c r="O248" i="6"/>
  <c r="L248" i="6"/>
  <c r="M248" i="6" s="1"/>
  <c r="J248" i="6"/>
  <c r="J247" i="6"/>
  <c r="K246" i="6"/>
  <c r="L247" i="6" s="1"/>
  <c r="M247" i="6" s="1"/>
  <c r="F242" i="6"/>
  <c r="L238" i="6"/>
  <c r="M238" i="6" s="1"/>
  <c r="J238" i="6"/>
  <c r="L237" i="6"/>
  <c r="M237" i="6" s="1"/>
  <c r="J237" i="6"/>
  <c r="J236" i="6"/>
  <c r="K235" i="6"/>
  <c r="L236" i="6" s="1"/>
  <c r="M236" i="6" s="1"/>
  <c r="F229" i="6"/>
  <c r="L228" i="6"/>
  <c r="M228" i="6" s="1"/>
  <c r="J228" i="6"/>
  <c r="L227" i="6"/>
  <c r="M227" i="6" s="1"/>
  <c r="J227" i="6"/>
  <c r="J226" i="6"/>
  <c r="K225" i="6"/>
  <c r="AH87" i="6" s="1"/>
  <c r="L218" i="6"/>
  <c r="M218" i="6" s="1"/>
  <c r="J218" i="6"/>
  <c r="F218" i="6"/>
  <c r="L217" i="6"/>
  <c r="M217" i="6" s="1"/>
  <c r="J217" i="6"/>
  <c r="J216" i="6"/>
  <c r="K215" i="6"/>
  <c r="AG87" i="6" s="1"/>
  <c r="L207" i="6"/>
  <c r="M207" i="6" s="1"/>
  <c r="J207" i="6"/>
  <c r="F207" i="6"/>
  <c r="L206" i="6"/>
  <c r="M206" i="6" s="1"/>
  <c r="J206" i="6"/>
  <c r="J205" i="6"/>
  <c r="K204" i="6"/>
  <c r="AF87" i="6" s="1"/>
  <c r="L195" i="6"/>
  <c r="M195" i="6" s="1"/>
  <c r="J195" i="6"/>
  <c r="F195" i="6"/>
  <c r="L194" i="6"/>
  <c r="M194" i="6" s="1"/>
  <c r="J194" i="6"/>
  <c r="J193" i="6"/>
  <c r="K192" i="6"/>
  <c r="AE87" i="6" s="1"/>
  <c r="L185" i="6"/>
  <c r="M185" i="6" s="1"/>
  <c r="J185" i="6"/>
  <c r="F185" i="6"/>
  <c r="L184" i="6"/>
  <c r="M184" i="6" s="1"/>
  <c r="J184" i="6"/>
  <c r="J183" i="6"/>
  <c r="K182" i="6"/>
  <c r="L175" i="6"/>
  <c r="M175" i="6" s="1"/>
  <c r="J175" i="6"/>
  <c r="F175" i="6"/>
  <c r="L174" i="6"/>
  <c r="M174" i="6" s="1"/>
  <c r="J174" i="6"/>
  <c r="J173" i="6"/>
  <c r="K172" i="6"/>
  <c r="L173" i="6" s="1"/>
  <c r="M173" i="6" s="1"/>
  <c r="L164" i="6"/>
  <c r="M164" i="6" s="1"/>
  <c r="J164" i="6"/>
  <c r="F164" i="6"/>
  <c r="L163" i="6"/>
  <c r="M163" i="6" s="1"/>
  <c r="J163" i="6"/>
  <c r="J162" i="6"/>
  <c r="K161" i="6"/>
  <c r="L154" i="6"/>
  <c r="M154" i="6" s="1"/>
  <c r="J154" i="6"/>
  <c r="F154" i="6"/>
  <c r="L153" i="6"/>
  <c r="M153" i="6" s="1"/>
  <c r="J153" i="6"/>
  <c r="J152" i="6"/>
  <c r="K151" i="6"/>
  <c r="M143" i="6"/>
  <c r="L143" i="6"/>
  <c r="J143" i="6"/>
  <c r="F143" i="6"/>
  <c r="L142" i="6"/>
  <c r="M142" i="6" s="1"/>
  <c r="J142" i="6"/>
  <c r="J141" i="6"/>
  <c r="K140" i="6"/>
  <c r="Z87" i="6" s="1"/>
  <c r="L131" i="6"/>
  <c r="M131" i="6" s="1"/>
  <c r="J131" i="6"/>
  <c r="F131" i="6"/>
  <c r="L130" i="6"/>
  <c r="M130" i="6" s="1"/>
  <c r="J130" i="6"/>
  <c r="J129" i="6"/>
  <c r="K128" i="6"/>
  <c r="L118" i="6"/>
  <c r="M118" i="6" s="1"/>
  <c r="J118" i="6"/>
  <c r="F118" i="6"/>
  <c r="L117" i="6"/>
  <c r="M117" i="6" s="1"/>
  <c r="J117" i="6"/>
  <c r="J116" i="6"/>
  <c r="K115" i="6"/>
  <c r="L116" i="6" s="1"/>
  <c r="M116" i="6" s="1"/>
  <c r="L107" i="6"/>
  <c r="M107" i="6" s="1"/>
  <c r="J107" i="6"/>
  <c r="F107" i="6"/>
  <c r="L106" i="6"/>
  <c r="M106" i="6" s="1"/>
  <c r="J106" i="6"/>
  <c r="J105" i="6"/>
  <c r="K104" i="6"/>
  <c r="L105" i="6" s="1"/>
  <c r="M105" i="6" s="1"/>
  <c r="L96" i="6"/>
  <c r="M96" i="6" s="1"/>
  <c r="J96" i="6"/>
  <c r="F96" i="6"/>
  <c r="L95" i="6"/>
  <c r="M95" i="6" s="1"/>
  <c r="J95" i="6"/>
  <c r="J94" i="6"/>
  <c r="K93" i="6"/>
  <c r="V87" i="6" s="1"/>
  <c r="X87" i="6"/>
  <c r="W87" i="6"/>
  <c r="Q87" i="6"/>
  <c r="L84" i="6"/>
  <c r="M84" i="6" s="1"/>
  <c r="J84" i="6"/>
  <c r="F84" i="6"/>
  <c r="L83" i="6"/>
  <c r="M83" i="6" s="1"/>
  <c r="J83" i="6"/>
  <c r="J82" i="6"/>
  <c r="K81" i="6"/>
  <c r="Q78" i="6"/>
  <c r="P78" i="6"/>
  <c r="Q77" i="6"/>
  <c r="P77" i="6"/>
  <c r="Q74" i="6"/>
  <c r="P74" i="6"/>
  <c r="L71" i="6"/>
  <c r="M71" i="6" s="1"/>
  <c r="J71" i="6"/>
  <c r="F71" i="6"/>
  <c r="Q70" i="6"/>
  <c r="P70" i="6"/>
  <c r="L70" i="6"/>
  <c r="M70" i="6" s="1"/>
  <c r="J70" i="6"/>
  <c r="Q69" i="6"/>
  <c r="P69" i="6"/>
  <c r="J69" i="6"/>
  <c r="V68" i="6"/>
  <c r="Q68" i="6"/>
  <c r="P68" i="6"/>
  <c r="K68" i="6"/>
  <c r="L69" i="6" s="1"/>
  <c r="Q67" i="6"/>
  <c r="P67" i="6"/>
  <c r="L59" i="6"/>
  <c r="M59" i="6" s="1"/>
  <c r="U69" i="6" s="1"/>
  <c r="J59" i="6"/>
  <c r="G59" i="6"/>
  <c r="L58" i="6"/>
  <c r="U42" i="6" s="1"/>
  <c r="J58" i="6"/>
  <c r="J57" i="6"/>
  <c r="U19" i="6" s="1"/>
  <c r="K56" i="6"/>
  <c r="S87" i="6" s="1"/>
  <c r="I52" i="6"/>
  <c r="H52" i="6"/>
  <c r="P47" i="6"/>
  <c r="L47" i="6"/>
  <c r="M47" i="6" s="1"/>
  <c r="T70" i="6" s="1"/>
  <c r="Q46" i="6"/>
  <c r="P46" i="6"/>
  <c r="L46" i="6"/>
  <c r="T43" i="6" s="1"/>
  <c r="J46" i="6"/>
  <c r="G46" i="6"/>
  <c r="Q45" i="6"/>
  <c r="P45" i="6"/>
  <c r="L45" i="6"/>
  <c r="T42" i="6" s="1"/>
  <c r="J45" i="6"/>
  <c r="T20" i="6" s="1"/>
  <c r="Q44" i="6"/>
  <c r="P44" i="6"/>
  <c r="J44" i="6"/>
  <c r="Q43" i="6"/>
  <c r="P43" i="6"/>
  <c r="K43" i="6"/>
  <c r="L44" i="6" s="1"/>
  <c r="V42" i="6"/>
  <c r="Q42" i="6"/>
  <c r="P42" i="6"/>
  <c r="Q41" i="6"/>
  <c r="P41" i="6"/>
  <c r="L36" i="6"/>
  <c r="M36" i="6" s="1"/>
  <c r="S74" i="6" s="1"/>
  <c r="L35" i="6"/>
  <c r="M35" i="6" s="1"/>
  <c r="S70" i="6" s="1"/>
  <c r="M34" i="6"/>
  <c r="S69" i="6" s="1"/>
  <c r="L34" i="6"/>
  <c r="S43" i="6" s="1"/>
  <c r="J34" i="6"/>
  <c r="S21" i="6" s="1"/>
  <c r="G34" i="6"/>
  <c r="M33" i="6"/>
  <c r="S68" i="6" s="1"/>
  <c r="L33" i="6"/>
  <c r="S42" i="6" s="1"/>
  <c r="J33" i="6"/>
  <c r="S20" i="6" s="1"/>
  <c r="J32" i="6"/>
  <c r="S19" i="6" s="1"/>
  <c r="K31" i="6"/>
  <c r="L32" i="6" s="1"/>
  <c r="P24" i="6"/>
  <c r="L24" i="6"/>
  <c r="M24" i="6" s="1"/>
  <c r="R77" i="6" s="1"/>
  <c r="Q23" i="6"/>
  <c r="P23" i="6"/>
  <c r="L23" i="6"/>
  <c r="R45" i="6" s="1"/>
  <c r="R22" i="6"/>
  <c r="Q22" i="6"/>
  <c r="P22" i="6"/>
  <c r="L22" i="6"/>
  <c r="R44" i="6" s="1"/>
  <c r="Q21" i="6"/>
  <c r="P21" i="6"/>
  <c r="L21" i="6"/>
  <c r="R43" i="6" s="1"/>
  <c r="J21" i="6"/>
  <c r="R21" i="6" s="1"/>
  <c r="G21" i="6"/>
  <c r="Q20" i="6"/>
  <c r="P20" i="6"/>
  <c r="L20" i="6"/>
  <c r="R42" i="6" s="1"/>
  <c r="J20" i="6"/>
  <c r="R20" i="6" s="1"/>
  <c r="W19" i="6"/>
  <c r="V19" i="6"/>
  <c r="T19" i="6"/>
  <c r="Q19" i="6"/>
  <c r="P19" i="6"/>
  <c r="L19" i="6"/>
  <c r="J19" i="6"/>
  <c r="R19" i="6" s="1"/>
  <c r="K18" i="6"/>
  <c r="P87" i="6" s="1"/>
  <c r="N338" i="5"/>
  <c r="M338" i="5"/>
  <c r="L338" i="5"/>
  <c r="K338" i="5"/>
  <c r="P336" i="5"/>
  <c r="Q335" i="5"/>
  <c r="Q336" i="5" s="1"/>
  <c r="Q326" i="5"/>
  <c r="R326" i="5" s="1"/>
  <c r="O326" i="5"/>
  <c r="Q325" i="5"/>
  <c r="R325" i="5" s="1"/>
  <c r="O325" i="5"/>
  <c r="Q324" i="5"/>
  <c r="R324" i="5" s="1"/>
  <c r="O324" i="5"/>
  <c r="N317" i="5"/>
  <c r="L317" i="5"/>
  <c r="K317" i="5"/>
  <c r="M317" i="5" s="1"/>
  <c r="P315" i="5"/>
  <c r="Q314" i="5"/>
  <c r="Q315" i="5" s="1"/>
  <c r="Q305" i="5"/>
  <c r="R305" i="5" s="1"/>
  <c r="O305" i="5"/>
  <c r="Q304" i="5"/>
  <c r="R304" i="5" s="1"/>
  <c r="O304" i="5"/>
  <c r="Q303" i="5"/>
  <c r="R303" i="5" s="1"/>
  <c r="O303" i="5"/>
  <c r="N296" i="5"/>
  <c r="L296" i="5"/>
  <c r="K296" i="5"/>
  <c r="M296" i="5" s="1"/>
  <c r="Q294" i="5"/>
  <c r="P294" i="5"/>
  <c r="Q293" i="5"/>
  <c r="Q284" i="5"/>
  <c r="R284" i="5" s="1"/>
  <c r="O284" i="5"/>
  <c r="Q283" i="5"/>
  <c r="R283" i="5" s="1"/>
  <c r="O283" i="5"/>
  <c r="O282" i="5"/>
  <c r="P281" i="5"/>
  <c r="N275" i="5"/>
  <c r="L275" i="5"/>
  <c r="K275" i="5"/>
  <c r="M275" i="5" s="1"/>
  <c r="P273" i="5"/>
  <c r="Q272" i="5"/>
  <c r="Q273" i="5" s="1"/>
  <c r="Q263" i="5"/>
  <c r="R263" i="5" s="1"/>
  <c r="O263" i="5"/>
  <c r="Q262" i="5"/>
  <c r="R262" i="5" s="1"/>
  <c r="O262" i="5"/>
  <c r="O261" i="5"/>
  <c r="P260" i="5"/>
  <c r="S262" i="5" s="1"/>
  <c r="N254" i="5"/>
  <c r="L254" i="5"/>
  <c r="K254" i="5"/>
  <c r="M254" i="5" s="1"/>
  <c r="P252" i="5"/>
  <c r="Q251" i="5"/>
  <c r="Q252" i="5" s="1"/>
  <c r="Q242" i="5"/>
  <c r="R242" i="5" s="1"/>
  <c r="O242" i="5"/>
  <c r="Q241" i="5"/>
  <c r="R241" i="5" s="1"/>
  <c r="O241" i="5"/>
  <c r="O240" i="5"/>
  <c r="P239" i="5"/>
  <c r="N233" i="5"/>
  <c r="L233" i="5"/>
  <c r="K233" i="5"/>
  <c r="M233" i="5" s="1"/>
  <c r="P231" i="5"/>
  <c r="Q230" i="5"/>
  <c r="Q231" i="5" s="1"/>
  <c r="Q221" i="5"/>
  <c r="R221" i="5" s="1"/>
  <c r="O221" i="5"/>
  <c r="Q220" i="5"/>
  <c r="R220" i="5" s="1"/>
  <c r="O220" i="5"/>
  <c r="O219" i="5"/>
  <c r="P218" i="5"/>
  <c r="S220" i="5" s="1"/>
  <c r="N212" i="5"/>
  <c r="L212" i="5"/>
  <c r="K212" i="5"/>
  <c r="M212" i="5" s="1"/>
  <c r="P210" i="5"/>
  <c r="Q209" i="5"/>
  <c r="Q210" i="5" s="1"/>
  <c r="Q200" i="5"/>
  <c r="R200" i="5" s="1"/>
  <c r="O200" i="5"/>
  <c r="Q199" i="5"/>
  <c r="R199" i="5" s="1"/>
  <c r="O199" i="5"/>
  <c r="O198" i="5"/>
  <c r="P197" i="5"/>
  <c r="S199" i="5" s="1"/>
  <c r="N191" i="5"/>
  <c r="L191" i="5"/>
  <c r="K191" i="5"/>
  <c r="M191" i="5" s="1"/>
  <c r="P189" i="5"/>
  <c r="Q188" i="5"/>
  <c r="Q189" i="5" s="1"/>
  <c r="Q179" i="5"/>
  <c r="R179" i="5" s="1"/>
  <c r="O179" i="5"/>
  <c r="Q178" i="5"/>
  <c r="R178" i="5" s="1"/>
  <c r="O178" i="5"/>
  <c r="O177" i="5"/>
  <c r="P176" i="5"/>
  <c r="S178" i="5" s="1"/>
  <c r="N170" i="5"/>
  <c r="L170" i="5"/>
  <c r="K170" i="5"/>
  <c r="M170" i="5" s="1"/>
  <c r="P168" i="5"/>
  <c r="Q167" i="5"/>
  <c r="Q168" i="5" s="1"/>
  <c r="Q158" i="5"/>
  <c r="R158" i="5" s="1"/>
  <c r="O158" i="5"/>
  <c r="Q157" i="5"/>
  <c r="R157" i="5" s="1"/>
  <c r="O157" i="5"/>
  <c r="O156" i="5"/>
  <c r="P155" i="5"/>
  <c r="N149" i="5"/>
  <c r="L149" i="5"/>
  <c r="K149" i="5"/>
  <c r="M149" i="5" s="1"/>
  <c r="P147" i="5"/>
  <c r="Q146" i="5"/>
  <c r="Q147" i="5" s="1"/>
  <c r="Q136" i="5"/>
  <c r="R136" i="5" s="1"/>
  <c r="O136" i="5"/>
  <c r="Q135" i="5"/>
  <c r="R135" i="5" s="1"/>
  <c r="O135" i="5"/>
  <c r="O134" i="5"/>
  <c r="P133" i="5"/>
  <c r="S135" i="5" s="1"/>
  <c r="N127" i="5"/>
  <c r="L127" i="5"/>
  <c r="K127" i="5"/>
  <c r="M127" i="5" s="1"/>
  <c r="P125" i="5"/>
  <c r="Q124" i="5"/>
  <c r="Q125" i="5" s="1"/>
  <c r="Q113" i="5"/>
  <c r="R113" i="5" s="1"/>
  <c r="O113" i="5"/>
  <c r="Q112" i="5"/>
  <c r="R112" i="5" s="1"/>
  <c r="O112" i="5"/>
  <c r="O111" i="5"/>
  <c r="P110" i="5"/>
  <c r="N104" i="5"/>
  <c r="L104" i="5"/>
  <c r="K104" i="5"/>
  <c r="M104" i="5" s="1"/>
  <c r="P102" i="5"/>
  <c r="Q101" i="5"/>
  <c r="Q102" i="5" s="1"/>
  <c r="Q90" i="5"/>
  <c r="R90" i="5" s="1"/>
  <c r="O90" i="5"/>
  <c r="Q89" i="5"/>
  <c r="R89" i="5" s="1"/>
  <c r="O89" i="5"/>
  <c r="O88" i="5"/>
  <c r="P87" i="5"/>
  <c r="N81" i="5"/>
  <c r="L81" i="5"/>
  <c r="K81" i="5"/>
  <c r="M81" i="5" s="1"/>
  <c r="P79" i="5"/>
  <c r="Q78" i="5"/>
  <c r="Q79" i="5" s="1"/>
  <c r="Q67" i="5"/>
  <c r="R67" i="5" s="1"/>
  <c r="O67" i="5"/>
  <c r="Q66" i="5"/>
  <c r="R66" i="5" s="1"/>
  <c r="O66" i="5"/>
  <c r="O65" i="5"/>
  <c r="P64" i="5"/>
  <c r="Q65" i="5" s="1"/>
  <c r="R65" i="5" s="1"/>
  <c r="N58" i="5"/>
  <c r="L58" i="5"/>
  <c r="K58" i="5"/>
  <c r="M58" i="5" s="1"/>
  <c r="P56" i="5"/>
  <c r="Q55" i="5"/>
  <c r="Q56" i="5" s="1"/>
  <c r="Q44" i="5"/>
  <c r="R44" i="5" s="1"/>
  <c r="O44" i="5"/>
  <c r="Q43" i="5"/>
  <c r="R43" i="5" s="1"/>
  <c r="O43" i="5"/>
  <c r="O42" i="5"/>
  <c r="P41" i="5"/>
  <c r="S43" i="5" s="1"/>
  <c r="N35" i="5"/>
  <c r="L35" i="5"/>
  <c r="K35" i="5"/>
  <c r="M35" i="5" s="1"/>
  <c r="P33" i="5"/>
  <c r="Q32" i="5"/>
  <c r="Q33" i="5" s="1"/>
  <c r="Q21" i="5"/>
  <c r="R21" i="5" s="1"/>
  <c r="O21" i="5"/>
  <c r="Q20" i="5"/>
  <c r="R20" i="5" s="1"/>
  <c r="O20" i="5"/>
  <c r="O19" i="5"/>
  <c r="P18" i="5"/>
  <c r="N342" i="4"/>
  <c r="L342" i="4"/>
  <c r="K342" i="4"/>
  <c r="M342" i="4" s="1"/>
  <c r="P340" i="4"/>
  <c r="Q339" i="4"/>
  <c r="Q340" i="4" s="1"/>
  <c r="R334" i="4"/>
  <c r="Q334" i="4"/>
  <c r="O334" i="4"/>
  <c r="R333" i="4"/>
  <c r="Q333" i="4"/>
  <c r="O333" i="4"/>
  <c r="Q332" i="4"/>
  <c r="R332" i="4" s="1"/>
  <c r="O332" i="4"/>
  <c r="Q331" i="4"/>
  <c r="R331" i="4" s="1"/>
  <c r="O331" i="4"/>
  <c r="Q330" i="4"/>
  <c r="R330" i="4" s="1"/>
  <c r="O330" i="4"/>
  <c r="Q329" i="4"/>
  <c r="R329" i="4" s="1"/>
  <c r="O329" i="4"/>
  <c r="O328" i="4"/>
  <c r="P327" i="4"/>
  <c r="Q328" i="4" s="1"/>
  <c r="R328" i="4" s="1"/>
  <c r="P319" i="4"/>
  <c r="Q318" i="4"/>
  <c r="Q319" i="4" s="1"/>
  <c r="Q312" i="4"/>
  <c r="R312" i="4" s="1"/>
  <c r="O312" i="4"/>
  <c r="Q311" i="4"/>
  <c r="R311" i="4" s="1"/>
  <c r="O311" i="4"/>
  <c r="Q310" i="4"/>
  <c r="R310" i="4" s="1"/>
  <c r="O310" i="4"/>
  <c r="Q309" i="4"/>
  <c r="R309" i="4" s="1"/>
  <c r="O309" i="4"/>
  <c r="Q308" i="4"/>
  <c r="R308" i="4" s="1"/>
  <c r="O308" i="4"/>
  <c r="O307" i="4"/>
  <c r="P306" i="4"/>
  <c r="K300" i="4"/>
  <c r="M300" i="4" s="1"/>
  <c r="N300" i="4" s="1"/>
  <c r="P298" i="4"/>
  <c r="Q297" i="4"/>
  <c r="Q298" i="4" s="1"/>
  <c r="Q292" i="4"/>
  <c r="R292" i="4" s="1"/>
  <c r="Q291" i="4"/>
  <c r="R291" i="4" s="1"/>
  <c r="O291" i="4"/>
  <c r="Q290" i="4"/>
  <c r="R290" i="4" s="1"/>
  <c r="O290" i="4"/>
  <c r="Q289" i="4"/>
  <c r="R289" i="4" s="1"/>
  <c r="O289" i="4"/>
  <c r="Q288" i="4"/>
  <c r="R288" i="4" s="1"/>
  <c r="O288" i="4"/>
  <c r="Q287" i="4"/>
  <c r="R287" i="4" s="1"/>
  <c r="O287" i="4"/>
  <c r="O286" i="4"/>
  <c r="P285" i="4"/>
  <c r="Q286" i="4" s="1"/>
  <c r="R286" i="4" s="1"/>
  <c r="K279" i="4"/>
  <c r="M279" i="4" s="1"/>
  <c r="N279" i="4" s="1"/>
  <c r="P277" i="4"/>
  <c r="Q276" i="4"/>
  <c r="Q277" i="4" s="1"/>
  <c r="Q271" i="4"/>
  <c r="R271" i="4" s="1"/>
  <c r="Q270" i="4"/>
  <c r="R270" i="4" s="1"/>
  <c r="O270" i="4"/>
  <c r="Q269" i="4"/>
  <c r="R269" i="4" s="1"/>
  <c r="O269" i="4"/>
  <c r="Q268" i="4"/>
  <c r="R268" i="4" s="1"/>
  <c r="O268" i="4"/>
  <c r="Q267" i="4"/>
  <c r="R267" i="4" s="1"/>
  <c r="O267" i="4"/>
  <c r="Q266" i="4"/>
  <c r="R266" i="4" s="1"/>
  <c r="O266" i="4"/>
  <c r="O265" i="4"/>
  <c r="P264" i="4"/>
  <c r="K258" i="4"/>
  <c r="M258" i="4" s="1"/>
  <c r="N258" i="4" s="1"/>
  <c r="P256" i="4"/>
  <c r="Q255" i="4"/>
  <c r="Q256" i="4" s="1"/>
  <c r="Q250" i="4"/>
  <c r="R250" i="4" s="1"/>
  <c r="Q249" i="4"/>
  <c r="R249" i="4" s="1"/>
  <c r="O249" i="4"/>
  <c r="Q248" i="4"/>
  <c r="R248" i="4" s="1"/>
  <c r="O248" i="4"/>
  <c r="Q247" i="4"/>
  <c r="R247" i="4" s="1"/>
  <c r="O247" i="4"/>
  <c r="Q246" i="4"/>
  <c r="R246" i="4" s="1"/>
  <c r="O246" i="4"/>
  <c r="Q245" i="4"/>
  <c r="R245" i="4" s="1"/>
  <c r="O245" i="4"/>
  <c r="O244" i="4"/>
  <c r="P243" i="4"/>
  <c r="S245" i="4" s="1"/>
  <c r="M237" i="4"/>
  <c r="N237" i="4" s="1"/>
  <c r="P235" i="4"/>
  <c r="Q235" i="4"/>
  <c r="Q229" i="4"/>
  <c r="R229" i="4" s="1"/>
  <c r="Q228" i="4"/>
  <c r="R228" i="4" s="1"/>
  <c r="O228" i="4"/>
  <c r="Q227" i="4"/>
  <c r="R227" i="4" s="1"/>
  <c r="O227" i="4"/>
  <c r="Q226" i="4"/>
  <c r="R226" i="4" s="1"/>
  <c r="O226" i="4"/>
  <c r="Q225" i="4"/>
  <c r="R225" i="4" s="1"/>
  <c r="O225" i="4"/>
  <c r="Q224" i="4"/>
  <c r="R224" i="4" s="1"/>
  <c r="O224" i="4"/>
  <c r="O223" i="4"/>
  <c r="P222" i="4"/>
  <c r="K216" i="4"/>
  <c r="M216" i="4" s="1"/>
  <c r="N216" i="4" s="1"/>
  <c r="P214" i="4"/>
  <c r="Q213" i="4"/>
  <c r="Q214" i="4" s="1"/>
  <c r="Q208" i="4"/>
  <c r="R208" i="4" s="1"/>
  <c r="O208" i="4"/>
  <c r="Q207" i="4"/>
  <c r="R207" i="4" s="1"/>
  <c r="O207" i="4"/>
  <c r="Q206" i="4"/>
  <c r="R206" i="4" s="1"/>
  <c r="O206" i="4"/>
  <c r="Q205" i="4"/>
  <c r="R205" i="4" s="1"/>
  <c r="O205" i="4"/>
  <c r="Q204" i="4"/>
  <c r="R204" i="4" s="1"/>
  <c r="O204" i="4"/>
  <c r="Q203" i="4"/>
  <c r="R203" i="4" s="1"/>
  <c r="O203" i="4"/>
  <c r="O202" i="4"/>
  <c r="P201" i="4"/>
  <c r="L195" i="4"/>
  <c r="V198" i="4" s="1"/>
  <c r="K195" i="4"/>
  <c r="P193" i="4"/>
  <c r="Q186" i="4"/>
  <c r="R186" i="4" s="1"/>
  <c r="O186" i="4"/>
  <c r="Q185" i="4"/>
  <c r="R185" i="4" s="1"/>
  <c r="O185" i="4"/>
  <c r="Q184" i="4"/>
  <c r="R184" i="4" s="1"/>
  <c r="O184" i="4"/>
  <c r="Q183" i="4"/>
  <c r="R183" i="4" s="1"/>
  <c r="O183" i="4"/>
  <c r="Q182" i="4"/>
  <c r="R182" i="4" s="1"/>
  <c r="O182" i="4"/>
  <c r="Q181" i="4"/>
  <c r="R181" i="4" s="1"/>
  <c r="O181" i="4"/>
  <c r="O180" i="4"/>
  <c r="P179" i="4"/>
  <c r="L173" i="4"/>
  <c r="K173" i="4"/>
  <c r="P171" i="4"/>
  <c r="Q164" i="4"/>
  <c r="R164" i="4" s="1"/>
  <c r="O164" i="4"/>
  <c r="Q163" i="4"/>
  <c r="R163" i="4" s="1"/>
  <c r="O163" i="4"/>
  <c r="Q162" i="4"/>
  <c r="R162" i="4" s="1"/>
  <c r="O162" i="4"/>
  <c r="Q161" i="4"/>
  <c r="R161" i="4" s="1"/>
  <c r="O161" i="4"/>
  <c r="Q160" i="4"/>
  <c r="R160" i="4" s="1"/>
  <c r="O160" i="4"/>
  <c r="Q159" i="4"/>
  <c r="R159" i="4" s="1"/>
  <c r="O159" i="4"/>
  <c r="Q158" i="4"/>
  <c r="R158" i="4" s="1"/>
  <c r="O158" i="4"/>
  <c r="O157" i="4"/>
  <c r="P156" i="4"/>
  <c r="S158" i="4" s="1"/>
  <c r="L150" i="4"/>
  <c r="K150" i="4"/>
  <c r="M150" i="4" s="1"/>
  <c r="P148" i="4"/>
  <c r="Q147" i="4"/>
  <c r="Q148" i="4" s="1"/>
  <c r="Q141" i="4"/>
  <c r="R141" i="4" s="1"/>
  <c r="O141" i="4"/>
  <c r="Q140" i="4"/>
  <c r="R140" i="4" s="1"/>
  <c r="O140" i="4"/>
  <c r="Q139" i="4"/>
  <c r="R139" i="4" s="1"/>
  <c r="O139" i="4"/>
  <c r="Q138" i="4"/>
  <c r="R138" i="4" s="1"/>
  <c r="O138" i="4"/>
  <c r="Q137" i="4"/>
  <c r="R137" i="4" s="1"/>
  <c r="O137" i="4"/>
  <c r="Q136" i="4"/>
  <c r="R136" i="4" s="1"/>
  <c r="O136" i="4"/>
  <c r="Q135" i="4"/>
  <c r="R135" i="4" s="1"/>
  <c r="O135" i="4"/>
  <c r="O134" i="4"/>
  <c r="P133" i="4"/>
  <c r="Q134" i="4" s="1"/>
  <c r="R134" i="4" s="1"/>
  <c r="L127" i="4"/>
  <c r="K127" i="4"/>
  <c r="M127" i="4" s="1"/>
  <c r="P125" i="4"/>
  <c r="Q124" i="4"/>
  <c r="Q125" i="4" s="1"/>
  <c r="Q118" i="4"/>
  <c r="R118" i="4" s="1"/>
  <c r="O118" i="4"/>
  <c r="Q117" i="4"/>
  <c r="R117" i="4" s="1"/>
  <c r="O117" i="4"/>
  <c r="Q116" i="4"/>
  <c r="R116" i="4" s="1"/>
  <c r="O116" i="4"/>
  <c r="Q115" i="4"/>
  <c r="R115" i="4" s="1"/>
  <c r="O115" i="4"/>
  <c r="Q114" i="4"/>
  <c r="R114" i="4" s="1"/>
  <c r="O114" i="4"/>
  <c r="Q113" i="4"/>
  <c r="R113" i="4" s="1"/>
  <c r="O113" i="4"/>
  <c r="Q112" i="4"/>
  <c r="R112" i="4" s="1"/>
  <c r="O112" i="4"/>
  <c r="O111" i="4"/>
  <c r="P110" i="4"/>
  <c r="S112" i="4" s="1"/>
  <c r="L104" i="4"/>
  <c r="K104" i="4"/>
  <c r="M104" i="4" s="1"/>
  <c r="P102" i="4"/>
  <c r="Q101" i="4"/>
  <c r="Q102" i="4" s="1"/>
  <c r="Q95" i="4"/>
  <c r="R95" i="4" s="1"/>
  <c r="O95" i="4"/>
  <c r="Q94" i="4"/>
  <c r="R94" i="4" s="1"/>
  <c r="O94" i="4"/>
  <c r="Q93" i="4"/>
  <c r="R93" i="4" s="1"/>
  <c r="O93" i="4"/>
  <c r="Q92" i="4"/>
  <c r="R92" i="4" s="1"/>
  <c r="O92" i="4"/>
  <c r="Q91" i="4"/>
  <c r="R91" i="4" s="1"/>
  <c r="O91" i="4"/>
  <c r="Q90" i="4"/>
  <c r="R90" i="4" s="1"/>
  <c r="O90" i="4"/>
  <c r="Q89" i="4"/>
  <c r="R89" i="4" s="1"/>
  <c r="O89" i="4"/>
  <c r="O88" i="4"/>
  <c r="P87" i="4"/>
  <c r="L81" i="4"/>
  <c r="K81" i="4"/>
  <c r="M81" i="4" s="1"/>
  <c r="P79" i="4"/>
  <c r="Q78" i="4"/>
  <c r="Q79" i="4" s="1"/>
  <c r="Q72" i="4"/>
  <c r="R72" i="4" s="1"/>
  <c r="O72" i="4"/>
  <c r="Q71" i="4"/>
  <c r="R71" i="4" s="1"/>
  <c r="O71" i="4"/>
  <c r="Q70" i="4"/>
  <c r="R70" i="4" s="1"/>
  <c r="O70" i="4"/>
  <c r="Q69" i="4"/>
  <c r="R69" i="4" s="1"/>
  <c r="O69" i="4"/>
  <c r="Q68" i="4"/>
  <c r="R68" i="4" s="1"/>
  <c r="O68" i="4"/>
  <c r="Q67" i="4"/>
  <c r="R67" i="4" s="1"/>
  <c r="O67" i="4"/>
  <c r="Q66" i="4"/>
  <c r="R66" i="4" s="1"/>
  <c r="O66" i="4"/>
  <c r="O65" i="4"/>
  <c r="P64" i="4"/>
  <c r="Q65" i="4" s="1"/>
  <c r="R65" i="4" s="1"/>
  <c r="L58" i="4"/>
  <c r="K58" i="4"/>
  <c r="M58" i="4" s="1"/>
  <c r="P56" i="4"/>
  <c r="Q55" i="4"/>
  <c r="Q56" i="4" s="1"/>
  <c r="Q49" i="4"/>
  <c r="R49" i="4" s="1"/>
  <c r="O49" i="4"/>
  <c r="Q48" i="4"/>
  <c r="R48" i="4" s="1"/>
  <c r="O48" i="4"/>
  <c r="Q47" i="4"/>
  <c r="R47" i="4" s="1"/>
  <c r="O47" i="4"/>
  <c r="Q46" i="4"/>
  <c r="R46" i="4" s="1"/>
  <c r="O46" i="4"/>
  <c r="Q45" i="4"/>
  <c r="R45" i="4" s="1"/>
  <c r="O45" i="4"/>
  <c r="Q44" i="4"/>
  <c r="R44" i="4" s="1"/>
  <c r="O44" i="4"/>
  <c r="Q43" i="4"/>
  <c r="R43" i="4" s="1"/>
  <c r="O43" i="4"/>
  <c r="O42" i="4"/>
  <c r="P41" i="4"/>
  <c r="S43" i="4" s="1"/>
  <c r="L35" i="4"/>
  <c r="K35" i="4"/>
  <c r="M35" i="4" s="1"/>
  <c r="P33" i="4"/>
  <c r="Q32" i="4"/>
  <c r="Q33" i="4" s="1"/>
  <c r="Q26" i="4"/>
  <c r="R26" i="4" s="1"/>
  <c r="O26" i="4"/>
  <c r="Q25" i="4"/>
  <c r="R25" i="4" s="1"/>
  <c r="O25" i="4"/>
  <c r="Q24" i="4"/>
  <c r="R24" i="4" s="1"/>
  <c r="O24" i="4"/>
  <c r="Q23" i="4"/>
  <c r="R23" i="4" s="1"/>
  <c r="O23" i="4"/>
  <c r="Q22" i="4"/>
  <c r="R22" i="4" s="1"/>
  <c r="O22" i="4"/>
  <c r="Q21" i="4"/>
  <c r="R21" i="4" s="1"/>
  <c r="O21" i="4"/>
  <c r="Q20" i="4"/>
  <c r="R20" i="4" s="1"/>
  <c r="O20" i="4"/>
  <c r="O19" i="4"/>
  <c r="P18" i="4"/>
  <c r="S20" i="4" s="1"/>
  <c r="M509" i="3"/>
  <c r="K509" i="3"/>
  <c r="J509" i="3"/>
  <c r="L509" i="3" s="1"/>
  <c r="O507" i="3"/>
  <c r="P506" i="3"/>
  <c r="P507" i="3" s="1"/>
  <c r="Q500" i="3"/>
  <c r="P500" i="3"/>
  <c r="N500" i="3"/>
  <c r="P499" i="3"/>
  <c r="Q499" i="3" s="1"/>
  <c r="N499" i="3"/>
  <c r="P498" i="3"/>
  <c r="Q498" i="3" s="1"/>
  <c r="N498" i="3"/>
  <c r="P497" i="3"/>
  <c r="Q497" i="3" s="1"/>
  <c r="N497" i="3"/>
  <c r="P496" i="3"/>
  <c r="Q496" i="3" s="1"/>
  <c r="N496" i="3"/>
  <c r="P495" i="3"/>
  <c r="Q495" i="3" s="1"/>
  <c r="N495" i="3"/>
  <c r="P494" i="3"/>
  <c r="Q494" i="3" s="1"/>
  <c r="N494" i="3"/>
  <c r="M487" i="3"/>
  <c r="K487" i="3"/>
  <c r="J487" i="3"/>
  <c r="L487" i="3" s="1"/>
  <c r="O485" i="3"/>
  <c r="P484" i="3"/>
  <c r="P485" i="3" s="1"/>
  <c r="Q478" i="3"/>
  <c r="P478" i="3"/>
  <c r="N478" i="3"/>
  <c r="P477" i="3"/>
  <c r="Q477" i="3" s="1"/>
  <c r="N477" i="3"/>
  <c r="P476" i="3"/>
  <c r="Q476" i="3" s="1"/>
  <c r="N476" i="3"/>
  <c r="P475" i="3"/>
  <c r="Q475" i="3" s="1"/>
  <c r="N475" i="3"/>
  <c r="P474" i="3"/>
  <c r="Q474" i="3" s="1"/>
  <c r="N474" i="3"/>
  <c r="R473" i="3"/>
  <c r="P473" i="3"/>
  <c r="Q473" i="3" s="1"/>
  <c r="N473" i="3"/>
  <c r="P472" i="3"/>
  <c r="Q472" i="3" s="1"/>
  <c r="N472" i="3"/>
  <c r="M465" i="3"/>
  <c r="K465" i="3"/>
  <c r="J465" i="3"/>
  <c r="L465" i="3" s="1"/>
  <c r="O463" i="3"/>
  <c r="P462" i="3"/>
  <c r="P463" i="3" s="1"/>
  <c r="P456" i="3"/>
  <c r="Q456" i="3" s="1"/>
  <c r="N456" i="3"/>
  <c r="P455" i="3"/>
  <c r="Q455" i="3" s="1"/>
  <c r="N455" i="3"/>
  <c r="P454" i="3"/>
  <c r="Q454" i="3" s="1"/>
  <c r="N454" i="3"/>
  <c r="P453" i="3"/>
  <c r="Q453" i="3" s="1"/>
  <c r="N453" i="3"/>
  <c r="P452" i="3"/>
  <c r="Q452" i="3" s="1"/>
  <c r="N452" i="3"/>
  <c r="P451" i="3"/>
  <c r="Q451" i="3" s="1"/>
  <c r="N451" i="3"/>
  <c r="N450" i="3"/>
  <c r="O449" i="3"/>
  <c r="P450" i="3" s="1"/>
  <c r="Q450" i="3" s="1"/>
  <c r="M443" i="3"/>
  <c r="K443" i="3"/>
  <c r="J443" i="3"/>
  <c r="L443" i="3" s="1"/>
  <c r="O441" i="3"/>
  <c r="P440" i="3"/>
  <c r="P441" i="3" s="1"/>
  <c r="P434" i="3"/>
  <c r="Q434" i="3" s="1"/>
  <c r="N434" i="3"/>
  <c r="P433" i="3"/>
  <c r="Q433" i="3" s="1"/>
  <c r="N433" i="3"/>
  <c r="P432" i="3"/>
  <c r="Q432" i="3" s="1"/>
  <c r="N432" i="3"/>
  <c r="P431" i="3"/>
  <c r="Q431" i="3" s="1"/>
  <c r="N431" i="3"/>
  <c r="P430" i="3"/>
  <c r="Q430" i="3" s="1"/>
  <c r="N430" i="3"/>
  <c r="P429" i="3"/>
  <c r="Q429" i="3" s="1"/>
  <c r="N429" i="3"/>
  <c r="N428" i="3"/>
  <c r="O427" i="3"/>
  <c r="M421" i="3"/>
  <c r="J421" i="3"/>
  <c r="L421" i="3" s="1"/>
  <c r="O419" i="3"/>
  <c r="P418" i="3"/>
  <c r="P419" i="3" s="1"/>
  <c r="P412" i="3"/>
  <c r="Q412" i="3" s="1"/>
  <c r="N412" i="3"/>
  <c r="P411" i="3"/>
  <c r="Q411" i="3" s="1"/>
  <c r="N411" i="3"/>
  <c r="P410" i="3"/>
  <c r="Q410" i="3" s="1"/>
  <c r="N410" i="3"/>
  <c r="P409" i="3"/>
  <c r="Q409" i="3" s="1"/>
  <c r="N409" i="3"/>
  <c r="P408" i="3"/>
  <c r="Q408" i="3" s="1"/>
  <c r="N408" i="3"/>
  <c r="P407" i="3"/>
  <c r="Q407" i="3" s="1"/>
  <c r="N407" i="3"/>
  <c r="N406" i="3"/>
  <c r="O405" i="3"/>
  <c r="J399" i="3"/>
  <c r="L399" i="3" s="1"/>
  <c r="M399" i="3" s="1"/>
  <c r="O397" i="3"/>
  <c r="P396" i="3"/>
  <c r="P397" i="3" s="1"/>
  <c r="P390" i="3"/>
  <c r="Q390" i="3" s="1"/>
  <c r="N390" i="3"/>
  <c r="P389" i="3"/>
  <c r="Q389" i="3" s="1"/>
  <c r="N389" i="3"/>
  <c r="P388" i="3"/>
  <c r="Q388" i="3" s="1"/>
  <c r="N388" i="3"/>
  <c r="P387" i="3"/>
  <c r="Q387" i="3" s="1"/>
  <c r="N387" i="3"/>
  <c r="P386" i="3"/>
  <c r="Q386" i="3" s="1"/>
  <c r="N386" i="3"/>
  <c r="P385" i="3"/>
  <c r="Q385" i="3" s="1"/>
  <c r="N385" i="3"/>
  <c r="N384" i="3"/>
  <c r="O383" i="3"/>
  <c r="J377" i="3"/>
  <c r="O375" i="3"/>
  <c r="P368" i="3"/>
  <c r="Q368" i="3" s="1"/>
  <c r="N368" i="3"/>
  <c r="P367" i="3"/>
  <c r="Q367" i="3" s="1"/>
  <c r="N367" i="3"/>
  <c r="P366" i="3"/>
  <c r="Q366" i="3" s="1"/>
  <c r="N366" i="3"/>
  <c r="P365" i="3"/>
  <c r="Q365" i="3" s="1"/>
  <c r="N365" i="3"/>
  <c r="P364" i="3"/>
  <c r="Q364" i="3" s="1"/>
  <c r="N364" i="3"/>
  <c r="P363" i="3"/>
  <c r="Q363" i="3" s="1"/>
  <c r="N363" i="3"/>
  <c r="N362" i="3"/>
  <c r="O361" i="3"/>
  <c r="R363" i="3" s="1"/>
  <c r="J355" i="3"/>
  <c r="O353" i="3"/>
  <c r="P346" i="3"/>
  <c r="Q346" i="3" s="1"/>
  <c r="N346" i="3"/>
  <c r="P345" i="3"/>
  <c r="Q345" i="3" s="1"/>
  <c r="N345" i="3"/>
  <c r="P344" i="3"/>
  <c r="Q344" i="3" s="1"/>
  <c r="N344" i="3"/>
  <c r="P343" i="3"/>
  <c r="Q343" i="3" s="1"/>
  <c r="N343" i="3"/>
  <c r="P342" i="3"/>
  <c r="Q342" i="3" s="1"/>
  <c r="N342" i="3"/>
  <c r="P341" i="3"/>
  <c r="Q341" i="3" s="1"/>
  <c r="N341" i="3"/>
  <c r="N340" i="3"/>
  <c r="O339" i="3"/>
  <c r="J333" i="3"/>
  <c r="O331" i="3"/>
  <c r="P324" i="3"/>
  <c r="Q324" i="3" s="1"/>
  <c r="N324" i="3"/>
  <c r="P323" i="3"/>
  <c r="Q323" i="3" s="1"/>
  <c r="N323" i="3"/>
  <c r="P322" i="3"/>
  <c r="Q322" i="3" s="1"/>
  <c r="N322" i="3"/>
  <c r="P321" i="3"/>
  <c r="Q321" i="3" s="1"/>
  <c r="N321" i="3"/>
  <c r="P320" i="3"/>
  <c r="Q320" i="3" s="1"/>
  <c r="N320" i="3"/>
  <c r="P319" i="3"/>
  <c r="Q319" i="3" s="1"/>
  <c r="N319" i="3"/>
  <c r="N318" i="3"/>
  <c r="O317" i="3"/>
  <c r="J311" i="3"/>
  <c r="O309" i="3"/>
  <c r="P301" i="3"/>
  <c r="Q301" i="3" s="1"/>
  <c r="N301" i="3"/>
  <c r="P300" i="3"/>
  <c r="Q300" i="3" s="1"/>
  <c r="N300" i="3"/>
  <c r="P299" i="3"/>
  <c r="Q299" i="3" s="1"/>
  <c r="N299" i="3"/>
  <c r="P298" i="3"/>
  <c r="Q298" i="3" s="1"/>
  <c r="N298" i="3"/>
  <c r="P297" i="3"/>
  <c r="Q297" i="3" s="1"/>
  <c r="N297" i="3"/>
  <c r="P296" i="3"/>
  <c r="Q296" i="3" s="1"/>
  <c r="N296" i="3"/>
  <c r="N295" i="3"/>
  <c r="O294" i="3"/>
  <c r="J288" i="3"/>
  <c r="P285" i="3" s="1"/>
  <c r="P286" i="3" s="1"/>
  <c r="O286" i="3"/>
  <c r="P278" i="3"/>
  <c r="Q278" i="3" s="1"/>
  <c r="N278" i="3"/>
  <c r="P277" i="3"/>
  <c r="Q277" i="3" s="1"/>
  <c r="N277" i="3"/>
  <c r="P276" i="3"/>
  <c r="Q276" i="3" s="1"/>
  <c r="N276" i="3"/>
  <c r="P275" i="3"/>
  <c r="Q275" i="3" s="1"/>
  <c r="N275" i="3"/>
  <c r="P274" i="3"/>
  <c r="Q274" i="3" s="1"/>
  <c r="N274" i="3"/>
  <c r="P273" i="3"/>
  <c r="Q273" i="3" s="1"/>
  <c r="N273" i="3"/>
  <c r="N272" i="3"/>
  <c r="O271" i="3"/>
  <c r="R273" i="3" s="1"/>
  <c r="K265" i="3"/>
  <c r="L265" i="3"/>
  <c r="O263" i="3"/>
  <c r="P255" i="3"/>
  <c r="Q255" i="3" s="1"/>
  <c r="N255" i="3"/>
  <c r="P254" i="3"/>
  <c r="Q254" i="3" s="1"/>
  <c r="N254" i="3"/>
  <c r="P253" i="3"/>
  <c r="Q253" i="3" s="1"/>
  <c r="N253" i="3"/>
  <c r="P252" i="3"/>
  <c r="Q252" i="3" s="1"/>
  <c r="N252" i="3"/>
  <c r="P251" i="3"/>
  <c r="Q251" i="3" s="1"/>
  <c r="N251" i="3"/>
  <c r="P250" i="3"/>
  <c r="Q250" i="3" s="1"/>
  <c r="N250" i="3"/>
  <c r="N249" i="3"/>
  <c r="O248" i="3"/>
  <c r="K242" i="3"/>
  <c r="J242" i="3"/>
  <c r="P239" i="3" s="1"/>
  <c r="P240" i="3" s="1"/>
  <c r="O240" i="3"/>
  <c r="P232" i="3"/>
  <c r="Q232" i="3" s="1"/>
  <c r="N232" i="3"/>
  <c r="P231" i="3"/>
  <c r="Q231" i="3" s="1"/>
  <c r="N231" i="3"/>
  <c r="P230" i="3"/>
  <c r="Q230" i="3" s="1"/>
  <c r="N230" i="3"/>
  <c r="P229" i="3"/>
  <c r="Q229" i="3" s="1"/>
  <c r="N229" i="3"/>
  <c r="P228" i="3"/>
  <c r="Q228" i="3" s="1"/>
  <c r="N228" i="3"/>
  <c r="P227" i="3"/>
  <c r="Q227" i="3" s="1"/>
  <c r="N227" i="3"/>
  <c r="N226" i="3"/>
  <c r="O225" i="3"/>
  <c r="P226" i="3" s="1"/>
  <c r="Q226" i="3" s="1"/>
  <c r="K219" i="3"/>
  <c r="J219" i="3"/>
  <c r="O217" i="3"/>
  <c r="P210" i="3"/>
  <c r="Q210" i="3" s="1"/>
  <c r="P209" i="3"/>
  <c r="Q209" i="3" s="1"/>
  <c r="N209" i="3"/>
  <c r="P208" i="3"/>
  <c r="Q208" i="3" s="1"/>
  <c r="N208" i="3"/>
  <c r="P207" i="3"/>
  <c r="Q207" i="3" s="1"/>
  <c r="N207" i="3"/>
  <c r="P206" i="3"/>
  <c r="Q206" i="3" s="1"/>
  <c r="N206" i="3"/>
  <c r="P205" i="3"/>
  <c r="Q205" i="3" s="1"/>
  <c r="N205" i="3"/>
  <c r="P204" i="3"/>
  <c r="Q204" i="3" s="1"/>
  <c r="N204" i="3"/>
  <c r="N203" i="3"/>
  <c r="O202" i="3"/>
  <c r="R204" i="3" s="1"/>
  <c r="K196" i="3"/>
  <c r="J196" i="3"/>
  <c r="L196" i="3" s="1"/>
  <c r="O194" i="3"/>
  <c r="P186" i="3"/>
  <c r="Q186" i="3" s="1"/>
  <c r="N186" i="3"/>
  <c r="P185" i="3"/>
  <c r="Q185" i="3" s="1"/>
  <c r="N185" i="3"/>
  <c r="P184" i="3"/>
  <c r="Q184" i="3" s="1"/>
  <c r="N184" i="3"/>
  <c r="P183" i="3"/>
  <c r="Q183" i="3" s="1"/>
  <c r="N183" i="3"/>
  <c r="P182" i="3"/>
  <c r="Q182" i="3" s="1"/>
  <c r="N182" i="3"/>
  <c r="P181" i="3"/>
  <c r="Q181" i="3" s="1"/>
  <c r="N181" i="3"/>
  <c r="N180" i="3"/>
  <c r="O179" i="3"/>
  <c r="K173" i="3"/>
  <c r="J173" i="3"/>
  <c r="L173" i="3" s="1"/>
  <c r="O171" i="3"/>
  <c r="P170" i="3"/>
  <c r="P171" i="3" s="1"/>
  <c r="P163" i="3"/>
  <c r="Q163" i="3" s="1"/>
  <c r="N163" i="3"/>
  <c r="P162" i="3"/>
  <c r="Q162" i="3" s="1"/>
  <c r="N162" i="3"/>
  <c r="P161" i="3"/>
  <c r="Q161" i="3" s="1"/>
  <c r="N161" i="3"/>
  <c r="P160" i="3"/>
  <c r="Q160" i="3" s="1"/>
  <c r="N160" i="3"/>
  <c r="P159" i="3"/>
  <c r="Q159" i="3" s="1"/>
  <c r="N159" i="3"/>
  <c r="P158" i="3"/>
  <c r="Q158" i="3" s="1"/>
  <c r="N158" i="3"/>
  <c r="N157" i="3"/>
  <c r="O156" i="3"/>
  <c r="K150" i="3"/>
  <c r="J150" i="3"/>
  <c r="L150" i="3" s="1"/>
  <c r="M150" i="3" s="1"/>
  <c r="O148" i="3"/>
  <c r="P147" i="3"/>
  <c r="P148" i="3" s="1"/>
  <c r="P140" i="3"/>
  <c r="Q140" i="3" s="1"/>
  <c r="N140" i="3"/>
  <c r="P139" i="3"/>
  <c r="Q139" i="3" s="1"/>
  <c r="N139" i="3"/>
  <c r="P138" i="3"/>
  <c r="Q138" i="3" s="1"/>
  <c r="N138" i="3"/>
  <c r="P137" i="3"/>
  <c r="Q137" i="3" s="1"/>
  <c r="N137" i="3"/>
  <c r="P136" i="3"/>
  <c r="Q136" i="3" s="1"/>
  <c r="N136" i="3"/>
  <c r="P135" i="3"/>
  <c r="Q135" i="3" s="1"/>
  <c r="N135" i="3"/>
  <c r="N134" i="3"/>
  <c r="O133" i="3"/>
  <c r="K127" i="3"/>
  <c r="J127" i="3"/>
  <c r="L127" i="3" s="1"/>
  <c r="O125" i="3"/>
  <c r="P124" i="3"/>
  <c r="P125" i="3" s="1"/>
  <c r="P117" i="3"/>
  <c r="Q117" i="3" s="1"/>
  <c r="N117" i="3"/>
  <c r="P116" i="3"/>
  <c r="Q116" i="3" s="1"/>
  <c r="N116" i="3"/>
  <c r="P115" i="3"/>
  <c r="Q115" i="3" s="1"/>
  <c r="N115" i="3"/>
  <c r="P114" i="3"/>
  <c r="Q114" i="3" s="1"/>
  <c r="N114" i="3"/>
  <c r="P113" i="3"/>
  <c r="Q113" i="3" s="1"/>
  <c r="N113" i="3"/>
  <c r="P112" i="3"/>
  <c r="Q112" i="3" s="1"/>
  <c r="N112" i="3"/>
  <c r="N111" i="3"/>
  <c r="O110" i="3"/>
  <c r="R112" i="3" s="1"/>
  <c r="K104" i="3"/>
  <c r="J104" i="3"/>
  <c r="L104" i="3" s="1"/>
  <c r="O102" i="3"/>
  <c r="P101" i="3"/>
  <c r="P102" i="3" s="1"/>
  <c r="P94" i="3"/>
  <c r="Q94" i="3" s="1"/>
  <c r="N94" i="3"/>
  <c r="P93" i="3"/>
  <c r="Q93" i="3" s="1"/>
  <c r="N93" i="3"/>
  <c r="P92" i="3"/>
  <c r="Q92" i="3" s="1"/>
  <c r="N92" i="3"/>
  <c r="P91" i="3"/>
  <c r="Q91" i="3" s="1"/>
  <c r="N91" i="3"/>
  <c r="P90" i="3"/>
  <c r="Q90" i="3" s="1"/>
  <c r="N90" i="3"/>
  <c r="P89" i="3"/>
  <c r="Q89" i="3" s="1"/>
  <c r="N89" i="3"/>
  <c r="N88" i="3"/>
  <c r="O87" i="3"/>
  <c r="K81" i="3"/>
  <c r="J81" i="3"/>
  <c r="L81" i="3" s="1"/>
  <c r="O79" i="3"/>
  <c r="P78" i="3"/>
  <c r="P79" i="3" s="1"/>
  <c r="P71" i="3"/>
  <c r="Q71" i="3" s="1"/>
  <c r="N71" i="3"/>
  <c r="P70" i="3"/>
  <c r="Q70" i="3" s="1"/>
  <c r="N70" i="3"/>
  <c r="P69" i="3"/>
  <c r="Q69" i="3" s="1"/>
  <c r="N69" i="3"/>
  <c r="P68" i="3"/>
  <c r="Q68" i="3" s="1"/>
  <c r="N68" i="3"/>
  <c r="P67" i="3"/>
  <c r="Q67" i="3" s="1"/>
  <c r="N67" i="3"/>
  <c r="P66" i="3"/>
  <c r="Q66" i="3" s="1"/>
  <c r="N66" i="3"/>
  <c r="N65" i="3"/>
  <c r="O64" i="3"/>
  <c r="R66" i="3" s="1"/>
  <c r="K58" i="3"/>
  <c r="J58" i="3"/>
  <c r="L58" i="3" s="1"/>
  <c r="M58" i="3" s="1"/>
  <c r="O56" i="3"/>
  <c r="P55" i="3"/>
  <c r="P56" i="3" s="1"/>
  <c r="P48" i="3"/>
  <c r="Q48" i="3" s="1"/>
  <c r="N48" i="3"/>
  <c r="P47" i="3"/>
  <c r="Q47" i="3" s="1"/>
  <c r="N47" i="3"/>
  <c r="P46" i="3"/>
  <c r="Q46" i="3" s="1"/>
  <c r="N46" i="3"/>
  <c r="P45" i="3"/>
  <c r="Q45" i="3" s="1"/>
  <c r="N45" i="3"/>
  <c r="P44" i="3"/>
  <c r="Q44" i="3" s="1"/>
  <c r="N44" i="3"/>
  <c r="P43" i="3"/>
  <c r="Q43" i="3" s="1"/>
  <c r="N43" i="3"/>
  <c r="N42" i="3"/>
  <c r="O41" i="3"/>
  <c r="K35" i="3"/>
  <c r="J35" i="3"/>
  <c r="L35" i="3" s="1"/>
  <c r="O33" i="3"/>
  <c r="P32" i="3"/>
  <c r="P33" i="3" s="1"/>
  <c r="P25" i="3"/>
  <c r="Q25" i="3" s="1"/>
  <c r="N25" i="3"/>
  <c r="P24" i="3"/>
  <c r="Q24" i="3" s="1"/>
  <c r="N24" i="3"/>
  <c r="P23" i="3"/>
  <c r="Q23" i="3" s="1"/>
  <c r="N23" i="3"/>
  <c r="P22" i="3"/>
  <c r="Q22" i="3" s="1"/>
  <c r="N22" i="3"/>
  <c r="P21" i="3"/>
  <c r="Q21" i="3" s="1"/>
  <c r="N21" i="3"/>
  <c r="P20" i="3"/>
  <c r="Q20" i="3" s="1"/>
  <c r="N20" i="3"/>
  <c r="N19" i="3"/>
  <c r="O18" i="3"/>
  <c r="R20" i="3" s="1"/>
  <c r="AE942" i="2"/>
  <c r="AC942" i="2"/>
  <c r="K942" i="2"/>
  <c r="AD942" i="2" s="1"/>
  <c r="AG940" i="2"/>
  <c r="AH939" i="2"/>
  <c r="AH940" i="2" s="1"/>
  <c r="AI934" i="2"/>
  <c r="AH934" i="2"/>
  <c r="AF934" i="2"/>
  <c r="AI933" i="2"/>
  <c r="AH933" i="2"/>
  <c r="AH932" i="2"/>
  <c r="AI932" i="2" s="1"/>
  <c r="AH931" i="2"/>
  <c r="AI931" i="2" s="1"/>
  <c r="AH930" i="2"/>
  <c r="AI930" i="2" s="1"/>
  <c r="AF930" i="2"/>
  <c r="AH929" i="2"/>
  <c r="AI929" i="2" s="1"/>
  <c r="AF929" i="2"/>
  <c r="AH928" i="2"/>
  <c r="AI928" i="2" s="1"/>
  <c r="AF928" i="2"/>
  <c r="AE921" i="2"/>
  <c r="AC921" i="2"/>
  <c r="K921" i="2"/>
  <c r="AD921" i="2" s="1"/>
  <c r="AG919" i="2"/>
  <c r="AH918" i="2"/>
  <c r="AH919" i="2" s="1"/>
  <c r="AH912" i="2"/>
  <c r="AI912" i="2" s="1"/>
  <c r="AH911" i="2"/>
  <c r="AI911" i="2" s="1"/>
  <c r="AH910" i="2"/>
  <c r="AI910" i="2" s="1"/>
  <c r="AH909" i="2"/>
  <c r="AI909" i="2" s="1"/>
  <c r="AF909" i="2"/>
  <c r="AH908" i="2"/>
  <c r="AI908" i="2" s="1"/>
  <c r="AF908" i="2"/>
  <c r="AH907" i="2"/>
  <c r="AI907" i="2" s="1"/>
  <c r="AF907" i="2"/>
  <c r="AG898" i="2"/>
  <c r="AH897" i="2"/>
  <c r="AH898" i="2" s="1"/>
  <c r="AH892" i="2"/>
  <c r="AI892" i="2" s="1"/>
  <c r="AH891" i="2"/>
  <c r="AI891" i="2" s="1"/>
  <c r="AH890" i="2"/>
  <c r="AI890" i="2" s="1"/>
  <c r="AH889" i="2"/>
  <c r="AI889" i="2" s="1"/>
  <c r="AH888" i="2"/>
  <c r="AI888" i="2" s="1"/>
  <c r="AF888" i="2"/>
  <c r="AH887" i="2"/>
  <c r="AI887" i="2" s="1"/>
  <c r="AF887" i="2"/>
  <c r="AF886" i="2"/>
  <c r="AG885" i="2"/>
  <c r="AJ887" i="2" s="1"/>
  <c r="K879" i="2"/>
  <c r="AD879" i="2" s="1"/>
  <c r="AE879" i="2" s="1"/>
  <c r="AG877" i="2"/>
  <c r="AH876" i="2"/>
  <c r="AH877" i="2" s="1"/>
  <c r="AH868" i="2"/>
  <c r="AI868" i="2" s="1"/>
  <c r="AH867" i="2"/>
  <c r="AI867" i="2" s="1"/>
  <c r="AF867" i="2"/>
  <c r="AH866" i="2"/>
  <c r="AI866" i="2" s="1"/>
  <c r="AF866" i="2"/>
  <c r="AF865" i="2"/>
  <c r="AG864" i="2"/>
  <c r="K858" i="2"/>
  <c r="AD858" i="2" s="1"/>
  <c r="AE858" i="2" s="1"/>
  <c r="AG856" i="2"/>
  <c r="AH855" i="2"/>
  <c r="AH856" i="2" s="1"/>
  <c r="AH850" i="2"/>
  <c r="AI850" i="2" s="1"/>
  <c r="AH849" i="2"/>
  <c r="AI849" i="2" s="1"/>
  <c r="AH848" i="2"/>
  <c r="AI848" i="2" s="1"/>
  <c r="AH847" i="2"/>
  <c r="AI847" i="2" s="1"/>
  <c r="AH846" i="2"/>
  <c r="AI846" i="2" s="1"/>
  <c r="AF846" i="2"/>
  <c r="AH845" i="2"/>
  <c r="AI845" i="2" s="1"/>
  <c r="AF845" i="2"/>
  <c r="AF844" i="2"/>
  <c r="AG843" i="2"/>
  <c r="AH844" i="2" s="1"/>
  <c r="AI844" i="2" s="1"/>
  <c r="K837" i="2"/>
  <c r="AD837" i="2" s="1"/>
  <c r="AE837" i="2" s="1"/>
  <c r="AG835" i="2"/>
  <c r="AH834" i="2"/>
  <c r="AH835" i="2" s="1"/>
  <c r="AH828" i="2"/>
  <c r="AI828" i="2" s="1"/>
  <c r="AH827" i="2"/>
  <c r="AI827" i="2" s="1"/>
  <c r="AH826" i="2"/>
  <c r="AI826" i="2" s="1"/>
  <c r="AF826" i="2"/>
  <c r="AH825" i="2"/>
  <c r="AI825" i="2" s="1"/>
  <c r="AF825" i="2"/>
  <c r="AH824" i="2"/>
  <c r="AI824" i="2" s="1"/>
  <c r="AF824" i="2"/>
  <c r="AF823" i="2"/>
  <c r="AG822" i="2"/>
  <c r="K816" i="2"/>
  <c r="AD816" i="2" s="1"/>
  <c r="AE816" i="2" s="1"/>
  <c r="AG814" i="2"/>
  <c r="AH813" i="2"/>
  <c r="AH814" i="2" s="1"/>
  <c r="AH808" i="2"/>
  <c r="AI808" i="2" s="1"/>
  <c r="AH807" i="2"/>
  <c r="AI807" i="2" s="1"/>
  <c r="AH806" i="2"/>
  <c r="AI806" i="2" s="1"/>
  <c r="AF806" i="2"/>
  <c r="AH805" i="2"/>
  <c r="AI805" i="2" s="1"/>
  <c r="AF805" i="2"/>
  <c r="AH804" i="2"/>
  <c r="AI804" i="2" s="1"/>
  <c r="AF804" i="2"/>
  <c r="AH803" i="2"/>
  <c r="AI803" i="2" s="1"/>
  <c r="AF803" i="2"/>
  <c r="AF802" i="2"/>
  <c r="AG801" i="2"/>
  <c r="AJ803" i="2" s="1"/>
  <c r="AD795" i="2"/>
  <c r="AE795" i="2" s="1"/>
  <c r="AG793" i="2"/>
  <c r="AH793" i="2"/>
  <c r="AH787" i="2"/>
  <c r="AI787" i="2" s="1"/>
  <c r="AF787" i="2"/>
  <c r="AH786" i="2"/>
  <c r="AI786" i="2" s="1"/>
  <c r="AF786" i="2"/>
  <c r="AH785" i="2"/>
  <c r="AI785" i="2" s="1"/>
  <c r="AF785" i="2"/>
  <c r="AH784" i="2"/>
  <c r="AI784" i="2" s="1"/>
  <c r="AF784" i="2"/>
  <c r="AH783" i="2"/>
  <c r="AI783" i="2" s="1"/>
  <c r="AF783" i="2"/>
  <c r="AH782" i="2"/>
  <c r="AI782" i="2" s="1"/>
  <c r="AF782" i="2"/>
  <c r="AF781" i="2"/>
  <c r="AG780" i="2"/>
  <c r="K774" i="2"/>
  <c r="AD774" i="2" s="1"/>
  <c r="AE774" i="2" s="1"/>
  <c r="AG772" i="2"/>
  <c r="AH771" i="2"/>
  <c r="AH772" i="2" s="1"/>
  <c r="AH766" i="2"/>
  <c r="AI766" i="2" s="1"/>
  <c r="AF766" i="2"/>
  <c r="AH765" i="2"/>
  <c r="AI765" i="2" s="1"/>
  <c r="AF765" i="2"/>
  <c r="AH764" i="2"/>
  <c r="AI764" i="2" s="1"/>
  <c r="AF764" i="2"/>
  <c r="AH763" i="2"/>
  <c r="AI763" i="2" s="1"/>
  <c r="AF763" i="2"/>
  <c r="AH762" i="2"/>
  <c r="AI762" i="2" s="1"/>
  <c r="AF762" i="2"/>
  <c r="AH761" i="2"/>
  <c r="AI761" i="2" s="1"/>
  <c r="AF761" i="2"/>
  <c r="AF760" i="2"/>
  <c r="AG759" i="2"/>
  <c r="AC753" i="2"/>
  <c r="AM756" i="2" s="1"/>
  <c r="K753" i="2"/>
  <c r="AG751" i="2"/>
  <c r="AH745" i="2"/>
  <c r="AI745" i="2" s="1"/>
  <c r="AF745" i="2"/>
  <c r="AH744" i="2"/>
  <c r="AI744" i="2" s="1"/>
  <c r="AF744" i="2"/>
  <c r="AH743" i="2"/>
  <c r="AI743" i="2" s="1"/>
  <c r="AF743" i="2"/>
  <c r="AH742" i="2"/>
  <c r="AI742" i="2" s="1"/>
  <c r="AF742" i="2"/>
  <c r="AH741" i="2"/>
  <c r="AI741" i="2" s="1"/>
  <c r="AF741" i="2"/>
  <c r="AH740" i="2"/>
  <c r="AI740" i="2" s="1"/>
  <c r="AF740" i="2"/>
  <c r="AH739" i="2"/>
  <c r="AI739" i="2" s="1"/>
  <c r="AF739" i="2"/>
  <c r="AF738" i="2"/>
  <c r="AG737" i="2"/>
  <c r="AC731" i="2"/>
  <c r="K731" i="2"/>
  <c r="AD731" i="2" s="1"/>
  <c r="AG729" i="2"/>
  <c r="AH728" i="2"/>
  <c r="AH729" i="2" s="1"/>
  <c r="AH722" i="2"/>
  <c r="AI722" i="2" s="1"/>
  <c r="AF722" i="2"/>
  <c r="AH721" i="2"/>
  <c r="AI721" i="2" s="1"/>
  <c r="AF721" i="2"/>
  <c r="AH720" i="2"/>
  <c r="AI720" i="2" s="1"/>
  <c r="AF720" i="2"/>
  <c r="AH719" i="2"/>
  <c r="AI719" i="2" s="1"/>
  <c r="AF719" i="2"/>
  <c r="AH718" i="2"/>
  <c r="AI718" i="2" s="1"/>
  <c r="AF718" i="2"/>
  <c r="AH717" i="2"/>
  <c r="AI717" i="2" s="1"/>
  <c r="AF717" i="2"/>
  <c r="AH716" i="2"/>
  <c r="AI716" i="2" s="1"/>
  <c r="AF716" i="2"/>
  <c r="AF715" i="2"/>
  <c r="AG714" i="2"/>
  <c r="AC708" i="2"/>
  <c r="K708" i="2"/>
  <c r="AD708" i="2" s="1"/>
  <c r="AE708" i="2" s="1"/>
  <c r="AG706" i="2"/>
  <c r="AH705" i="2"/>
  <c r="AH706" i="2" s="1"/>
  <c r="AH699" i="2"/>
  <c r="AI699" i="2" s="1"/>
  <c r="AF699" i="2"/>
  <c r="AH698" i="2"/>
  <c r="AI698" i="2" s="1"/>
  <c r="AF698" i="2"/>
  <c r="AH697" i="2"/>
  <c r="AI697" i="2" s="1"/>
  <c r="AF697" i="2"/>
  <c r="AH696" i="2"/>
  <c r="AI696" i="2" s="1"/>
  <c r="AF696" i="2"/>
  <c r="AH695" i="2"/>
  <c r="AI695" i="2" s="1"/>
  <c r="AF695" i="2"/>
  <c r="AH694" i="2"/>
  <c r="AI694" i="2" s="1"/>
  <c r="AF694" i="2"/>
  <c r="AH693" i="2"/>
  <c r="AI693" i="2" s="1"/>
  <c r="AF693" i="2"/>
  <c r="AF692" i="2"/>
  <c r="AG691" i="2"/>
  <c r="AH692" i="2" s="1"/>
  <c r="AI692" i="2" s="1"/>
  <c r="AC685" i="2"/>
  <c r="K685" i="2"/>
  <c r="AD685" i="2" s="1"/>
  <c r="AG683" i="2"/>
  <c r="AH682" i="2"/>
  <c r="AH683" i="2" s="1"/>
  <c r="AH676" i="2"/>
  <c r="AI676" i="2" s="1"/>
  <c r="AF676" i="2"/>
  <c r="AH675" i="2"/>
  <c r="AI675" i="2" s="1"/>
  <c r="AF675" i="2"/>
  <c r="AH674" i="2"/>
  <c r="AI674" i="2" s="1"/>
  <c r="AF674" i="2"/>
  <c r="AH673" i="2"/>
  <c r="AI673" i="2" s="1"/>
  <c r="AF673" i="2"/>
  <c r="AH672" i="2"/>
  <c r="AI672" i="2" s="1"/>
  <c r="AF672" i="2"/>
  <c r="AH671" i="2"/>
  <c r="AI671" i="2" s="1"/>
  <c r="AF671" i="2"/>
  <c r="AH670" i="2"/>
  <c r="AI670" i="2" s="1"/>
  <c r="AF670" i="2"/>
  <c r="AF669" i="2"/>
  <c r="AG668" i="2"/>
  <c r="AC662" i="2"/>
  <c r="K662" i="2"/>
  <c r="AD662" i="2" s="1"/>
  <c r="AE662" i="2" s="1"/>
  <c r="AG660" i="2"/>
  <c r="AH659" i="2"/>
  <c r="AH660" i="2" s="1"/>
  <c r="AH653" i="2"/>
  <c r="AI653" i="2" s="1"/>
  <c r="AF653" i="2"/>
  <c r="AH652" i="2"/>
  <c r="AI652" i="2" s="1"/>
  <c r="AF652" i="2"/>
  <c r="AH651" i="2"/>
  <c r="AI651" i="2" s="1"/>
  <c r="AF651" i="2"/>
  <c r="AH650" i="2"/>
  <c r="AI650" i="2" s="1"/>
  <c r="AF650" i="2"/>
  <c r="AH649" i="2"/>
  <c r="AI649" i="2" s="1"/>
  <c r="AF649" i="2"/>
  <c r="AH648" i="2"/>
  <c r="AI648" i="2" s="1"/>
  <c r="AF648" i="2"/>
  <c r="AH647" i="2"/>
  <c r="AI647" i="2" s="1"/>
  <c r="AF647" i="2"/>
  <c r="AF646" i="2"/>
  <c r="AG645" i="2"/>
  <c r="AJ647" i="2" s="1"/>
  <c r="AC639" i="2"/>
  <c r="K639" i="2"/>
  <c r="AD639" i="2" s="1"/>
  <c r="AG637" i="2"/>
  <c r="AH636" i="2"/>
  <c r="AH637" i="2" s="1"/>
  <c r="AH630" i="2"/>
  <c r="AI630" i="2" s="1"/>
  <c r="AF630" i="2"/>
  <c r="AH629" i="2"/>
  <c r="AI629" i="2" s="1"/>
  <c r="AF629" i="2"/>
  <c r="AH628" i="2"/>
  <c r="AI628" i="2" s="1"/>
  <c r="AF628" i="2"/>
  <c r="AH627" i="2"/>
  <c r="AI627" i="2" s="1"/>
  <c r="AF627" i="2"/>
  <c r="AH626" i="2"/>
  <c r="AI626" i="2" s="1"/>
  <c r="AF626" i="2"/>
  <c r="AH625" i="2"/>
  <c r="AI625" i="2" s="1"/>
  <c r="AF625" i="2"/>
  <c r="AH624" i="2"/>
  <c r="AI624" i="2" s="1"/>
  <c r="AF624" i="2"/>
  <c r="AF623" i="2"/>
  <c r="AG622" i="2"/>
  <c r="AC616" i="2"/>
  <c r="K616" i="2"/>
  <c r="AD616" i="2" s="1"/>
  <c r="AE616" i="2" s="1"/>
  <c r="AG614" i="2"/>
  <c r="AH613" i="2"/>
  <c r="AH614" i="2" s="1"/>
  <c r="AH607" i="2"/>
  <c r="AI607" i="2" s="1"/>
  <c r="AF607" i="2"/>
  <c r="AH606" i="2"/>
  <c r="AI606" i="2" s="1"/>
  <c r="AF606" i="2"/>
  <c r="AH605" i="2"/>
  <c r="AI605" i="2" s="1"/>
  <c r="AF605" i="2"/>
  <c r="AH604" i="2"/>
  <c r="AI604" i="2" s="1"/>
  <c r="AF604" i="2"/>
  <c r="AH603" i="2"/>
  <c r="AI603" i="2" s="1"/>
  <c r="AF603" i="2"/>
  <c r="AH602" i="2"/>
  <c r="AI602" i="2" s="1"/>
  <c r="AF602" i="2"/>
  <c r="AH601" i="2"/>
  <c r="AI601" i="2" s="1"/>
  <c r="AF601" i="2"/>
  <c r="AF600" i="2"/>
  <c r="AG599" i="2"/>
  <c r="AJ601" i="2" s="1"/>
  <c r="AC593" i="2"/>
  <c r="K593" i="2"/>
  <c r="AD593" i="2" s="1"/>
  <c r="AE593" i="2" s="1"/>
  <c r="AG591" i="2"/>
  <c r="AH590" i="2"/>
  <c r="AH591" i="2" s="1"/>
  <c r="AH584" i="2"/>
  <c r="AI584" i="2" s="1"/>
  <c r="AF584" i="2"/>
  <c r="AH583" i="2"/>
  <c r="AI583" i="2" s="1"/>
  <c r="AF583" i="2"/>
  <c r="AH582" i="2"/>
  <c r="AI582" i="2" s="1"/>
  <c r="AF582" i="2"/>
  <c r="AH581" i="2"/>
  <c r="AI581" i="2" s="1"/>
  <c r="AF581" i="2"/>
  <c r="AH580" i="2"/>
  <c r="AI580" i="2" s="1"/>
  <c r="AF580" i="2"/>
  <c r="AH579" i="2"/>
  <c r="AI579" i="2" s="1"/>
  <c r="AF579" i="2"/>
  <c r="AH578" i="2"/>
  <c r="AI578" i="2" s="1"/>
  <c r="AF578" i="2"/>
  <c r="AF577" i="2"/>
  <c r="AG576" i="2"/>
  <c r="AH577" i="2" s="1"/>
  <c r="AI577" i="2" s="1"/>
  <c r="AC570" i="2"/>
  <c r="K570" i="2"/>
  <c r="AD570" i="2" s="1"/>
  <c r="AG568" i="2"/>
  <c r="AH567" i="2"/>
  <c r="AH568" i="2" s="1"/>
  <c r="AH561" i="2"/>
  <c r="AI561" i="2" s="1"/>
  <c r="AF561" i="2"/>
  <c r="AH560" i="2"/>
  <c r="AI560" i="2" s="1"/>
  <c r="AF560" i="2"/>
  <c r="AH559" i="2"/>
  <c r="AI559" i="2" s="1"/>
  <c r="AF559" i="2"/>
  <c r="AH558" i="2"/>
  <c r="AI558" i="2" s="1"/>
  <c r="AF558" i="2"/>
  <c r="AH557" i="2"/>
  <c r="AI557" i="2" s="1"/>
  <c r="AF557" i="2"/>
  <c r="AH556" i="2"/>
  <c r="AI556" i="2" s="1"/>
  <c r="AF556" i="2"/>
  <c r="AH555" i="2"/>
  <c r="AI555" i="2" s="1"/>
  <c r="AF555" i="2"/>
  <c r="AF554" i="2"/>
  <c r="AG553" i="2"/>
  <c r="AJ555" i="2" s="1"/>
  <c r="AC547" i="2"/>
  <c r="K547" i="2"/>
  <c r="AD547" i="2" s="1"/>
  <c r="AE547" i="2" s="1"/>
  <c r="AG545" i="2"/>
  <c r="AH544" i="2"/>
  <c r="AH545" i="2" s="1"/>
  <c r="AH538" i="2"/>
  <c r="AI538" i="2" s="1"/>
  <c r="AF538" i="2"/>
  <c r="AH537" i="2"/>
  <c r="AI537" i="2" s="1"/>
  <c r="AF537" i="2"/>
  <c r="AH536" i="2"/>
  <c r="AI536" i="2" s="1"/>
  <c r="AF536" i="2"/>
  <c r="AH535" i="2"/>
  <c r="AI535" i="2" s="1"/>
  <c r="AF535" i="2"/>
  <c r="AH534" i="2"/>
  <c r="AI534" i="2" s="1"/>
  <c r="AF534" i="2"/>
  <c r="AH533" i="2"/>
  <c r="AI533" i="2" s="1"/>
  <c r="AF533" i="2"/>
  <c r="AH532" i="2"/>
  <c r="AI532" i="2" s="1"/>
  <c r="AF532" i="2"/>
  <c r="AF531" i="2"/>
  <c r="AG530" i="2"/>
  <c r="AH531" i="2" s="1"/>
  <c r="AI531" i="2" s="1"/>
  <c r="AC524" i="2"/>
  <c r="K524" i="2"/>
  <c r="AD524" i="2" s="1"/>
  <c r="AE524" i="2" s="1"/>
  <c r="AG522" i="2"/>
  <c r="AH521" i="2"/>
  <c r="AH522" i="2" s="1"/>
  <c r="AH515" i="2"/>
  <c r="AI515" i="2" s="1"/>
  <c r="AF515" i="2"/>
  <c r="AH514" i="2"/>
  <c r="AI514" i="2" s="1"/>
  <c r="AF514" i="2"/>
  <c r="AH513" i="2"/>
  <c r="AI513" i="2" s="1"/>
  <c r="AF513" i="2"/>
  <c r="AH512" i="2"/>
  <c r="AI512" i="2" s="1"/>
  <c r="AF512" i="2"/>
  <c r="AH511" i="2"/>
  <c r="AI511" i="2" s="1"/>
  <c r="AF511" i="2"/>
  <c r="AH510" i="2"/>
  <c r="AI510" i="2" s="1"/>
  <c r="AF510" i="2"/>
  <c r="AH509" i="2"/>
  <c r="AI509" i="2" s="1"/>
  <c r="AF509" i="2"/>
  <c r="AF508" i="2"/>
  <c r="AG507" i="2"/>
  <c r="AJ509" i="2" s="1"/>
  <c r="AC501" i="2"/>
  <c r="K501" i="2"/>
  <c r="AD501" i="2" s="1"/>
  <c r="AG499" i="2"/>
  <c r="AH498" i="2"/>
  <c r="AH499" i="2" s="1"/>
  <c r="AH492" i="2"/>
  <c r="AI492" i="2" s="1"/>
  <c r="AF492" i="2"/>
  <c r="AH491" i="2"/>
  <c r="AI491" i="2" s="1"/>
  <c r="AF491" i="2"/>
  <c r="AH490" i="2"/>
  <c r="AI490" i="2" s="1"/>
  <c r="AF490" i="2"/>
  <c r="AH489" i="2"/>
  <c r="AI489" i="2" s="1"/>
  <c r="AF489" i="2"/>
  <c r="AH488" i="2"/>
  <c r="AI488" i="2" s="1"/>
  <c r="AF488" i="2"/>
  <c r="AH487" i="2"/>
  <c r="AI487" i="2" s="1"/>
  <c r="AF487" i="2"/>
  <c r="AH486" i="2"/>
  <c r="AI486" i="2" s="1"/>
  <c r="AF486" i="2"/>
  <c r="AF485" i="2"/>
  <c r="AG484" i="2"/>
  <c r="AC478" i="2"/>
  <c r="K478" i="2"/>
  <c r="AD478" i="2" s="1"/>
  <c r="AE478" i="2" s="1"/>
  <c r="AG476" i="2"/>
  <c r="AH475" i="2"/>
  <c r="AH476" i="2" s="1"/>
  <c r="AH469" i="2"/>
  <c r="AI469" i="2" s="1"/>
  <c r="AF469" i="2"/>
  <c r="AH468" i="2"/>
  <c r="AI468" i="2" s="1"/>
  <c r="AF468" i="2"/>
  <c r="AH467" i="2"/>
  <c r="AI467" i="2" s="1"/>
  <c r="AF467" i="2"/>
  <c r="A467" i="2"/>
  <c r="A469" i="2" s="1"/>
  <c r="A471" i="2" s="1"/>
  <c r="A473" i="2" s="1"/>
  <c r="A475" i="2" s="1"/>
  <c r="A477" i="2" s="1"/>
  <c r="AH466" i="2"/>
  <c r="AI466" i="2" s="1"/>
  <c r="AF466" i="2"/>
  <c r="AH465" i="2"/>
  <c r="AI465" i="2" s="1"/>
  <c r="AF465" i="2"/>
  <c r="AH464" i="2"/>
  <c r="AI464" i="2" s="1"/>
  <c r="AF464" i="2"/>
  <c r="A464" i="2"/>
  <c r="A466" i="2" s="1"/>
  <c r="A468" i="2" s="1"/>
  <c r="A470" i="2" s="1"/>
  <c r="A472" i="2" s="1"/>
  <c r="A474" i="2" s="1"/>
  <c r="A476" i="2" s="1"/>
  <c r="AH463" i="2"/>
  <c r="AI463" i="2" s="1"/>
  <c r="AF463" i="2"/>
  <c r="AF462" i="2"/>
  <c r="AG461" i="2"/>
  <c r="AJ463" i="2" s="1"/>
  <c r="AC455" i="2"/>
  <c r="K455" i="2"/>
  <c r="AD455" i="2" s="1"/>
  <c r="AG453" i="2"/>
  <c r="AH452" i="2"/>
  <c r="AH453" i="2" s="1"/>
  <c r="AH446" i="2"/>
  <c r="AI446" i="2" s="1"/>
  <c r="AF446" i="2"/>
  <c r="AH445" i="2"/>
  <c r="AI445" i="2" s="1"/>
  <c r="AF445" i="2"/>
  <c r="A445" i="2"/>
  <c r="A447" i="2" s="1"/>
  <c r="A449" i="2" s="1"/>
  <c r="A451" i="2" s="1"/>
  <c r="A453" i="2" s="1"/>
  <c r="AH444" i="2"/>
  <c r="AI444" i="2" s="1"/>
  <c r="AF444" i="2"/>
  <c r="AH443" i="2"/>
  <c r="AI443" i="2" s="1"/>
  <c r="AF443" i="2"/>
  <c r="AH442" i="2"/>
  <c r="AI442" i="2" s="1"/>
  <c r="AF442" i="2"/>
  <c r="A442" i="2"/>
  <c r="A444" i="2" s="1"/>
  <c r="A446" i="2" s="1"/>
  <c r="A448" i="2" s="1"/>
  <c r="A450" i="2" s="1"/>
  <c r="A452" i="2" s="1"/>
  <c r="A454" i="2" s="1"/>
  <c r="AH441" i="2"/>
  <c r="AI441" i="2" s="1"/>
  <c r="AF441" i="2"/>
  <c r="AH440" i="2"/>
  <c r="AI440" i="2" s="1"/>
  <c r="AF440" i="2"/>
  <c r="AF439" i="2"/>
  <c r="AG438" i="2"/>
  <c r="AJ440" i="2" s="1"/>
  <c r="AC432" i="2"/>
  <c r="K432" i="2"/>
  <c r="AD432" i="2" s="1"/>
  <c r="AE432" i="2" s="1"/>
  <c r="AG430" i="2"/>
  <c r="AH429" i="2"/>
  <c r="AH430" i="2" s="1"/>
  <c r="AH423" i="2"/>
  <c r="AI423" i="2" s="1"/>
  <c r="A423" i="2"/>
  <c r="A425" i="2" s="1"/>
  <c r="A427" i="2" s="1"/>
  <c r="A429" i="2" s="1"/>
  <c r="A431" i="2" s="1"/>
  <c r="AH422" i="2"/>
  <c r="AI422" i="2" s="1"/>
  <c r="AF422" i="2"/>
  <c r="AH421" i="2"/>
  <c r="AI421" i="2" s="1"/>
  <c r="AF421" i="2"/>
  <c r="AH420" i="2"/>
  <c r="AI420" i="2" s="1"/>
  <c r="AF420" i="2"/>
  <c r="A420" i="2"/>
  <c r="A422" i="2" s="1"/>
  <c r="A424" i="2" s="1"/>
  <c r="A426" i="2" s="1"/>
  <c r="A428" i="2" s="1"/>
  <c r="A430" i="2" s="1"/>
  <c r="AH419" i="2"/>
  <c r="AI419" i="2" s="1"/>
  <c r="AF419" i="2"/>
  <c r="AH418" i="2"/>
  <c r="AI418" i="2" s="1"/>
  <c r="AF418" i="2"/>
  <c r="AH417" i="2"/>
  <c r="AI417" i="2" s="1"/>
  <c r="AF417" i="2"/>
  <c r="AF416" i="2"/>
  <c r="AG415" i="2"/>
  <c r="AH416" i="2" s="1"/>
  <c r="AI416" i="2" s="1"/>
  <c r="AC409" i="2"/>
  <c r="K409" i="2"/>
  <c r="AD409" i="2" s="1"/>
  <c r="AG407" i="2"/>
  <c r="AH406" i="2"/>
  <c r="AH407" i="2" s="1"/>
  <c r="AI400" i="2"/>
  <c r="AH400" i="2"/>
  <c r="AF400" i="2"/>
  <c r="AH399" i="2"/>
  <c r="AI399" i="2" s="1"/>
  <c r="AF399" i="2"/>
  <c r="AH398" i="2"/>
  <c r="AI398" i="2" s="1"/>
  <c r="AF398" i="2"/>
  <c r="AH397" i="2"/>
  <c r="AI397" i="2" s="1"/>
  <c r="AF397" i="2"/>
  <c r="AH396" i="2"/>
  <c r="AI396" i="2" s="1"/>
  <c r="AF396" i="2"/>
  <c r="AH395" i="2"/>
  <c r="AI395" i="2" s="1"/>
  <c r="AF395" i="2"/>
  <c r="AH394" i="2"/>
  <c r="AI394" i="2" s="1"/>
  <c r="AF394" i="2"/>
  <c r="AF393" i="2"/>
  <c r="AG392" i="2"/>
  <c r="AH393" i="2" s="1"/>
  <c r="AI393" i="2" s="1"/>
  <c r="AC386" i="2"/>
  <c r="K386" i="2"/>
  <c r="AD386" i="2" s="1"/>
  <c r="AG384" i="2"/>
  <c r="AH383" i="2"/>
  <c r="AH384" i="2" s="1"/>
  <c r="AI377" i="2"/>
  <c r="AH377" i="2"/>
  <c r="AF377" i="2"/>
  <c r="AI376" i="2"/>
  <c r="AH376" i="2"/>
  <c r="AF376" i="2"/>
  <c r="AH375" i="2"/>
  <c r="AI375" i="2" s="1"/>
  <c r="AF375" i="2"/>
  <c r="AH374" i="2"/>
  <c r="AI374" i="2" s="1"/>
  <c r="AF374" i="2"/>
  <c r="AH373" i="2"/>
  <c r="AI373" i="2" s="1"/>
  <c r="AF373" i="2"/>
  <c r="AH372" i="2"/>
  <c r="AI372" i="2" s="1"/>
  <c r="AF372" i="2"/>
  <c r="AH371" i="2"/>
  <c r="AI371" i="2" s="1"/>
  <c r="AF371" i="2"/>
  <c r="AF370" i="2"/>
  <c r="AG369" i="2"/>
  <c r="AJ371" i="2" s="1"/>
  <c r="AL361" i="2"/>
  <c r="AC360" i="2"/>
  <c r="AC358" i="2"/>
  <c r="AD361" i="2" s="1"/>
  <c r="AI356" i="2"/>
  <c r="AJ356" i="2" s="1"/>
  <c r="AG356" i="2"/>
  <c r="AI355" i="2"/>
  <c r="AJ355" i="2" s="1"/>
  <c r="AG355" i="2"/>
  <c r="AI354" i="2"/>
  <c r="AJ354" i="2" s="1"/>
  <c r="AG354" i="2"/>
  <c r="AI353" i="2"/>
  <c r="AJ353" i="2" s="1"/>
  <c r="AG353" i="2"/>
  <c r="AI352" i="2"/>
  <c r="AJ352" i="2" s="1"/>
  <c r="AG352" i="2"/>
  <c r="AG351" i="2"/>
  <c r="AH350" i="2"/>
  <c r="AI351" i="2" s="1"/>
  <c r="AJ351" i="2" s="1"/>
  <c r="AL343" i="2"/>
  <c r="AC342" i="2"/>
  <c r="AC341" i="2"/>
  <c r="AC339" i="2"/>
  <c r="AD343" i="2" s="1"/>
  <c r="AI337" i="2"/>
  <c r="AJ337" i="2" s="1"/>
  <c r="AG337" i="2"/>
  <c r="AI336" i="2"/>
  <c r="AJ336" i="2" s="1"/>
  <c r="AG336" i="2"/>
  <c r="AI335" i="2"/>
  <c r="AJ335" i="2" s="1"/>
  <c r="AG335" i="2"/>
  <c r="AI334" i="2"/>
  <c r="AJ334" i="2" s="1"/>
  <c r="AG334" i="2"/>
  <c r="AI333" i="2"/>
  <c r="AJ333" i="2" s="1"/>
  <c r="AG333" i="2"/>
  <c r="AG332" i="2"/>
  <c r="AH331" i="2"/>
  <c r="AI332" i="2" s="1"/>
  <c r="AJ332" i="2" s="1"/>
  <c r="AL325" i="2"/>
  <c r="AC323" i="2"/>
  <c r="AC322" i="2"/>
  <c r="AI320" i="2"/>
  <c r="AJ320" i="2" s="1"/>
  <c r="AG320" i="2"/>
  <c r="AI319" i="2"/>
  <c r="AJ319" i="2" s="1"/>
  <c r="AG319" i="2"/>
  <c r="AI318" i="2"/>
  <c r="AJ318" i="2" s="1"/>
  <c r="AG318" i="2"/>
  <c r="AI317" i="2"/>
  <c r="AJ317" i="2" s="1"/>
  <c r="AG317" i="2"/>
  <c r="AI316" i="2"/>
  <c r="AJ316" i="2" s="1"/>
  <c r="AG316" i="2"/>
  <c r="AG315" i="2"/>
  <c r="AH314" i="2"/>
  <c r="BE86" i="2" s="1"/>
  <c r="AL307" i="2"/>
  <c r="AC305" i="2"/>
  <c r="AC304" i="2"/>
  <c r="AC303" i="2"/>
  <c r="AD306" i="2" s="1"/>
  <c r="AI301" i="2"/>
  <c r="AJ301" i="2" s="1"/>
  <c r="AG301" i="2"/>
  <c r="AI300" i="2"/>
  <c r="AJ300" i="2" s="1"/>
  <c r="AG300" i="2"/>
  <c r="AI299" i="2"/>
  <c r="AJ299" i="2" s="1"/>
  <c r="AG299" i="2"/>
  <c r="AI298" i="2"/>
  <c r="AJ298" i="2" s="1"/>
  <c r="AG298" i="2"/>
  <c r="AI297" i="2"/>
  <c r="AJ297" i="2" s="1"/>
  <c r="AG297" i="2"/>
  <c r="AG296" i="2"/>
  <c r="AH295" i="2"/>
  <c r="AL288" i="2"/>
  <c r="AC286" i="2"/>
  <c r="AC285" i="2"/>
  <c r="AC284" i="2"/>
  <c r="AD288" i="2" s="1"/>
  <c r="AI282" i="2"/>
  <c r="AJ282" i="2" s="1"/>
  <c r="AG282" i="2"/>
  <c r="AI281" i="2"/>
  <c r="AJ281" i="2" s="1"/>
  <c r="AG281" i="2"/>
  <c r="AI280" i="2"/>
  <c r="AJ280" i="2" s="1"/>
  <c r="AG280" i="2"/>
  <c r="AI279" i="2"/>
  <c r="AJ279" i="2" s="1"/>
  <c r="AG279" i="2"/>
  <c r="AI278" i="2"/>
  <c r="AJ278" i="2" s="1"/>
  <c r="AG278" i="2"/>
  <c r="AG277" i="2"/>
  <c r="AH276" i="2"/>
  <c r="AI277" i="2" s="1"/>
  <c r="AJ277" i="2" s="1"/>
  <c r="AL270" i="2"/>
  <c r="AC268" i="2"/>
  <c r="AC267" i="2"/>
  <c r="AI265" i="2"/>
  <c r="AJ265" i="2" s="1"/>
  <c r="AG265" i="2"/>
  <c r="AI264" i="2"/>
  <c r="AJ264" i="2" s="1"/>
  <c r="AG264" i="2"/>
  <c r="AI263" i="2"/>
  <c r="AJ263" i="2" s="1"/>
  <c r="AG263" i="2"/>
  <c r="AI262" i="2"/>
  <c r="AJ262" i="2" s="1"/>
  <c r="AG262" i="2"/>
  <c r="AI261" i="2"/>
  <c r="AJ261" i="2" s="1"/>
  <c r="AG261" i="2"/>
  <c r="AG260" i="2"/>
  <c r="AH259" i="2"/>
  <c r="AI260" i="2" s="1"/>
  <c r="AJ260" i="2" s="1"/>
  <c r="AC254" i="2"/>
  <c r="AC253" i="2"/>
  <c r="AC252" i="2"/>
  <c r="AC251" i="2"/>
  <c r="AD255" i="2" s="1"/>
  <c r="AI249" i="2"/>
  <c r="AJ249" i="2" s="1"/>
  <c r="AG249" i="2"/>
  <c r="AI248" i="2"/>
  <c r="AJ248" i="2" s="1"/>
  <c r="AG248" i="2"/>
  <c r="AI247" i="2"/>
  <c r="AJ247" i="2" s="1"/>
  <c r="AG247" i="2"/>
  <c r="AI246" i="2"/>
  <c r="AJ246" i="2" s="1"/>
  <c r="AG246" i="2"/>
  <c r="AI245" i="2"/>
  <c r="AJ245" i="2" s="1"/>
  <c r="AG245" i="2"/>
  <c r="AG244" i="2"/>
  <c r="AH243" i="2"/>
  <c r="AI244" i="2" s="1"/>
  <c r="AJ244" i="2" s="1"/>
  <c r="AC238" i="2"/>
  <c r="AC237" i="2"/>
  <c r="AD239" i="2" s="1"/>
  <c r="AF235" i="2"/>
  <c r="AH234" i="2"/>
  <c r="AI234" i="2" s="1"/>
  <c r="AF234" i="2"/>
  <c r="AH233" i="2"/>
  <c r="AI233" i="2" s="1"/>
  <c r="AF233" i="2"/>
  <c r="AH232" i="2"/>
  <c r="AI232" i="2" s="1"/>
  <c r="AF232" i="2"/>
  <c r="AH231" i="2"/>
  <c r="AI231" i="2" s="1"/>
  <c r="AF231" i="2"/>
  <c r="AF230" i="2"/>
  <c r="AG229" i="2"/>
  <c r="AC221" i="2"/>
  <c r="AC220" i="2"/>
  <c r="AC219" i="2"/>
  <c r="AD225" i="2" s="1"/>
  <c r="AH217" i="2"/>
  <c r="AI217" i="2" s="1"/>
  <c r="AF217" i="2"/>
  <c r="AH216" i="2"/>
  <c r="AI216" i="2" s="1"/>
  <c r="AF216" i="2"/>
  <c r="AH215" i="2"/>
  <c r="AI215" i="2" s="1"/>
  <c r="AF215" i="2"/>
  <c r="AH214" i="2"/>
  <c r="AI214" i="2" s="1"/>
  <c r="AF214" i="2"/>
  <c r="AH213" i="2"/>
  <c r="AI213" i="2" s="1"/>
  <c r="AF213" i="2"/>
  <c r="AF212" i="2"/>
  <c r="AG211" i="2"/>
  <c r="AH212" i="2" s="1"/>
  <c r="AI212" i="2" s="1"/>
  <c r="AC206" i="2"/>
  <c r="AC205" i="2"/>
  <c r="AC204" i="2"/>
  <c r="AD207" i="2" s="1"/>
  <c r="AI202" i="2"/>
  <c r="AJ202" i="2" s="1"/>
  <c r="AG202" i="2"/>
  <c r="AI201" i="2"/>
  <c r="AJ201" i="2" s="1"/>
  <c r="AG201" i="2"/>
  <c r="AI200" i="2"/>
  <c r="AJ200" i="2" s="1"/>
  <c r="AG200" i="2"/>
  <c r="AI199" i="2"/>
  <c r="AJ199" i="2" s="1"/>
  <c r="AG199" i="2"/>
  <c r="AI198" i="2"/>
  <c r="AJ198" i="2" s="1"/>
  <c r="AG198" i="2"/>
  <c r="AG197" i="2"/>
  <c r="AH196" i="2"/>
  <c r="AI197" i="2" s="1"/>
  <c r="AJ197" i="2" s="1"/>
  <c r="AC189" i="2"/>
  <c r="AC188" i="2"/>
  <c r="AC187" i="2"/>
  <c r="AI185" i="2"/>
  <c r="AJ185" i="2" s="1"/>
  <c r="AG185" i="2"/>
  <c r="AI184" i="2"/>
  <c r="AJ184" i="2" s="1"/>
  <c r="AG184" i="2"/>
  <c r="AI183" i="2"/>
  <c r="AJ183" i="2" s="1"/>
  <c r="AG183" i="2"/>
  <c r="AI182" i="2"/>
  <c r="AJ182" i="2" s="1"/>
  <c r="AG182" i="2"/>
  <c r="AG181" i="2"/>
  <c r="AH180" i="2"/>
  <c r="AI181" i="2" s="1"/>
  <c r="AJ181" i="2" s="1"/>
  <c r="AC175" i="2"/>
  <c r="AC172" i="2"/>
  <c r="AC171" i="2"/>
  <c r="AC176" i="2" s="1"/>
  <c r="AE176" i="2" s="1"/>
  <c r="AI169" i="2"/>
  <c r="AJ169" i="2" s="1"/>
  <c r="AG169" i="2"/>
  <c r="AI168" i="2"/>
  <c r="AJ168" i="2" s="1"/>
  <c r="AG168" i="2"/>
  <c r="AI167" i="2"/>
  <c r="AJ167" i="2" s="1"/>
  <c r="AG167" i="2"/>
  <c r="AI166" i="2"/>
  <c r="AJ166" i="2" s="1"/>
  <c r="AG166" i="2"/>
  <c r="AI165" i="2"/>
  <c r="AJ165" i="2" s="1"/>
  <c r="AG165" i="2"/>
  <c r="AG164" i="2"/>
  <c r="AH163" i="2"/>
  <c r="AI164" i="2" s="1"/>
  <c r="AJ164" i="2" s="1"/>
  <c r="AC158" i="2"/>
  <c r="AC153" i="2"/>
  <c r="AC152" i="2"/>
  <c r="AC151" i="2"/>
  <c r="AI150" i="2"/>
  <c r="AJ150" i="2" s="1"/>
  <c r="AG150" i="2"/>
  <c r="AI149" i="2"/>
  <c r="AJ149" i="2" s="1"/>
  <c r="AG149" i="2"/>
  <c r="AI148" i="2"/>
  <c r="AJ148" i="2" s="1"/>
  <c r="AG148" i="2"/>
  <c r="AI147" i="2"/>
  <c r="AJ147" i="2" s="1"/>
  <c r="AG147" i="2"/>
  <c r="AI146" i="2"/>
  <c r="AJ146" i="2" s="1"/>
  <c r="AG146" i="2"/>
  <c r="AG145" i="2"/>
  <c r="AH144" i="2"/>
  <c r="AI145" i="2" s="1"/>
  <c r="AJ145" i="2" s="1"/>
  <c r="AC138" i="2"/>
  <c r="AC137" i="2"/>
  <c r="AC136" i="2"/>
  <c r="AC135" i="2"/>
  <c r="AI133" i="2"/>
  <c r="AJ133" i="2" s="1"/>
  <c r="AG133" i="2"/>
  <c r="AI132" i="2"/>
  <c r="AJ132" i="2" s="1"/>
  <c r="AG132" i="2"/>
  <c r="AI131" i="2"/>
  <c r="AJ131" i="2" s="1"/>
  <c r="AG131" i="2"/>
  <c r="AI130" i="2"/>
  <c r="AJ130" i="2" s="1"/>
  <c r="AG130" i="2"/>
  <c r="AG129" i="2"/>
  <c r="AT19" i="2" s="1"/>
  <c r="AH128" i="2"/>
  <c r="AI129" i="2" s="1"/>
  <c r="AC121" i="2"/>
  <c r="AC120" i="2"/>
  <c r="AD124" i="2" s="1"/>
  <c r="AI118" i="2"/>
  <c r="AJ118" i="2" s="1"/>
  <c r="AG118" i="2"/>
  <c r="AI117" i="2"/>
  <c r="AJ117" i="2" s="1"/>
  <c r="AS70" i="2" s="1"/>
  <c r="AG117" i="2"/>
  <c r="AI116" i="2"/>
  <c r="AJ116" i="2" s="1"/>
  <c r="AG116" i="2"/>
  <c r="AI115" i="2"/>
  <c r="AJ115" i="2" s="1"/>
  <c r="AG115" i="2"/>
  <c r="AI114" i="2"/>
  <c r="AJ114" i="2" s="1"/>
  <c r="AG114" i="2"/>
  <c r="AS20" i="2" s="1"/>
  <c r="AG113" i="2"/>
  <c r="AS19" i="2" s="1"/>
  <c r="AH112" i="2"/>
  <c r="AI113" i="2" s="1"/>
  <c r="AJ113" i="2" s="1"/>
  <c r="AS69" i="2" s="1"/>
  <c r="AC107" i="2"/>
  <c r="AC104" i="2"/>
  <c r="W104" i="2"/>
  <c r="AC103" i="2"/>
  <c r="W103" i="2"/>
  <c r="V103" i="2"/>
  <c r="AI102" i="2"/>
  <c r="AJ102" i="2" s="1"/>
  <c r="AG102" i="2"/>
  <c r="AC102" i="2"/>
  <c r="V102" i="2"/>
  <c r="AI101" i="2"/>
  <c r="AJ101" i="2" s="1"/>
  <c r="AG101" i="2"/>
  <c r="AI100" i="2"/>
  <c r="AJ100" i="2" s="1"/>
  <c r="AG100" i="2"/>
  <c r="AI99" i="2"/>
  <c r="AG99" i="2"/>
  <c r="AR21" i="2" s="1"/>
  <c r="AI98" i="2"/>
  <c r="AJ98" i="2" s="1"/>
  <c r="AR70" i="2" s="1"/>
  <c r="AG98" i="2"/>
  <c r="AR20" i="2" s="1"/>
  <c r="AG97" i="2"/>
  <c r="AR19" i="2" s="1"/>
  <c r="AH96" i="2"/>
  <c r="AI97" i="2" s="1"/>
  <c r="AC91" i="2"/>
  <c r="W91" i="2"/>
  <c r="AC90" i="2"/>
  <c r="V90" i="2"/>
  <c r="AC89" i="2"/>
  <c r="AI88" i="2"/>
  <c r="AJ88" i="2" s="1"/>
  <c r="AG88" i="2"/>
  <c r="AI87" i="2"/>
  <c r="AJ87" i="2" s="1"/>
  <c r="AG87" i="2"/>
  <c r="AX86" i="2"/>
  <c r="AU86" i="2"/>
  <c r="AS86" i="2"/>
  <c r="AI86" i="2"/>
  <c r="AG86" i="2"/>
  <c r="AQ22" i="2" s="1"/>
  <c r="AI85" i="2"/>
  <c r="AJ85" i="2" s="1"/>
  <c r="AQ71" i="2" s="1"/>
  <c r="AG85" i="2"/>
  <c r="AQ21" i="2" s="1"/>
  <c r="AI84" i="2"/>
  <c r="AJ84" i="2" s="1"/>
  <c r="AQ70" i="2" s="1"/>
  <c r="AG84" i="2"/>
  <c r="AQ20" i="2" s="1"/>
  <c r="AG83" i="2"/>
  <c r="AQ19" i="2" s="1"/>
  <c r="AH82" i="2"/>
  <c r="AQ86" i="2" s="1"/>
  <c r="AC77" i="2"/>
  <c r="AC78" i="2" s="1"/>
  <c r="AE78" i="2" s="1"/>
  <c r="AI75" i="2"/>
  <c r="AJ75" i="2" s="1"/>
  <c r="AG75" i="2"/>
  <c r="AI74" i="2"/>
  <c r="AJ74" i="2" s="1"/>
  <c r="AG74" i="2"/>
  <c r="AI73" i="2"/>
  <c r="AJ73" i="2" s="1"/>
  <c r="AP73" i="2" s="1"/>
  <c r="AG73" i="2"/>
  <c r="AP23" i="2" s="1"/>
  <c r="AI72" i="2"/>
  <c r="AG72" i="2"/>
  <c r="AP22" i="2" s="1"/>
  <c r="AI71" i="2"/>
  <c r="AP48" i="2" s="1"/>
  <c r="AG71" i="2"/>
  <c r="AP21" i="2" s="1"/>
  <c r="AI70" i="2"/>
  <c r="AP43" i="2" s="1"/>
  <c r="AG70" i="2"/>
  <c r="AP20" i="2" s="1"/>
  <c r="AG69" i="2"/>
  <c r="AP19" i="2" s="1"/>
  <c r="AH68" i="2"/>
  <c r="AP86" i="2" s="1"/>
  <c r="AC63" i="2"/>
  <c r="AC62" i="2"/>
  <c r="AC61" i="2"/>
  <c r="AD64" i="2" s="1"/>
  <c r="AI60" i="2"/>
  <c r="AJ60" i="2" s="1"/>
  <c r="AG60" i="2"/>
  <c r="AI59" i="2"/>
  <c r="AJ59" i="2" s="1"/>
  <c r="AG59" i="2"/>
  <c r="AI58" i="2"/>
  <c r="AJ58" i="2" s="1"/>
  <c r="AO78" i="2" s="1"/>
  <c r="AG58" i="2"/>
  <c r="AO24" i="2" s="1"/>
  <c r="AI57" i="2"/>
  <c r="AO50" i="2" s="1"/>
  <c r="AG57" i="2"/>
  <c r="AO23" i="2" s="1"/>
  <c r="AI56" i="2"/>
  <c r="AJ56" i="2" s="1"/>
  <c r="AO72" i="2" s="1"/>
  <c r="AG56" i="2"/>
  <c r="AO22" i="2" s="1"/>
  <c r="AI55" i="2"/>
  <c r="AO48" i="2" s="1"/>
  <c r="AG55" i="2"/>
  <c r="AO21" i="2" s="1"/>
  <c r="AI54" i="2"/>
  <c r="AG54" i="2"/>
  <c r="AO20" i="2" s="1"/>
  <c r="AG53" i="2"/>
  <c r="AO19" i="2" s="1"/>
  <c r="AH52" i="2"/>
  <c r="AO86" i="2" s="1"/>
  <c r="AC47" i="2"/>
  <c r="AC46" i="2"/>
  <c r="AI45" i="2"/>
  <c r="AJ45" i="2" s="1"/>
  <c r="AC45" i="2"/>
  <c r="AI44" i="2"/>
  <c r="AJ44" i="2" s="1"/>
  <c r="AC44" i="2"/>
  <c r="AI43" i="2"/>
  <c r="AN52" i="2" s="1"/>
  <c r="AG43" i="2"/>
  <c r="AN25" i="2" s="1"/>
  <c r="AI42" i="2"/>
  <c r="AG42" i="2"/>
  <c r="AN24" i="2" s="1"/>
  <c r="AI41" i="2"/>
  <c r="AN50" i="2" s="1"/>
  <c r="AG41" i="2"/>
  <c r="AN23" i="2" s="1"/>
  <c r="AI40" i="2"/>
  <c r="AN49" i="2" s="1"/>
  <c r="AG40" i="2"/>
  <c r="AN22" i="2" s="1"/>
  <c r="AI39" i="2"/>
  <c r="AN48" i="2" s="1"/>
  <c r="AG39" i="2"/>
  <c r="AN21" i="2" s="1"/>
  <c r="AI38" i="2"/>
  <c r="AJ38" i="2" s="1"/>
  <c r="AN70" i="2" s="1"/>
  <c r="AG38" i="2"/>
  <c r="AG37" i="2"/>
  <c r="AH36" i="2"/>
  <c r="AI37" i="2" s="1"/>
  <c r="AC29" i="2"/>
  <c r="AC28" i="2"/>
  <c r="AI27" i="2"/>
  <c r="AJ27" i="2" s="1"/>
  <c r="AC27" i="2"/>
  <c r="AD31" i="2" s="1"/>
  <c r="AM26" i="2"/>
  <c r="AI26" i="2"/>
  <c r="AM53" i="2" s="1"/>
  <c r="AI25" i="2"/>
  <c r="AJ25" i="2" s="1"/>
  <c r="AM79" i="2" s="1"/>
  <c r="AG25" i="2"/>
  <c r="AM25" i="2" s="1"/>
  <c r="AI24" i="2"/>
  <c r="AM51" i="2" s="1"/>
  <c r="AG24" i="2"/>
  <c r="AM24" i="2" s="1"/>
  <c r="AI23" i="2"/>
  <c r="AM50" i="2" s="1"/>
  <c r="AG23" i="2"/>
  <c r="AM23" i="2" s="1"/>
  <c r="AI22" i="2"/>
  <c r="AJ22" i="2" s="1"/>
  <c r="AM72" i="2" s="1"/>
  <c r="AG22" i="2"/>
  <c r="AM22" i="2" s="1"/>
  <c r="AI21" i="2"/>
  <c r="AM48" i="2" s="1"/>
  <c r="AG21" i="2"/>
  <c r="AM21" i="2" s="1"/>
  <c r="AN20" i="2"/>
  <c r="AI20" i="2"/>
  <c r="AM43" i="2" s="1"/>
  <c r="AG20" i="2"/>
  <c r="AM20" i="2" s="1"/>
  <c r="AN19" i="2"/>
  <c r="AG19" i="2"/>
  <c r="AM19" i="2" s="1"/>
  <c r="AH18" i="2"/>
  <c r="AM86" i="2" s="1"/>
  <c r="L566" i="1"/>
  <c r="K566" i="1"/>
  <c r="M566" i="1" s="1"/>
  <c r="P564" i="1"/>
  <c r="Q557" i="1"/>
  <c r="R557" i="1" s="1"/>
  <c r="O557" i="1"/>
  <c r="Q556" i="1"/>
  <c r="R556" i="1" s="1"/>
  <c r="O556" i="1"/>
  <c r="Q555" i="1"/>
  <c r="R555" i="1" s="1"/>
  <c r="O555" i="1"/>
  <c r="Q554" i="1"/>
  <c r="R554" i="1" s="1"/>
  <c r="O554" i="1"/>
  <c r="Q553" i="1"/>
  <c r="R553" i="1" s="1"/>
  <c r="O553" i="1"/>
  <c r="Q552" i="1"/>
  <c r="R552" i="1" s="1"/>
  <c r="O552" i="1"/>
  <c r="A552" i="1"/>
  <c r="A554" i="1" s="1"/>
  <c r="A556" i="1" s="1"/>
  <c r="A558" i="1" s="1"/>
  <c r="A560" i="1" s="1"/>
  <c r="A562" i="1" s="1"/>
  <c r="A564" i="1" s="1"/>
  <c r="Q551" i="1"/>
  <c r="R551" i="1" s="1"/>
  <c r="O551" i="1"/>
  <c r="O550" i="1"/>
  <c r="P549" i="1"/>
  <c r="Q550" i="1" s="1"/>
  <c r="R550" i="1" s="1"/>
  <c r="A549" i="1"/>
  <c r="A551" i="1" s="1"/>
  <c r="A553" i="1" s="1"/>
  <c r="A555" i="1" s="1"/>
  <c r="A557" i="1" s="1"/>
  <c r="A559" i="1" s="1"/>
  <c r="A561" i="1" s="1"/>
  <c r="A563" i="1" s="1"/>
  <c r="A565" i="1" s="1"/>
  <c r="L543" i="1"/>
  <c r="K543" i="1"/>
  <c r="M543" i="1" s="1"/>
  <c r="P541" i="1"/>
  <c r="Q540" i="1"/>
  <c r="Q541" i="1" s="1"/>
  <c r="Q534" i="1"/>
  <c r="R534" i="1" s="1"/>
  <c r="O534" i="1"/>
  <c r="Q533" i="1"/>
  <c r="R533" i="1" s="1"/>
  <c r="O533" i="1"/>
  <c r="Q532" i="1"/>
  <c r="R532" i="1" s="1"/>
  <c r="O532" i="1"/>
  <c r="Q531" i="1"/>
  <c r="R531" i="1" s="1"/>
  <c r="O531" i="1"/>
  <c r="Q530" i="1"/>
  <c r="R530" i="1" s="1"/>
  <c r="O530" i="1"/>
  <c r="A530" i="1"/>
  <c r="A532" i="1" s="1"/>
  <c r="A534" i="1" s="1"/>
  <c r="A536" i="1" s="1"/>
  <c r="A538" i="1" s="1"/>
  <c r="A540" i="1" s="1"/>
  <c r="A542" i="1" s="1"/>
  <c r="Q529" i="1"/>
  <c r="R529" i="1" s="1"/>
  <c r="O529" i="1"/>
  <c r="Q528" i="1"/>
  <c r="R528" i="1" s="1"/>
  <c r="O528" i="1"/>
  <c r="O527" i="1"/>
  <c r="A527" i="1"/>
  <c r="A529" i="1" s="1"/>
  <c r="A531" i="1" s="1"/>
  <c r="A533" i="1" s="1"/>
  <c r="A535" i="1" s="1"/>
  <c r="A537" i="1" s="1"/>
  <c r="A539" i="1" s="1"/>
  <c r="A541" i="1" s="1"/>
  <c r="P526" i="1"/>
  <c r="T528" i="1" s="1"/>
  <c r="L520" i="1"/>
  <c r="K520" i="1"/>
  <c r="M520" i="1" s="1"/>
  <c r="N520" i="1" s="1"/>
  <c r="P518" i="1"/>
  <c r="Q517" i="1"/>
  <c r="Q518" i="1" s="1"/>
  <c r="Q511" i="1"/>
  <c r="R511" i="1" s="1"/>
  <c r="O511" i="1"/>
  <c r="Q510" i="1"/>
  <c r="R510" i="1" s="1"/>
  <c r="O510" i="1"/>
  <c r="Q509" i="1"/>
  <c r="R509" i="1" s="1"/>
  <c r="O509" i="1"/>
  <c r="Q508" i="1"/>
  <c r="R508" i="1" s="1"/>
  <c r="O508" i="1"/>
  <c r="A508" i="1"/>
  <c r="A510" i="1" s="1"/>
  <c r="A512" i="1" s="1"/>
  <c r="A514" i="1" s="1"/>
  <c r="A516" i="1" s="1"/>
  <c r="A518" i="1" s="1"/>
  <c r="Q507" i="1"/>
  <c r="R507" i="1" s="1"/>
  <c r="O507" i="1"/>
  <c r="Q506" i="1"/>
  <c r="R506" i="1" s="1"/>
  <c r="O506" i="1"/>
  <c r="Q505" i="1"/>
  <c r="R505" i="1" s="1"/>
  <c r="O505" i="1"/>
  <c r="A505" i="1"/>
  <c r="A507" i="1" s="1"/>
  <c r="A509" i="1" s="1"/>
  <c r="A511" i="1" s="1"/>
  <c r="A513" i="1" s="1"/>
  <c r="A515" i="1" s="1"/>
  <c r="A517" i="1" s="1"/>
  <c r="A519" i="1" s="1"/>
  <c r="O504" i="1"/>
  <c r="P503" i="1"/>
  <c r="Q504" i="1" s="1"/>
  <c r="R504" i="1" s="1"/>
  <c r="L497" i="1"/>
  <c r="K497" i="1"/>
  <c r="M497" i="1" s="1"/>
  <c r="P495" i="1"/>
  <c r="Q494" i="1"/>
  <c r="Q495" i="1" s="1"/>
  <c r="Q488" i="1"/>
  <c r="R488" i="1" s="1"/>
  <c r="O488" i="1"/>
  <c r="Q487" i="1"/>
  <c r="R487" i="1" s="1"/>
  <c r="O487" i="1"/>
  <c r="Q486" i="1"/>
  <c r="R486" i="1" s="1"/>
  <c r="O486" i="1"/>
  <c r="A486" i="1"/>
  <c r="A488" i="1" s="1"/>
  <c r="A490" i="1" s="1"/>
  <c r="A492" i="1" s="1"/>
  <c r="A494" i="1" s="1"/>
  <c r="A496" i="1" s="1"/>
  <c r="Q485" i="1"/>
  <c r="R485" i="1" s="1"/>
  <c r="O485" i="1"/>
  <c r="Q484" i="1"/>
  <c r="R484" i="1" s="1"/>
  <c r="O484" i="1"/>
  <c r="Q483" i="1"/>
  <c r="R483" i="1" s="1"/>
  <c r="O483" i="1"/>
  <c r="A483" i="1"/>
  <c r="A485" i="1" s="1"/>
  <c r="A487" i="1" s="1"/>
  <c r="A489" i="1" s="1"/>
  <c r="A491" i="1" s="1"/>
  <c r="A493" i="1" s="1"/>
  <c r="A495" i="1" s="1"/>
  <c r="Q482" i="1"/>
  <c r="R482" i="1" s="1"/>
  <c r="O482" i="1"/>
  <c r="O481" i="1"/>
  <c r="P480" i="1"/>
  <c r="L474" i="1"/>
  <c r="K474" i="1"/>
  <c r="Q471" i="1" s="1"/>
  <c r="Q472" i="1" s="1"/>
  <c r="P472" i="1"/>
  <c r="Q465" i="1"/>
  <c r="R465" i="1" s="1"/>
  <c r="O465" i="1"/>
  <c r="Q464" i="1"/>
  <c r="R464" i="1" s="1"/>
  <c r="O464" i="1"/>
  <c r="A464" i="1"/>
  <c r="A466" i="1" s="1"/>
  <c r="A468" i="1" s="1"/>
  <c r="A470" i="1" s="1"/>
  <c r="A472" i="1" s="1"/>
  <c r="Q463" i="1"/>
  <c r="R463" i="1" s="1"/>
  <c r="O463" i="1"/>
  <c r="Q462" i="1"/>
  <c r="R462" i="1" s="1"/>
  <c r="O462" i="1"/>
  <c r="Q461" i="1"/>
  <c r="R461" i="1" s="1"/>
  <c r="O461" i="1"/>
  <c r="A461" i="1"/>
  <c r="A463" i="1" s="1"/>
  <c r="A465" i="1" s="1"/>
  <c r="A467" i="1" s="1"/>
  <c r="A469" i="1" s="1"/>
  <c r="A471" i="1" s="1"/>
  <c r="A473" i="1" s="1"/>
  <c r="Q460" i="1"/>
  <c r="R460" i="1" s="1"/>
  <c r="O460" i="1"/>
  <c r="Q459" i="1"/>
  <c r="R459" i="1" s="1"/>
  <c r="O459" i="1"/>
  <c r="O458" i="1"/>
  <c r="P457" i="1"/>
  <c r="S459" i="1" s="1"/>
  <c r="L451" i="1"/>
  <c r="K451" i="1"/>
  <c r="M451" i="1" s="1"/>
  <c r="P449" i="1"/>
  <c r="Q448" i="1"/>
  <c r="Q449" i="1" s="1"/>
  <c r="Q442" i="1"/>
  <c r="R442" i="1" s="1"/>
  <c r="O442" i="1"/>
  <c r="A442" i="1"/>
  <c r="A444" i="1" s="1"/>
  <c r="A446" i="1" s="1"/>
  <c r="A448" i="1" s="1"/>
  <c r="A450" i="1" s="1"/>
  <c r="Q441" i="1"/>
  <c r="R441" i="1" s="1"/>
  <c r="O441" i="1"/>
  <c r="Q440" i="1"/>
  <c r="R440" i="1" s="1"/>
  <c r="O440" i="1"/>
  <c r="Q439" i="1"/>
  <c r="R439" i="1" s="1"/>
  <c r="O439" i="1"/>
  <c r="A439" i="1"/>
  <c r="A441" i="1" s="1"/>
  <c r="A443" i="1" s="1"/>
  <c r="A445" i="1" s="1"/>
  <c r="A447" i="1" s="1"/>
  <c r="A449" i="1" s="1"/>
  <c r="Q438" i="1"/>
  <c r="R438" i="1" s="1"/>
  <c r="O438" i="1"/>
  <c r="Q437" i="1"/>
  <c r="R437" i="1" s="1"/>
  <c r="O437" i="1"/>
  <c r="Q436" i="1"/>
  <c r="R436" i="1" s="1"/>
  <c r="O436" i="1"/>
  <c r="O435" i="1"/>
  <c r="P434" i="1"/>
  <c r="Q435" i="1" s="1"/>
  <c r="R435" i="1" s="1"/>
  <c r="L428" i="1"/>
  <c r="K428" i="1"/>
  <c r="M428" i="1" s="1"/>
  <c r="P426" i="1"/>
  <c r="Q419" i="1"/>
  <c r="R419" i="1" s="1"/>
  <c r="O419" i="1"/>
  <c r="Q418" i="1"/>
  <c r="R418" i="1" s="1"/>
  <c r="O418" i="1"/>
  <c r="Q417" i="1"/>
  <c r="R417" i="1" s="1"/>
  <c r="O417" i="1"/>
  <c r="Q416" i="1"/>
  <c r="R416" i="1" s="1"/>
  <c r="O416" i="1"/>
  <c r="Q415" i="1"/>
  <c r="R415" i="1" s="1"/>
  <c r="O415" i="1"/>
  <c r="Q414" i="1"/>
  <c r="R414" i="1" s="1"/>
  <c r="O414" i="1"/>
  <c r="Q413" i="1"/>
  <c r="R413" i="1" s="1"/>
  <c r="O413" i="1"/>
  <c r="O412" i="1"/>
  <c r="P411" i="1"/>
  <c r="S413" i="1" s="1"/>
  <c r="L405" i="1"/>
  <c r="K405" i="1"/>
  <c r="M405" i="1" s="1"/>
  <c r="N405" i="1" s="1"/>
  <c r="P403" i="1"/>
  <c r="Q402" i="1"/>
  <c r="Q403" i="1" s="1"/>
  <c r="Q396" i="1"/>
  <c r="R396" i="1" s="1"/>
  <c r="O396" i="1"/>
  <c r="Q395" i="1"/>
  <c r="R395" i="1" s="1"/>
  <c r="O395" i="1"/>
  <c r="Q394" i="1"/>
  <c r="R394" i="1" s="1"/>
  <c r="O394" i="1"/>
  <c r="Q393" i="1"/>
  <c r="R393" i="1" s="1"/>
  <c r="O393" i="1"/>
  <c r="Q392" i="1"/>
  <c r="R392" i="1" s="1"/>
  <c r="O392" i="1"/>
  <c r="Q391" i="1"/>
  <c r="R391" i="1" s="1"/>
  <c r="O391" i="1"/>
  <c r="Q390" i="1"/>
  <c r="R390" i="1" s="1"/>
  <c r="O390" i="1"/>
  <c r="O389" i="1"/>
  <c r="P388" i="1"/>
  <c r="S390" i="1" s="1"/>
  <c r="L380" i="1"/>
  <c r="K380" i="1"/>
  <c r="M380" i="1" s="1"/>
  <c r="T377" i="1"/>
  <c r="Q374" i="1"/>
  <c r="R374" i="1" s="1"/>
  <c r="O374" i="1"/>
  <c r="Q373" i="1"/>
  <c r="R373" i="1" s="1"/>
  <c r="O373" i="1"/>
  <c r="Q372" i="1"/>
  <c r="R372" i="1" s="1"/>
  <c r="O372" i="1"/>
  <c r="Q371" i="1"/>
  <c r="R371" i="1" s="1"/>
  <c r="O371" i="1"/>
  <c r="Q370" i="1"/>
  <c r="R370" i="1" s="1"/>
  <c r="O370" i="1"/>
  <c r="Q369" i="1"/>
  <c r="R369" i="1" s="1"/>
  <c r="O369" i="1"/>
  <c r="Q368" i="1"/>
  <c r="R368" i="1" s="1"/>
  <c r="O368" i="1"/>
  <c r="O367" i="1"/>
  <c r="P366" i="1"/>
  <c r="Q367" i="1" s="1"/>
  <c r="R367" i="1" s="1"/>
  <c r="T361" i="1"/>
  <c r="U360" i="1"/>
  <c r="U361" i="1" s="1"/>
  <c r="L359" i="1"/>
  <c r="K359" i="1"/>
  <c r="M359" i="1" s="1"/>
  <c r="Q357" i="1"/>
  <c r="R357" i="1" s="1"/>
  <c r="O357" i="1"/>
  <c r="Q356" i="1"/>
  <c r="R356" i="1" s="1"/>
  <c r="O356" i="1"/>
  <c r="Q355" i="1"/>
  <c r="R355" i="1" s="1"/>
  <c r="O355" i="1"/>
  <c r="Q354" i="1"/>
  <c r="R354" i="1" s="1"/>
  <c r="O354" i="1"/>
  <c r="Q353" i="1"/>
  <c r="R353" i="1" s="1"/>
  <c r="O353" i="1"/>
  <c r="Q352" i="1"/>
  <c r="R352" i="1" s="1"/>
  <c r="O352" i="1"/>
  <c r="Q351" i="1"/>
  <c r="R351" i="1" s="1"/>
  <c r="O351" i="1"/>
  <c r="O350" i="1"/>
  <c r="P349" i="1"/>
  <c r="Q350" i="1" s="1"/>
  <c r="R350" i="1" s="1"/>
  <c r="L343" i="1"/>
  <c r="K343" i="1"/>
  <c r="U341" i="1" s="1"/>
  <c r="U342" i="1" s="1"/>
  <c r="T342" i="1"/>
  <c r="Q338" i="1"/>
  <c r="R338" i="1" s="1"/>
  <c r="O338" i="1"/>
  <c r="Q337" i="1"/>
  <c r="R337" i="1" s="1"/>
  <c r="O337" i="1"/>
  <c r="Q336" i="1"/>
  <c r="R336" i="1" s="1"/>
  <c r="O336" i="1"/>
  <c r="Q335" i="1"/>
  <c r="R335" i="1" s="1"/>
  <c r="O335" i="1"/>
  <c r="Q334" i="1"/>
  <c r="R334" i="1" s="1"/>
  <c r="O334" i="1"/>
  <c r="Q333" i="1"/>
  <c r="R333" i="1" s="1"/>
  <c r="O333" i="1"/>
  <c r="Q332" i="1"/>
  <c r="R332" i="1" s="1"/>
  <c r="O332" i="1"/>
  <c r="O331" i="1"/>
  <c r="P330" i="1"/>
  <c r="Q331" i="1" s="1"/>
  <c r="R331" i="1" s="1"/>
  <c r="L323" i="1"/>
  <c r="K323" i="1"/>
  <c r="M323" i="1" s="1"/>
  <c r="T322" i="1"/>
  <c r="U321" i="1"/>
  <c r="U322" i="1" s="1"/>
  <c r="Q318" i="1"/>
  <c r="R318" i="1" s="1"/>
  <c r="O318" i="1"/>
  <c r="Q317" i="1"/>
  <c r="R317" i="1" s="1"/>
  <c r="O317" i="1"/>
  <c r="Q316" i="1"/>
  <c r="R316" i="1" s="1"/>
  <c r="O316" i="1"/>
  <c r="Q315" i="1"/>
  <c r="R315" i="1" s="1"/>
  <c r="O315" i="1"/>
  <c r="Q314" i="1"/>
  <c r="R314" i="1" s="1"/>
  <c r="O314" i="1"/>
  <c r="Q313" i="1"/>
  <c r="R313" i="1" s="1"/>
  <c r="O313" i="1"/>
  <c r="Q312" i="1"/>
  <c r="R312" i="1" s="1"/>
  <c r="O312" i="1"/>
  <c r="O311" i="1"/>
  <c r="P310" i="1"/>
  <c r="Q311" i="1" s="1"/>
  <c r="R311" i="1" s="1"/>
  <c r="L303" i="1"/>
  <c r="K303" i="1"/>
  <c r="M303" i="1" s="1"/>
  <c r="T301" i="1"/>
  <c r="U300" i="1"/>
  <c r="U301" i="1" s="1"/>
  <c r="Q297" i="1"/>
  <c r="R297" i="1" s="1"/>
  <c r="O297" i="1"/>
  <c r="Q296" i="1"/>
  <c r="R296" i="1" s="1"/>
  <c r="O296" i="1"/>
  <c r="Q295" i="1"/>
  <c r="R295" i="1" s="1"/>
  <c r="O295" i="1"/>
  <c r="Q294" i="1"/>
  <c r="R294" i="1" s="1"/>
  <c r="O294" i="1"/>
  <c r="Q293" i="1"/>
  <c r="R293" i="1" s="1"/>
  <c r="O293" i="1"/>
  <c r="Q292" i="1"/>
  <c r="R292" i="1" s="1"/>
  <c r="O292" i="1"/>
  <c r="Q291" i="1"/>
  <c r="R291" i="1" s="1"/>
  <c r="O291" i="1"/>
  <c r="O290" i="1"/>
  <c r="P289" i="1"/>
  <c r="Q290" i="1" s="1"/>
  <c r="R290" i="1" s="1"/>
  <c r="T283" i="1"/>
  <c r="U282" i="1"/>
  <c r="U283" i="1" s="1"/>
  <c r="L282" i="1"/>
  <c r="K282" i="1"/>
  <c r="M282" i="1" s="1"/>
  <c r="N282" i="1" s="1"/>
  <c r="Q280" i="1"/>
  <c r="R280" i="1" s="1"/>
  <c r="O280" i="1"/>
  <c r="Q279" i="1"/>
  <c r="R279" i="1" s="1"/>
  <c r="O279" i="1"/>
  <c r="Q278" i="1"/>
  <c r="R278" i="1" s="1"/>
  <c r="O278" i="1"/>
  <c r="Q277" i="1"/>
  <c r="R277" i="1" s="1"/>
  <c r="O277" i="1"/>
  <c r="Q276" i="1"/>
  <c r="R276" i="1" s="1"/>
  <c r="O276" i="1"/>
  <c r="Q275" i="1"/>
  <c r="R275" i="1" s="1"/>
  <c r="O275" i="1"/>
  <c r="Q274" i="1"/>
  <c r="R274" i="1" s="1"/>
  <c r="O274" i="1"/>
  <c r="O273" i="1"/>
  <c r="P272" i="1"/>
  <c r="Q273" i="1" s="1"/>
  <c r="R273" i="1" s="1"/>
  <c r="L268" i="1"/>
  <c r="K268" i="1"/>
  <c r="M268" i="1" s="1"/>
  <c r="Q265" i="1"/>
  <c r="R265" i="1" s="1"/>
  <c r="O265" i="1"/>
  <c r="Q264" i="1"/>
  <c r="R264" i="1" s="1"/>
  <c r="O264" i="1"/>
  <c r="Q263" i="1"/>
  <c r="R263" i="1" s="1"/>
  <c r="O263" i="1"/>
  <c r="Q262" i="1"/>
  <c r="R262" i="1" s="1"/>
  <c r="O262" i="1"/>
  <c r="Q261" i="1"/>
  <c r="R261" i="1" s="1"/>
  <c r="O261" i="1"/>
  <c r="Q260" i="1"/>
  <c r="R260" i="1" s="1"/>
  <c r="O260" i="1"/>
  <c r="Q259" i="1"/>
  <c r="R259" i="1" s="1"/>
  <c r="O259" i="1"/>
  <c r="O258" i="1"/>
  <c r="P257" i="1"/>
  <c r="L253" i="1"/>
  <c r="K253" i="1"/>
  <c r="M253" i="1" s="1"/>
  <c r="Q249" i="1"/>
  <c r="R249" i="1" s="1"/>
  <c r="O249" i="1"/>
  <c r="Q248" i="1"/>
  <c r="R248" i="1" s="1"/>
  <c r="O248" i="1"/>
  <c r="Q247" i="1"/>
  <c r="R247" i="1" s="1"/>
  <c r="O247" i="1"/>
  <c r="Q246" i="1"/>
  <c r="R246" i="1" s="1"/>
  <c r="O246" i="1"/>
  <c r="Q245" i="1"/>
  <c r="R245" i="1" s="1"/>
  <c r="O245" i="1"/>
  <c r="Q244" i="1"/>
  <c r="R244" i="1" s="1"/>
  <c r="O244" i="1"/>
  <c r="Q243" i="1"/>
  <c r="R243" i="1" s="1"/>
  <c r="O243" i="1"/>
  <c r="O242" i="1"/>
  <c r="P241" i="1"/>
  <c r="Q242" i="1" s="1"/>
  <c r="R242" i="1" s="1"/>
  <c r="L237" i="1"/>
  <c r="K237" i="1"/>
  <c r="M237" i="1" s="1"/>
  <c r="Q232" i="1"/>
  <c r="R232" i="1" s="1"/>
  <c r="O232" i="1"/>
  <c r="Q231" i="1"/>
  <c r="R231" i="1" s="1"/>
  <c r="O231" i="1"/>
  <c r="Q230" i="1"/>
  <c r="R230" i="1" s="1"/>
  <c r="O230" i="1"/>
  <c r="Q229" i="1"/>
  <c r="R229" i="1" s="1"/>
  <c r="O229" i="1"/>
  <c r="Q228" i="1"/>
  <c r="R228" i="1" s="1"/>
  <c r="O228" i="1"/>
  <c r="Q227" i="1"/>
  <c r="R227" i="1" s="1"/>
  <c r="O227" i="1"/>
  <c r="Q226" i="1"/>
  <c r="R226" i="1" s="1"/>
  <c r="O226" i="1"/>
  <c r="O225" i="1"/>
  <c r="P224" i="1"/>
  <c r="AK90" i="1" s="1"/>
  <c r="L220" i="1"/>
  <c r="K220" i="1"/>
  <c r="M220" i="1" s="1"/>
  <c r="Q217" i="1"/>
  <c r="R217" i="1" s="1"/>
  <c r="O217" i="1"/>
  <c r="Q216" i="1"/>
  <c r="R216" i="1" s="1"/>
  <c r="O216" i="1"/>
  <c r="Q215" i="1"/>
  <c r="R215" i="1" s="1"/>
  <c r="O215" i="1"/>
  <c r="Q214" i="1"/>
  <c r="R214" i="1" s="1"/>
  <c r="O214" i="1"/>
  <c r="Q213" i="1"/>
  <c r="R213" i="1" s="1"/>
  <c r="O213" i="1"/>
  <c r="Q212" i="1"/>
  <c r="R212" i="1" s="1"/>
  <c r="O212" i="1"/>
  <c r="Q211" i="1"/>
  <c r="R211" i="1" s="1"/>
  <c r="O211" i="1"/>
  <c r="O210" i="1"/>
  <c r="P209" i="1"/>
  <c r="Q210" i="1" s="1"/>
  <c r="R210" i="1" s="1"/>
  <c r="L205" i="1"/>
  <c r="K205" i="1"/>
  <c r="M205" i="1" s="1"/>
  <c r="Q200" i="1"/>
  <c r="R200" i="1" s="1"/>
  <c r="O200" i="1"/>
  <c r="Q199" i="1"/>
  <c r="R199" i="1" s="1"/>
  <c r="O199" i="1"/>
  <c r="Q198" i="1"/>
  <c r="R198" i="1" s="1"/>
  <c r="O198" i="1"/>
  <c r="Q197" i="1"/>
  <c r="R197" i="1" s="1"/>
  <c r="O197" i="1"/>
  <c r="Q196" i="1"/>
  <c r="R196" i="1" s="1"/>
  <c r="O196" i="1"/>
  <c r="Q195" i="1"/>
  <c r="R195" i="1" s="1"/>
  <c r="O195" i="1"/>
  <c r="Q194" i="1"/>
  <c r="R194" i="1" s="1"/>
  <c r="O194" i="1"/>
  <c r="O193" i="1"/>
  <c r="P192" i="1"/>
  <c r="AI90" i="1" s="1"/>
  <c r="L188" i="1"/>
  <c r="K188" i="1"/>
  <c r="M188" i="1" s="1"/>
  <c r="N188" i="1" s="1"/>
  <c r="Q182" i="1"/>
  <c r="R182" i="1" s="1"/>
  <c r="O182" i="1"/>
  <c r="Q181" i="1"/>
  <c r="R181" i="1" s="1"/>
  <c r="O181" i="1"/>
  <c r="Q180" i="1"/>
  <c r="R180" i="1" s="1"/>
  <c r="O180" i="1"/>
  <c r="Q179" i="1"/>
  <c r="R179" i="1" s="1"/>
  <c r="O179" i="1"/>
  <c r="Q178" i="1"/>
  <c r="R178" i="1" s="1"/>
  <c r="O178" i="1"/>
  <c r="Q177" i="1"/>
  <c r="R177" i="1" s="1"/>
  <c r="O177" i="1"/>
  <c r="Q176" i="1"/>
  <c r="R176" i="1" s="1"/>
  <c r="O176" i="1"/>
  <c r="O175" i="1"/>
  <c r="P174" i="1"/>
  <c r="Q175" i="1" s="1"/>
  <c r="R175" i="1" s="1"/>
  <c r="L170" i="1"/>
  <c r="K170" i="1"/>
  <c r="M170" i="1" s="1"/>
  <c r="Q163" i="1"/>
  <c r="R163" i="1" s="1"/>
  <c r="O163" i="1"/>
  <c r="Q162" i="1"/>
  <c r="R162" i="1" s="1"/>
  <c r="O162" i="1"/>
  <c r="Q161" i="1"/>
  <c r="R161" i="1" s="1"/>
  <c r="O161" i="1"/>
  <c r="Q160" i="1"/>
  <c r="R160" i="1" s="1"/>
  <c r="O160" i="1"/>
  <c r="Q159" i="1"/>
  <c r="R159" i="1" s="1"/>
  <c r="O159" i="1"/>
  <c r="Q158" i="1"/>
  <c r="R158" i="1" s="1"/>
  <c r="O158" i="1"/>
  <c r="Q157" i="1"/>
  <c r="R157" i="1" s="1"/>
  <c r="O157" i="1"/>
  <c r="O156" i="1"/>
  <c r="P155" i="1"/>
  <c r="Q156" i="1" s="1"/>
  <c r="R156" i="1" s="1"/>
  <c r="L151" i="1"/>
  <c r="K151" i="1"/>
  <c r="M151" i="1" s="1"/>
  <c r="Q147" i="1"/>
  <c r="R147" i="1" s="1"/>
  <c r="O147" i="1"/>
  <c r="Q146" i="1"/>
  <c r="R146" i="1" s="1"/>
  <c r="O146" i="1"/>
  <c r="Q145" i="1"/>
  <c r="R145" i="1" s="1"/>
  <c r="O145" i="1"/>
  <c r="Q144" i="1"/>
  <c r="R144" i="1" s="1"/>
  <c r="O144" i="1"/>
  <c r="Q143" i="1"/>
  <c r="R143" i="1" s="1"/>
  <c r="O143" i="1"/>
  <c r="Q142" i="1"/>
  <c r="R142" i="1" s="1"/>
  <c r="O142" i="1"/>
  <c r="Q141" i="1"/>
  <c r="R141" i="1" s="1"/>
  <c r="O141" i="1"/>
  <c r="O140" i="1"/>
  <c r="AF19" i="1" s="1"/>
  <c r="P139" i="1"/>
  <c r="L135" i="1"/>
  <c r="K135" i="1"/>
  <c r="M135" i="1" s="1"/>
  <c r="Q129" i="1"/>
  <c r="R129" i="1" s="1"/>
  <c r="O129" i="1"/>
  <c r="Q128" i="1"/>
  <c r="R128" i="1" s="1"/>
  <c r="O128" i="1"/>
  <c r="Q127" i="1"/>
  <c r="R127" i="1" s="1"/>
  <c r="AE72" i="1" s="1"/>
  <c r="O127" i="1"/>
  <c r="Q126" i="1"/>
  <c r="R126" i="1" s="1"/>
  <c r="O126" i="1"/>
  <c r="Q125" i="1"/>
  <c r="R125" i="1" s="1"/>
  <c r="O125" i="1"/>
  <c r="Q124" i="1"/>
  <c r="R124" i="1" s="1"/>
  <c r="O124" i="1"/>
  <c r="Q123" i="1"/>
  <c r="R123" i="1" s="1"/>
  <c r="O123" i="1"/>
  <c r="AE20" i="1" s="1"/>
  <c r="O122" i="1"/>
  <c r="AE19" i="1" s="1"/>
  <c r="P121" i="1"/>
  <c r="Q122" i="1" s="1"/>
  <c r="L117" i="1"/>
  <c r="K117" i="1"/>
  <c r="M117" i="1" s="1"/>
  <c r="Q110" i="1"/>
  <c r="R110" i="1" s="1"/>
  <c r="O110" i="1"/>
  <c r="Q109" i="1"/>
  <c r="R109" i="1" s="1"/>
  <c r="O109" i="1"/>
  <c r="Q108" i="1"/>
  <c r="R108" i="1" s="1"/>
  <c r="O108" i="1"/>
  <c r="Q107" i="1"/>
  <c r="R107" i="1" s="1"/>
  <c r="O107" i="1"/>
  <c r="Q106" i="1"/>
  <c r="R106" i="1" s="1"/>
  <c r="O106" i="1"/>
  <c r="Q105" i="1"/>
  <c r="R105" i="1" s="1"/>
  <c r="AD73" i="1" s="1"/>
  <c r="O105" i="1"/>
  <c r="AD21" i="1" s="1"/>
  <c r="Q104" i="1"/>
  <c r="R104" i="1" s="1"/>
  <c r="AD72" i="1" s="1"/>
  <c r="O104" i="1"/>
  <c r="AD20" i="1" s="1"/>
  <c r="O103" i="1"/>
  <c r="AD19" i="1" s="1"/>
  <c r="P102" i="1"/>
  <c r="L98" i="1"/>
  <c r="K98" i="1"/>
  <c r="M98" i="1" s="1"/>
  <c r="Q95" i="1"/>
  <c r="R95" i="1" s="1"/>
  <c r="Q94" i="1"/>
  <c r="R94" i="1" s="1"/>
  <c r="O94" i="1"/>
  <c r="Q93" i="1"/>
  <c r="R93" i="1" s="1"/>
  <c r="O93" i="1"/>
  <c r="Q92" i="1"/>
  <c r="R92" i="1" s="1"/>
  <c r="O92" i="1"/>
  <c r="Q91" i="1"/>
  <c r="R91" i="1" s="1"/>
  <c r="O91" i="1"/>
  <c r="Q90" i="1"/>
  <c r="O90" i="1"/>
  <c r="AC22" i="1" s="1"/>
  <c r="Q89" i="1"/>
  <c r="R89" i="1" s="1"/>
  <c r="AC73" i="1" s="1"/>
  <c r="O89" i="1"/>
  <c r="AC21" i="1" s="1"/>
  <c r="Q88" i="1"/>
  <c r="R88" i="1" s="1"/>
  <c r="AC72" i="1" s="1"/>
  <c r="O88" i="1"/>
  <c r="AC20" i="1" s="1"/>
  <c r="O87" i="1"/>
  <c r="AC19" i="1" s="1"/>
  <c r="P86" i="1"/>
  <c r="L82" i="1"/>
  <c r="K82" i="1"/>
  <c r="M82" i="1" s="1"/>
  <c r="Q78" i="1"/>
  <c r="R78" i="1" s="1"/>
  <c r="O78" i="1"/>
  <c r="Q77" i="1"/>
  <c r="R77" i="1" s="1"/>
  <c r="O77" i="1"/>
  <c r="Q76" i="1"/>
  <c r="R76" i="1" s="1"/>
  <c r="O76" i="1"/>
  <c r="Q75" i="1"/>
  <c r="R75" i="1" s="1"/>
  <c r="AB75" i="1" s="1"/>
  <c r="O75" i="1"/>
  <c r="AB23" i="1" s="1"/>
  <c r="Q74" i="1"/>
  <c r="R74" i="1" s="1"/>
  <c r="AB74" i="1" s="1"/>
  <c r="O74" i="1"/>
  <c r="AB22" i="1" s="1"/>
  <c r="Q73" i="1"/>
  <c r="R73" i="1" s="1"/>
  <c r="AB73" i="1" s="1"/>
  <c r="O73" i="1"/>
  <c r="AB21" i="1" s="1"/>
  <c r="Q72" i="1"/>
  <c r="R72" i="1" s="1"/>
  <c r="AB72" i="1" s="1"/>
  <c r="O72" i="1"/>
  <c r="AB20" i="1" s="1"/>
  <c r="O71" i="1"/>
  <c r="AB19" i="1" s="1"/>
  <c r="P70" i="1"/>
  <c r="Q71" i="1" s="1"/>
  <c r="L66" i="1"/>
  <c r="K66" i="1"/>
  <c r="M66" i="1" s="1"/>
  <c r="Q61" i="1"/>
  <c r="R61" i="1" s="1"/>
  <c r="O61" i="1"/>
  <c r="Q60" i="1"/>
  <c r="R60" i="1" s="1"/>
  <c r="O60" i="1"/>
  <c r="Q59" i="1"/>
  <c r="R59" i="1" s="1"/>
  <c r="AA82" i="1" s="1"/>
  <c r="O59" i="1"/>
  <c r="AA24" i="1" s="1"/>
  <c r="Q58" i="1"/>
  <c r="R58" i="1" s="1"/>
  <c r="AA75" i="1" s="1"/>
  <c r="O58" i="1"/>
  <c r="AA23" i="1" s="1"/>
  <c r="Q57" i="1"/>
  <c r="R57" i="1" s="1"/>
  <c r="AA74" i="1" s="1"/>
  <c r="O57" i="1"/>
  <c r="AA22" i="1" s="1"/>
  <c r="Q56" i="1"/>
  <c r="R56" i="1" s="1"/>
  <c r="AA73" i="1" s="1"/>
  <c r="O56" i="1"/>
  <c r="AA21" i="1" s="1"/>
  <c r="Q55" i="1"/>
  <c r="R55" i="1" s="1"/>
  <c r="AA72" i="1" s="1"/>
  <c r="O55" i="1"/>
  <c r="AA20" i="1" s="1"/>
  <c r="O54" i="1"/>
  <c r="AA19" i="1" s="1"/>
  <c r="P53" i="1"/>
  <c r="AA90" i="1" s="1"/>
  <c r="AA52" i="1"/>
  <c r="L49" i="1"/>
  <c r="K49" i="1"/>
  <c r="M49" i="1" s="1"/>
  <c r="Q43" i="1"/>
  <c r="R43" i="1" s="1"/>
  <c r="O43" i="1"/>
  <c r="Q42" i="1"/>
  <c r="R42" i="1" s="1"/>
  <c r="Z83" i="1" s="1"/>
  <c r="O42" i="1"/>
  <c r="Z25" i="1" s="1"/>
  <c r="Q41" i="1"/>
  <c r="Z52" i="1" s="1"/>
  <c r="O41" i="1"/>
  <c r="Z24" i="1" s="1"/>
  <c r="Q40" i="1"/>
  <c r="Z51" i="1" s="1"/>
  <c r="O40" i="1"/>
  <c r="Z23" i="1" s="1"/>
  <c r="Q39" i="1"/>
  <c r="O39" i="1"/>
  <c r="Z22" i="1" s="1"/>
  <c r="Q38" i="1"/>
  <c r="Z49" i="1" s="1"/>
  <c r="O38" i="1"/>
  <c r="Z21" i="1" s="1"/>
  <c r="Q37" i="1"/>
  <c r="Z42" i="1" s="1"/>
  <c r="O37" i="1"/>
  <c r="Z20" i="1" s="1"/>
  <c r="O36" i="1"/>
  <c r="Z19" i="1" s="1"/>
  <c r="P35" i="1"/>
  <c r="Z90" i="1" s="1"/>
  <c r="R31" i="1"/>
  <c r="Q31" i="1"/>
  <c r="L31" i="1"/>
  <c r="K31" i="1"/>
  <c r="M31" i="1" s="1"/>
  <c r="Q26" i="1"/>
  <c r="Y54" i="1" s="1"/>
  <c r="O26" i="1"/>
  <c r="Y26" i="1" s="1"/>
  <c r="Q25" i="1"/>
  <c r="Y53" i="1" s="1"/>
  <c r="O25" i="1"/>
  <c r="Y25" i="1" s="1"/>
  <c r="Q24" i="1"/>
  <c r="R24" i="1" s="1"/>
  <c r="Y82" i="1" s="1"/>
  <c r="O24" i="1"/>
  <c r="Y24" i="1" s="1"/>
  <c r="Q23" i="1"/>
  <c r="Y51" i="1" s="1"/>
  <c r="O23" i="1"/>
  <c r="Y23" i="1" s="1"/>
  <c r="Q22" i="1"/>
  <c r="Y50" i="1" s="1"/>
  <c r="O22" i="1"/>
  <c r="Y22" i="1" s="1"/>
  <c r="Q21" i="1"/>
  <c r="R21" i="1" s="1"/>
  <c r="Y73" i="1" s="1"/>
  <c r="O21" i="1"/>
  <c r="Y21" i="1" s="1"/>
  <c r="Q20" i="1"/>
  <c r="O20" i="1"/>
  <c r="Y20" i="1" s="1"/>
  <c r="O19" i="1"/>
  <c r="Y19" i="1" s="1"/>
  <c r="P18" i="1"/>
  <c r="Y90" i="1" s="1"/>
  <c r="K132" i="7" l="1"/>
  <c r="K148" i="7"/>
  <c r="K164" i="7"/>
  <c r="K180" i="7"/>
  <c r="AC87" i="6"/>
  <c r="L216" i="6"/>
  <c r="M216" i="6" s="1"/>
  <c r="O258" i="6"/>
  <c r="L205" i="6"/>
  <c r="M205" i="6" s="1"/>
  <c r="M45" i="6"/>
  <c r="T68" i="6" s="1"/>
  <c r="L57" i="6"/>
  <c r="U41" i="6" s="1"/>
  <c r="L193" i="6"/>
  <c r="M193" i="6" s="1"/>
  <c r="L226" i="6"/>
  <c r="M226" i="6" s="1"/>
  <c r="O237" i="6"/>
  <c r="O277" i="6"/>
  <c r="M127" i="3"/>
  <c r="L377" i="3"/>
  <c r="M377" i="3" s="1"/>
  <c r="P374" i="3"/>
  <c r="P375" i="3" s="1"/>
  <c r="R451" i="3"/>
  <c r="AY86" i="2"/>
  <c r="AO51" i="2"/>
  <c r="AD159" i="2"/>
  <c r="AJ417" i="2"/>
  <c r="BC86" i="2"/>
  <c r="AK693" i="2"/>
  <c r="N451" i="1"/>
  <c r="AB51" i="1"/>
  <c r="AB49" i="1"/>
  <c r="N82" i="1"/>
  <c r="AA42" i="1"/>
  <c r="N98" i="1"/>
  <c r="N170" i="1"/>
  <c r="AH90" i="1"/>
  <c r="AJ90" i="1"/>
  <c r="AL90" i="1"/>
  <c r="N205" i="1"/>
  <c r="N268" i="1"/>
  <c r="AN90" i="1"/>
  <c r="N359" i="1"/>
  <c r="N49" i="1"/>
  <c r="AO90" i="1"/>
  <c r="AA50" i="1"/>
  <c r="AQ90" i="1"/>
  <c r="S505" i="1"/>
  <c r="Q458" i="1"/>
  <c r="R458" i="1" s="1"/>
  <c r="Q54" i="1"/>
  <c r="R54" i="1" s="1"/>
  <c r="AA71" i="1" s="1"/>
  <c r="AP90" i="1"/>
  <c r="T551" i="1"/>
  <c r="N117" i="1"/>
  <c r="N497" i="1"/>
  <c r="N543" i="1"/>
  <c r="AR90" i="1"/>
  <c r="Q225" i="1"/>
  <c r="R225" i="1" s="1"/>
  <c r="AB50" i="1"/>
  <c r="AE42" i="1"/>
  <c r="S436" i="1"/>
  <c r="AE90" i="1"/>
  <c r="R38" i="1"/>
  <c r="Z73" i="1" s="1"/>
  <c r="N151" i="1"/>
  <c r="N31" i="1"/>
  <c r="AA49" i="1"/>
  <c r="N66" i="1"/>
  <c r="R41" i="1"/>
  <c r="Z82" i="1" s="1"/>
  <c r="AS90" i="1"/>
  <c r="Q193" i="1"/>
  <c r="R193" i="1" s="1"/>
  <c r="N303" i="1"/>
  <c r="N566" i="1"/>
  <c r="AC49" i="1"/>
  <c r="R37" i="1"/>
  <c r="Z72" i="1" s="1"/>
  <c r="AG90" i="1"/>
  <c r="N253" i="1"/>
  <c r="N323" i="1"/>
  <c r="K84" i="7"/>
  <c r="K116" i="7"/>
  <c r="N155" i="7"/>
  <c r="O155" i="7" s="1"/>
  <c r="P225" i="7"/>
  <c r="P171" i="7"/>
  <c r="N241" i="7"/>
  <c r="O241" i="7" s="1"/>
  <c r="P91" i="7"/>
  <c r="Q91" i="7" s="1"/>
  <c r="Q219" i="5"/>
  <c r="R219" i="5" s="1"/>
  <c r="Q134" i="5"/>
  <c r="R134" i="5" s="1"/>
  <c r="S66" i="5"/>
  <c r="Q198" i="5"/>
  <c r="R198" i="5" s="1"/>
  <c r="P272" i="3"/>
  <c r="Q272" i="3" s="1"/>
  <c r="M81" i="3"/>
  <c r="M35" i="3"/>
  <c r="P193" i="3"/>
  <c r="P194" i="3" s="1"/>
  <c r="P19" i="3"/>
  <c r="Q19" i="3" s="1"/>
  <c r="AJ578" i="2"/>
  <c r="AE501" i="2"/>
  <c r="AH646" i="2"/>
  <c r="AI646" i="2" s="1"/>
  <c r="AD92" i="2"/>
  <c r="AI83" i="2"/>
  <c r="AJ83" i="2" s="1"/>
  <c r="AQ69" i="2" s="1"/>
  <c r="AH508" i="2"/>
  <c r="AI508" i="2" s="1"/>
  <c r="BF86" i="2"/>
  <c r="AW86" i="2"/>
  <c r="AC343" i="2"/>
  <c r="AE343" i="2" s="1"/>
  <c r="AF343" i="2" s="1"/>
  <c r="AH600" i="2"/>
  <c r="AI600" i="2" s="1"/>
  <c r="AS43" i="2"/>
  <c r="AC124" i="2"/>
  <c r="AE124" i="2" s="1"/>
  <c r="AF124" i="2" s="1"/>
  <c r="AO49" i="2"/>
  <c r="AJ394" i="2"/>
  <c r="AE386" i="2"/>
  <c r="AE731" i="2"/>
  <c r="AC31" i="2"/>
  <c r="AE31" i="2" s="1"/>
  <c r="AQ48" i="2"/>
  <c r="AJ845" i="2"/>
  <c r="AM49" i="2"/>
  <c r="AH802" i="2"/>
  <c r="AI802" i="2" s="1"/>
  <c r="AJ43" i="2"/>
  <c r="AN79" i="2" s="1"/>
  <c r="AT86" i="2"/>
  <c r="AJ55" i="2"/>
  <c r="AO71" i="2" s="1"/>
  <c r="AN43" i="2"/>
  <c r="AP50" i="2"/>
  <c r="AH554" i="2"/>
  <c r="AI554" i="2" s="1"/>
  <c r="AS42" i="2"/>
  <c r="AD176" i="2"/>
  <c r="AF176" i="2" s="1"/>
  <c r="AR43" i="2"/>
  <c r="AV86" i="2"/>
  <c r="AH886" i="2"/>
  <c r="AI886" i="2" s="1"/>
  <c r="AI19" i="2"/>
  <c r="AM42" i="2" s="1"/>
  <c r="AJ20" i="2"/>
  <c r="AM70" i="2" s="1"/>
  <c r="Q261" i="5"/>
  <c r="R261" i="5" s="1"/>
  <c r="R250" i="3"/>
  <c r="P249" i="3"/>
  <c r="Q249" i="3" s="1"/>
  <c r="R319" i="3"/>
  <c r="P318" i="3"/>
  <c r="Q318" i="3" s="1"/>
  <c r="M21" i="6"/>
  <c r="R69" i="6" s="1"/>
  <c r="AD87" i="6"/>
  <c r="L183" i="6"/>
  <c r="M183" i="6" s="1"/>
  <c r="M32" i="6"/>
  <c r="S67" i="6" s="1"/>
  <c r="S41" i="6"/>
  <c r="J52" i="6"/>
  <c r="AJ761" i="2"/>
  <c r="AH760" i="2"/>
  <c r="AI760" i="2" s="1"/>
  <c r="AJ739" i="2"/>
  <c r="AH738" i="2"/>
  <c r="AI738" i="2" s="1"/>
  <c r="S241" i="5"/>
  <c r="Q240" i="5"/>
  <c r="R240" i="5" s="1"/>
  <c r="L152" i="6"/>
  <c r="M152" i="6" s="1"/>
  <c r="AA87" i="6"/>
  <c r="AD78" i="2"/>
  <c r="AF78" i="2" s="1"/>
  <c r="AM324" i="2"/>
  <c r="AM325" i="2" s="1"/>
  <c r="AD324" i="2"/>
  <c r="AC324" i="2"/>
  <c r="AE324" i="2" s="1"/>
  <c r="AF324" i="2" s="1"/>
  <c r="Q42" i="5"/>
  <c r="R42" i="5" s="1"/>
  <c r="R23" i="1"/>
  <c r="Y75" i="1" s="1"/>
  <c r="Q258" i="1"/>
  <c r="R258" i="1" s="1"/>
  <c r="AM90" i="1"/>
  <c r="AJ72" i="2"/>
  <c r="AP72" i="2" s="1"/>
  <c r="AP49" i="2"/>
  <c r="R158" i="3"/>
  <c r="P157" i="3"/>
  <c r="Q157" i="3" s="1"/>
  <c r="R407" i="3"/>
  <c r="P406" i="3"/>
  <c r="Q406" i="3" s="1"/>
  <c r="R40" i="1"/>
  <c r="Z75" i="1" s="1"/>
  <c r="AC90" i="1"/>
  <c r="Q87" i="1"/>
  <c r="AC207" i="2"/>
  <c r="AE207" i="2" s="1"/>
  <c r="AF207" i="2" s="1"/>
  <c r="AJ54" i="2"/>
  <c r="AO70" i="2" s="1"/>
  <c r="AO43" i="2"/>
  <c r="Q527" i="1"/>
  <c r="R527" i="1" s="1"/>
  <c r="AE570" i="2"/>
  <c r="M104" i="3"/>
  <c r="S89" i="5"/>
  <c r="Q88" i="5"/>
  <c r="R88" i="5" s="1"/>
  <c r="S283" i="5"/>
  <c r="W275" i="5" s="1"/>
  <c r="Q282" i="5"/>
  <c r="R282" i="5" s="1"/>
  <c r="AF90" i="1"/>
  <c r="Q140" i="1"/>
  <c r="AJ40" i="2"/>
  <c r="AN72" i="2" s="1"/>
  <c r="AJ670" i="2"/>
  <c r="AH669" i="2"/>
  <c r="AI669" i="2" s="1"/>
  <c r="N380" i="1"/>
  <c r="AC64" i="2"/>
  <c r="AE64" i="2" s="1"/>
  <c r="AF64" i="2" s="1"/>
  <c r="BA86" i="2"/>
  <c r="AD192" i="2"/>
  <c r="AC192" i="2"/>
  <c r="AE192" i="2" s="1"/>
  <c r="BD86" i="2"/>
  <c r="AI296" i="2"/>
  <c r="AJ296" i="2" s="1"/>
  <c r="M265" i="3"/>
  <c r="P362" i="3"/>
  <c r="Q362" i="3" s="1"/>
  <c r="N123" i="7"/>
  <c r="O123" i="7" s="1"/>
  <c r="P123" i="7"/>
  <c r="Q123" i="7" s="1"/>
  <c r="P65" i="3"/>
  <c r="Q65" i="3" s="1"/>
  <c r="AD49" i="1"/>
  <c r="BB86" i="2"/>
  <c r="AJ486" i="2"/>
  <c r="AH485" i="2"/>
  <c r="AI485" i="2" s="1"/>
  <c r="L333" i="3"/>
  <c r="M333" i="3" s="1"/>
  <c r="P330" i="3"/>
  <c r="P331" i="3" s="1"/>
  <c r="AD140" i="2"/>
  <c r="AC140" i="2"/>
  <c r="AE140" i="2" s="1"/>
  <c r="AF140" i="2" s="1"/>
  <c r="L129" i="6"/>
  <c r="M129" i="6" s="1"/>
  <c r="Y87" i="6"/>
  <c r="M173" i="3"/>
  <c r="N190" i="7"/>
  <c r="O190" i="7" s="1"/>
  <c r="P190" i="7"/>
  <c r="AJ99" i="2"/>
  <c r="AR71" i="2" s="1"/>
  <c r="AR48" i="2"/>
  <c r="Q19" i="1"/>
  <c r="Y41" i="1" s="1"/>
  <c r="AJ71" i="2"/>
  <c r="AP71" i="2" s="1"/>
  <c r="AI315" i="2"/>
  <c r="AJ315" i="2" s="1"/>
  <c r="AN51" i="2"/>
  <c r="AJ42" i="2"/>
  <c r="AN78" i="2" s="1"/>
  <c r="M343" i="1"/>
  <c r="N343" i="1" s="1"/>
  <c r="Q103" i="1"/>
  <c r="AD41" i="1" s="1"/>
  <c r="AD90" i="1"/>
  <c r="AH230" i="2"/>
  <c r="AI230" i="2" s="1"/>
  <c r="AZ86" i="2"/>
  <c r="AE639" i="2"/>
  <c r="P111" i="3"/>
  <c r="Q111" i="3" s="1"/>
  <c r="S157" i="5"/>
  <c r="Q156" i="5"/>
  <c r="R156" i="5" s="1"/>
  <c r="Q177" i="5"/>
  <c r="R177" i="5" s="1"/>
  <c r="L141" i="6"/>
  <c r="M141" i="6" s="1"/>
  <c r="Y42" i="1"/>
  <c r="R20" i="1"/>
  <c r="Y72" i="1" s="1"/>
  <c r="AJ86" i="2"/>
  <c r="AQ72" i="2" s="1"/>
  <c r="AQ49" i="2"/>
  <c r="AH750" i="2"/>
  <c r="AH751" i="2" s="1"/>
  <c r="AD753" i="2"/>
  <c r="AE753" i="2" s="1"/>
  <c r="S482" i="1"/>
  <c r="Q481" i="1"/>
  <c r="R481" i="1" s="1"/>
  <c r="AJ129" i="2"/>
  <c r="AT69" i="2" s="1"/>
  <c r="AT42" i="2"/>
  <c r="R25" i="1"/>
  <c r="Y83" i="1" s="1"/>
  <c r="R122" i="1"/>
  <c r="AE71" i="1" s="1"/>
  <c r="AE41" i="1"/>
  <c r="R26" i="1"/>
  <c r="Y84" i="1" s="1"/>
  <c r="AB42" i="1"/>
  <c r="Z50" i="1"/>
  <c r="R39" i="1"/>
  <c r="Z74" i="1" s="1"/>
  <c r="AC42" i="1"/>
  <c r="R90" i="1"/>
  <c r="AC74" i="1" s="1"/>
  <c r="AC50" i="1"/>
  <c r="AD42" i="1"/>
  <c r="AA51" i="1"/>
  <c r="Q412" i="1"/>
  <c r="R412" i="1" s="1"/>
  <c r="AQ43" i="2"/>
  <c r="AH370" i="2"/>
  <c r="AI370" i="2" s="1"/>
  <c r="AE685" i="2"/>
  <c r="M196" i="3"/>
  <c r="Q202" i="4"/>
  <c r="R202" i="4" s="1"/>
  <c r="S203" i="4"/>
  <c r="Q76" i="7"/>
  <c r="P75" i="7"/>
  <c r="Q75" i="7" s="1"/>
  <c r="N75" i="7"/>
  <c r="O75" i="7" s="1"/>
  <c r="N237" i="1"/>
  <c r="N428" i="1"/>
  <c r="AC92" i="2"/>
  <c r="AE92" i="2" s="1"/>
  <c r="AF92" i="2" s="1"/>
  <c r="AC159" i="2"/>
  <c r="AE159" i="2" s="1"/>
  <c r="AF159" i="2" s="1"/>
  <c r="AM269" i="2"/>
  <c r="AM270" i="2" s="1"/>
  <c r="K199" i="7"/>
  <c r="U376" i="1"/>
  <c r="U377" i="1" s="1"/>
  <c r="Q563" i="1"/>
  <c r="Q564" i="1" s="1"/>
  <c r="M22" i="6"/>
  <c r="R70" i="6" s="1"/>
  <c r="AD48" i="2"/>
  <c r="AR86" i="2"/>
  <c r="AE455" i="2"/>
  <c r="M20" i="6"/>
  <c r="R68" i="6" s="1"/>
  <c r="M46" i="6"/>
  <c r="T69" i="6" s="1"/>
  <c r="N107" i="7"/>
  <c r="O107" i="7" s="1"/>
  <c r="N209" i="7"/>
  <c r="O209" i="7" s="1"/>
  <c r="N220" i="1"/>
  <c r="AE409" i="2"/>
  <c r="P203" i="3"/>
  <c r="Q203" i="3" s="1"/>
  <c r="T135" i="4"/>
  <c r="M58" i="6"/>
  <c r="U68" i="6" s="1"/>
  <c r="AD108" i="2"/>
  <c r="S44" i="6"/>
  <c r="S31" i="1"/>
  <c r="N135" i="1"/>
  <c r="AC288" i="2"/>
  <c r="AE288" i="2" s="1"/>
  <c r="AF288" i="2" s="1"/>
  <c r="AH462" i="2"/>
  <c r="AI462" i="2" s="1"/>
  <c r="R227" i="3"/>
  <c r="L355" i="3"/>
  <c r="M355" i="3" s="1"/>
  <c r="P352" i="3"/>
  <c r="P353" i="3" s="1"/>
  <c r="M23" i="6"/>
  <c r="R74" i="6" s="1"/>
  <c r="L94" i="6"/>
  <c r="M94" i="6" s="1"/>
  <c r="P262" i="3"/>
  <c r="P263" i="3" s="1"/>
  <c r="N127" i="4"/>
  <c r="S329" i="4"/>
  <c r="N104" i="4"/>
  <c r="S66" i="4"/>
  <c r="N81" i="4"/>
  <c r="M195" i="4"/>
  <c r="N195" i="4" s="1"/>
  <c r="Q192" i="4"/>
  <c r="Q193" i="4" s="1"/>
  <c r="M173" i="4"/>
  <c r="N173" i="4" s="1"/>
  <c r="Q170" i="4"/>
  <c r="Q171" i="4" s="1"/>
  <c r="W153" i="4"/>
  <c r="L311" i="3"/>
  <c r="M311" i="3" s="1"/>
  <c r="P308" i="3"/>
  <c r="P309" i="3" s="1"/>
  <c r="L288" i="3"/>
  <c r="M288" i="3" s="1"/>
  <c r="L242" i="3"/>
  <c r="M242" i="3" s="1"/>
  <c r="V245" i="3"/>
  <c r="AM711" i="2"/>
  <c r="Q19" i="4"/>
  <c r="R19" i="4" s="1"/>
  <c r="N35" i="4"/>
  <c r="S287" i="4"/>
  <c r="Q42" i="4"/>
  <c r="R42" i="4" s="1"/>
  <c r="Q111" i="4"/>
  <c r="R111" i="4" s="1"/>
  <c r="Q157" i="4"/>
  <c r="R157" i="4" s="1"/>
  <c r="N150" i="4"/>
  <c r="Q244" i="4"/>
  <c r="R244" i="4" s="1"/>
  <c r="R71" i="1"/>
  <c r="AB71" i="1" s="1"/>
  <c r="AB41" i="1"/>
  <c r="AF31" i="2"/>
  <c r="AN42" i="2"/>
  <c r="AJ37" i="2"/>
  <c r="AN69" i="2" s="1"/>
  <c r="AJ97" i="2"/>
  <c r="AR69" i="2" s="1"/>
  <c r="AR42" i="2"/>
  <c r="M474" i="1"/>
  <c r="N474" i="1" s="1"/>
  <c r="AJ21" i="2"/>
  <c r="AM71" i="2" s="1"/>
  <c r="AJ24" i="2"/>
  <c r="AM78" i="2" s="1"/>
  <c r="AJ41" i="2"/>
  <c r="AN73" i="2" s="1"/>
  <c r="AJ716" i="2"/>
  <c r="AH715" i="2"/>
  <c r="AI715" i="2" s="1"/>
  <c r="R89" i="3"/>
  <c r="P88" i="3"/>
  <c r="Q88" i="3" s="1"/>
  <c r="R385" i="3"/>
  <c r="P384" i="3"/>
  <c r="Q384" i="3" s="1"/>
  <c r="AB90" i="1"/>
  <c r="AJ532" i="2"/>
  <c r="AB87" i="6"/>
  <c r="L162" i="6"/>
  <c r="M162" i="6" s="1"/>
  <c r="Y49" i="1"/>
  <c r="Q425" i="1"/>
  <c r="Q426" i="1" s="1"/>
  <c r="S89" i="4"/>
  <c r="Q88" i="4"/>
  <c r="R88" i="4" s="1"/>
  <c r="S181" i="4"/>
  <c r="Q180" i="4"/>
  <c r="R180" i="4" s="1"/>
  <c r="AJ782" i="2"/>
  <c r="AH781" i="2"/>
  <c r="AI781" i="2" s="1"/>
  <c r="AJ866" i="2"/>
  <c r="AO878" i="2" s="1"/>
  <c r="AH865" i="2"/>
  <c r="AI865" i="2" s="1"/>
  <c r="T41" i="6"/>
  <c r="M44" i="6"/>
  <c r="T67" i="6" s="1"/>
  <c r="R135" i="3"/>
  <c r="P134" i="3"/>
  <c r="Q134" i="3" s="1"/>
  <c r="R341" i="3"/>
  <c r="P340" i="3"/>
  <c r="Q340" i="3" s="1"/>
  <c r="Y52" i="1"/>
  <c r="Q389" i="1"/>
  <c r="R389" i="1" s="1"/>
  <c r="AJ23" i="2"/>
  <c r="AM73" i="2" s="1"/>
  <c r="AM52" i="2"/>
  <c r="AI69" i="2"/>
  <c r="AJ70" i="2"/>
  <c r="AP70" i="2" s="1"/>
  <c r="AC239" i="2"/>
  <c r="AC306" i="2"/>
  <c r="AH439" i="2"/>
  <c r="AI439" i="2" s="1"/>
  <c r="S266" i="4"/>
  <c r="Q265" i="4"/>
  <c r="R265" i="4" s="1"/>
  <c r="S20" i="5"/>
  <c r="Q19" i="5"/>
  <c r="R19" i="5" s="1"/>
  <c r="AJ39" i="2"/>
  <c r="AN71" i="2" s="1"/>
  <c r="AC48" i="2"/>
  <c r="AE48" i="2" s="1"/>
  <c r="AC225" i="2"/>
  <c r="AE225" i="2" s="1"/>
  <c r="AF225" i="2" s="1"/>
  <c r="AC255" i="2"/>
  <c r="AE255" i="2" s="1"/>
  <c r="AF255" i="2" s="1"/>
  <c r="AM360" i="2"/>
  <c r="AM361" i="2" s="1"/>
  <c r="V41" i="6"/>
  <c r="M69" i="6"/>
  <c r="V67" i="6" s="1"/>
  <c r="R22" i="1"/>
  <c r="Y74" i="1" s="1"/>
  <c r="AC269" i="2"/>
  <c r="AE269" i="2" s="1"/>
  <c r="AC361" i="2"/>
  <c r="AE361" i="2" s="1"/>
  <c r="AF361" i="2" s="1"/>
  <c r="P216" i="3"/>
  <c r="P217" i="3" s="1"/>
  <c r="L219" i="3"/>
  <c r="M219" i="3" s="1"/>
  <c r="N58" i="4"/>
  <c r="S112" i="5"/>
  <c r="Q111" i="5"/>
  <c r="R111" i="5" s="1"/>
  <c r="U87" i="6"/>
  <c r="L82" i="6"/>
  <c r="Q36" i="1"/>
  <c r="AI53" i="2"/>
  <c r="AN86" i="2"/>
  <c r="AD269" i="2"/>
  <c r="R43" i="3"/>
  <c r="P42" i="3"/>
  <c r="Q42" i="3" s="1"/>
  <c r="R181" i="3"/>
  <c r="P180" i="3"/>
  <c r="Q180" i="3" s="1"/>
  <c r="R296" i="3"/>
  <c r="P295" i="3"/>
  <c r="Q295" i="3" s="1"/>
  <c r="R429" i="3"/>
  <c r="X440" i="3" s="1"/>
  <c r="P428" i="3"/>
  <c r="Q428" i="3" s="1"/>
  <c r="AC108" i="2"/>
  <c r="AE108" i="2" s="1"/>
  <c r="AJ824" i="2"/>
  <c r="AH823" i="2"/>
  <c r="AI823" i="2" s="1"/>
  <c r="Z53" i="1"/>
  <c r="AJ26" i="2"/>
  <c r="AM80" i="2" s="1"/>
  <c r="AJ57" i="2"/>
  <c r="AO73" i="2" s="1"/>
  <c r="S224" i="4"/>
  <c r="Q223" i="4"/>
  <c r="R223" i="4" s="1"/>
  <c r="S308" i="4"/>
  <c r="Q307" i="4"/>
  <c r="R307" i="4" s="1"/>
  <c r="R41" i="6"/>
  <c r="M19" i="6"/>
  <c r="R67" i="6" s="1"/>
  <c r="AJ624" i="2"/>
  <c r="AH623" i="2"/>
  <c r="AI623" i="2" s="1"/>
  <c r="P139" i="7"/>
  <c r="Q139" i="7" s="1"/>
  <c r="N139" i="7"/>
  <c r="O139" i="7" s="1"/>
  <c r="R87" i="6"/>
  <c r="T87" i="6"/>
  <c r="M57" i="6" l="1"/>
  <c r="U67" i="6" s="1"/>
  <c r="AJ19" i="2"/>
  <c r="AM69" i="2" s="1"/>
  <c r="AM342" i="2"/>
  <c r="AM343" i="2" s="1"/>
  <c r="R103" i="1"/>
  <c r="AD71" i="1" s="1"/>
  <c r="AA41" i="1"/>
  <c r="R19" i="1"/>
  <c r="Y71" i="1" s="1"/>
  <c r="AQ42" i="2"/>
  <c r="AM287" i="2"/>
  <c r="AM288" i="2" s="1"/>
  <c r="AF269" i="2"/>
  <c r="AF192" i="2"/>
  <c r="AF48" i="2"/>
  <c r="AF108" i="2"/>
  <c r="R140" i="1"/>
  <c r="AF71" i="1" s="1"/>
  <c r="AF41" i="1"/>
  <c r="R87" i="1"/>
  <c r="AC71" i="1" s="1"/>
  <c r="AC41" i="1"/>
  <c r="AJ53" i="2"/>
  <c r="AO69" i="2" s="1"/>
  <c r="AO42" i="2"/>
  <c r="AM306" i="2"/>
  <c r="AM307" i="2" s="1"/>
  <c r="AE306" i="2"/>
  <c r="AF306" i="2" s="1"/>
  <c r="R36" i="1"/>
  <c r="Z71" i="1" s="1"/>
  <c r="Z41" i="1"/>
  <c r="M82" i="6"/>
  <c r="W67" i="6" s="1"/>
  <c r="W41" i="6"/>
  <c r="AP42" i="2"/>
  <c r="AJ69" i="2"/>
  <c r="AP69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F126" authorId="0" shapeId="0" xr:uid="{00000000-0006-0000-0600-000004000000}">
      <text>
        <r>
          <rPr>
            <sz val="10"/>
            <color rgb="FF000000"/>
            <rFont val="Arial"/>
            <family val="2"/>
            <scheme val="minor"/>
          </rPr>
          <t>======
ID#AAAAnsxx1dE
Claret    (2023-01-20 19:59:01)
5</t>
        </r>
      </text>
    </comment>
    <comment ref="M126" authorId="0" shapeId="0" xr:uid="{00000000-0006-0000-0600-000003000000}">
      <text>
        <r>
          <rPr>
            <sz val="10"/>
            <color rgb="FF000000"/>
            <rFont val="Arial"/>
            <family val="2"/>
            <scheme val="minor"/>
          </rPr>
          <t>======
ID#AAAAnsxx1dA
Claret    (2023-01-20 19:59:01)
5</t>
        </r>
      </text>
    </comment>
    <comment ref="D156" authorId="0" shapeId="0" xr:uid="{00000000-0006-0000-0600-000002000000}">
      <text>
        <r>
          <rPr>
            <sz val="10"/>
            <color rgb="FF000000"/>
            <rFont val="Arial"/>
            <family val="2"/>
            <scheme val="minor"/>
          </rPr>
          <t>======
ID#AAAAnsxx1dI
Claret    (2023-01-20 19:59:01)
8</t>
        </r>
      </text>
    </comment>
    <comment ref="M156" authorId="0" shapeId="0" xr:uid="{00000000-0006-0000-0600-000001000000}">
      <text>
        <r>
          <rPr>
            <sz val="10"/>
            <color rgb="FF000000"/>
            <rFont val="Arial"/>
            <family val="2"/>
            <scheme val="minor"/>
          </rPr>
          <t>======
ID#AAAAnsxx1dM
Claret    (2023-01-20 19:59:01)
8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PuGY6/2LhWH5HI4w1XTnIYWetLw=="/>
    </ext>
  </extL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<sst xmlns="http://schemas.openxmlformats.org/spreadsheetml/2006/main" count="4779" uniqueCount="135">
  <si>
    <t>Generación 9902</t>
  </si>
  <si>
    <t>Semestres</t>
  </si>
  <si>
    <t>Eficiencia Terminal</t>
  </si>
  <si>
    <t>Eficiencia de Egreso</t>
  </si>
  <si>
    <t>Rezago Educativo</t>
  </si>
  <si>
    <t>Tasa de Promoción</t>
  </si>
  <si>
    <t>Población</t>
  </si>
  <si>
    <t>Índice de retención</t>
  </si>
  <si>
    <t>Índice de deserción</t>
  </si>
  <si>
    <t>Ciclo</t>
  </si>
  <si>
    <t>Egresados</t>
  </si>
  <si>
    <t>Generación</t>
  </si>
  <si>
    <t>Ciclos</t>
  </si>
  <si>
    <t>0001</t>
  </si>
  <si>
    <t>0002</t>
  </si>
  <si>
    <t>0101</t>
  </si>
  <si>
    <t>0102</t>
  </si>
  <si>
    <t>0201</t>
  </si>
  <si>
    <t>0202</t>
  </si>
  <si>
    <t>0301</t>
  </si>
  <si>
    <t>1 a 2</t>
  </si>
  <si>
    <t>2 a 3</t>
  </si>
  <si>
    <t>3 a 4</t>
  </si>
  <si>
    <t>4 a 5</t>
  </si>
  <si>
    <t>5 a 6</t>
  </si>
  <si>
    <t>6 a 7</t>
  </si>
  <si>
    <t>7 a 8</t>
  </si>
  <si>
    <t>0302</t>
  </si>
  <si>
    <t>8 a 9</t>
  </si>
  <si>
    <t>0401</t>
  </si>
  <si>
    <t>0402</t>
  </si>
  <si>
    <t>0501</t>
  </si>
  <si>
    <t>0502</t>
  </si>
  <si>
    <t>Generación 0001</t>
  </si>
  <si>
    <t>Índice de Retención</t>
  </si>
  <si>
    <t>0601</t>
  </si>
  <si>
    <t>0602</t>
  </si>
  <si>
    <t>Generación 0002</t>
  </si>
  <si>
    <t>Generación 0101</t>
  </si>
  <si>
    <t>Índice de Deserción</t>
  </si>
  <si>
    <t>Generación 0102</t>
  </si>
  <si>
    <t>Índice de retencion del 1º al 2º Ciclo (Año)</t>
  </si>
  <si>
    <t>0701</t>
  </si>
  <si>
    <t>0702</t>
  </si>
  <si>
    <t>0801</t>
  </si>
  <si>
    <t>0802</t>
  </si>
  <si>
    <t>0901</t>
  </si>
  <si>
    <t>0902</t>
  </si>
  <si>
    <t>Generación 0201</t>
  </si>
  <si>
    <t>Generación 0202</t>
  </si>
  <si>
    <t>Generación 0301</t>
  </si>
  <si>
    <t>Generación 0302</t>
  </si>
  <si>
    <t>1001</t>
  </si>
  <si>
    <t>1002</t>
  </si>
  <si>
    <t>Generación 0401</t>
  </si>
  <si>
    <t>Generación 0402</t>
  </si>
  <si>
    <t>Generación 0501</t>
  </si>
  <si>
    <t>Generación 0502</t>
  </si>
  <si>
    <t>1101</t>
  </si>
  <si>
    <t>1102</t>
  </si>
  <si>
    <t>Generación 0601</t>
  </si>
  <si>
    <t>Generación 0602</t>
  </si>
  <si>
    <t>Generación 0701</t>
  </si>
  <si>
    <t>Titulados</t>
  </si>
  <si>
    <t>Tit. Terminal</t>
  </si>
  <si>
    <t>Tit. Egreso</t>
  </si>
  <si>
    <t>Generación 0702</t>
  </si>
  <si>
    <t>1201</t>
  </si>
  <si>
    <t>1202</t>
  </si>
  <si>
    <t>1301</t>
  </si>
  <si>
    <t>1302</t>
  </si>
  <si>
    <t>1401</t>
  </si>
  <si>
    <t>Generación 0801</t>
  </si>
  <si>
    <t>Generación 0802</t>
  </si>
  <si>
    <t>Generación 0901</t>
  </si>
  <si>
    <t>Generación 0902</t>
  </si>
  <si>
    <t>9 sem</t>
  </si>
  <si>
    <t>1402</t>
  </si>
  <si>
    <t>1501</t>
  </si>
  <si>
    <t>1601</t>
  </si>
  <si>
    <t>Semestre</t>
  </si>
  <si>
    <t>1º</t>
  </si>
  <si>
    <t>2º</t>
  </si>
  <si>
    <t>3º</t>
  </si>
  <si>
    <t>4º</t>
  </si>
  <si>
    <t>5º</t>
  </si>
  <si>
    <t>6º</t>
  </si>
  <si>
    <t>7º</t>
  </si>
  <si>
    <t>8º</t>
  </si>
  <si>
    <t>9º</t>
  </si>
  <si>
    <t>Total de Egresados</t>
  </si>
  <si>
    <t>Ingresos</t>
  </si>
  <si>
    <t>Egresos</t>
  </si>
  <si>
    <t>Admón Aeroportuaria</t>
  </si>
  <si>
    <t>Calidad</t>
  </si>
  <si>
    <t>Mercadotecnia</t>
  </si>
  <si>
    <t>Personal</t>
  </si>
  <si>
    <t>Finanzas</t>
  </si>
  <si>
    <t>Total AE</t>
  </si>
  <si>
    <t>Total</t>
  </si>
  <si>
    <t xml:space="preserve"> </t>
  </si>
  <si>
    <t>Cohorte Generacional:</t>
  </si>
  <si>
    <t>1502</t>
  </si>
  <si>
    <t>1602</t>
  </si>
  <si>
    <t>1701</t>
  </si>
  <si>
    <t>1702</t>
  </si>
  <si>
    <t>1801</t>
  </si>
  <si>
    <t>1802</t>
  </si>
  <si>
    <t>1901</t>
  </si>
  <si>
    <t>1902</t>
  </si>
  <si>
    <t>2001</t>
  </si>
  <si>
    <t>2002</t>
  </si>
  <si>
    <t>2101</t>
  </si>
  <si>
    <t>2102</t>
  </si>
  <si>
    <t>2201</t>
  </si>
  <si>
    <t>2202</t>
  </si>
  <si>
    <t>Generación 1001</t>
  </si>
  <si>
    <t>Generación 1002</t>
  </si>
  <si>
    <t>Generación 1101</t>
  </si>
  <si>
    <t>Generación 1102</t>
  </si>
  <si>
    <t>Generación 1201</t>
  </si>
  <si>
    <t>NO HUBO NUEVO INGRESO</t>
  </si>
  <si>
    <t>2302</t>
  </si>
  <si>
    <t>2401</t>
  </si>
  <si>
    <t>2402</t>
  </si>
  <si>
    <t>2501</t>
  </si>
  <si>
    <t>2502</t>
  </si>
  <si>
    <t>2601</t>
  </si>
  <si>
    <t>2301</t>
  </si>
  <si>
    <t>2602</t>
  </si>
  <si>
    <t>2701</t>
  </si>
  <si>
    <t>2802</t>
  </si>
  <si>
    <t>2901</t>
  </si>
  <si>
    <t>2902</t>
  </si>
  <si>
    <t>3001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</si>
</sst>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_-[$$-80A]* #,##0.00_-;\-[$$-80A]* #,##0.00_-;_-[$$-80A]* &quot;-&quot;??_-;_-@"/>
    <numFmt numFmtId="166" formatCode="_-* #,##0_-;\-* #,##0_-;_-* &quot;-&quot;??_-;_-@"/>
  </numFmts>
  <fonts count="24" x14ac:knownFonts="1">
    <font>
      <sz val="10"/>
      <color rgb="FF000000"/>
      <name val="Arial"/>
      <scheme val="minor"/>
    </font>
    <font>
      <sz val="10"/>
      <color theme="1"/>
      <name val="Arial"/>
      <family val="2"/>
    </font>
    <font>
      <b/>
      <sz val="10"/>
      <color theme="1"/>
      <name val="Open Sans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Open Sans"/>
      <family val="2"/>
    </font>
    <font>
      <b/>
      <sz val="20"/>
      <color theme="1"/>
      <name val="Arial"/>
      <family val="2"/>
    </font>
    <font>
      <b/>
      <sz val="16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b/>
      <sz val="8"/>
      <color rgb="FFFF0000"/>
      <name val="Arial"/>
      <family val="2"/>
    </font>
    <font>
      <b/>
      <sz val="8"/>
      <color theme="1"/>
      <name val="Arial"/>
      <family val="2"/>
    </font>
    <font>
      <b/>
      <sz val="13"/>
      <color rgb="FFFF0000"/>
      <name val="Arial"/>
      <family val="2"/>
    </font>
    <font>
      <b/>
      <sz val="13"/>
      <color theme="1"/>
      <name val="Arial"/>
      <family val="2"/>
    </font>
    <font>
      <b/>
      <sz val="20"/>
      <color rgb="FFFF0000"/>
      <name val="Arial"/>
      <family val="2"/>
    </font>
    <font>
      <sz val="10"/>
      <color rgb="FF000000"/>
      <name val="Arial"/>
      <family val="2"/>
      <scheme val="minor"/>
    </font>
    <font>
      <sz val="10"/>
      <color rgb="FF000000"/>
      <name val="Arial"/>
      <family val="2"/>
      <scheme val="minor"/>
    </font>
    <font>
      <b/>
      <sz val="11"/>
      <color rgb="FF000000"/>
      <name val="Arial"/>
      <family val="2"/>
      <scheme val="minor"/>
    </font>
    <font>
      <b/>
      <sz val="11"/>
      <color rgb="FFFF0000"/>
      <name val="Arial"/>
      <family val="2"/>
    </font>
    <font>
      <sz val="1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0C0C0"/>
        <bgColor rgb="FFC0C0C0"/>
      </patternFill>
    </fill>
    <fill>
      <patternFill patternType="solid">
        <fgColor rgb="FF00FFFF"/>
        <bgColor rgb="FF00FFFF"/>
      </patternFill>
    </fill>
    <fill>
      <patternFill patternType="solid">
        <fgColor rgb="FFD8D8D8"/>
        <bgColor rgb="FFD8D8D8"/>
      </patternFill>
    </fill>
    <fill>
      <patternFill patternType="solid">
        <fgColor rgb="FFBFBFBF"/>
        <bgColor rgb="FFBFBFBF"/>
      </patternFill>
    </fill>
    <fill>
      <patternFill patternType="solid">
        <fgColor rgb="FFFF9900"/>
        <bgColor rgb="FFFF9900"/>
      </patternFill>
    </fill>
    <fill>
      <patternFill patternType="solid">
        <fgColor theme="4" tint="-0.499984740745262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hair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9" fontId="20" fillId="0" borderId="0" applyFont="0" applyFill="0" applyBorder="0" applyAlignment="0" applyProtection="0"/>
  </cellStyleXfs>
  <cellXfs count="222">
    <xf numFmtId="0" fontId="0" fillId="0" borderId="0" xfId="0" applyFont="1" applyAlignment="1"/>
    <xf numFmtId="10" fontId="1" fillId="0" borderId="0" xfId="0" applyNumberFormat="1" applyFont="1"/>
    <xf numFmtId="0" fontId="2" fillId="0" borderId="0" xfId="0" applyFont="1"/>
    <xf numFmtId="0" fontId="3" fillId="0" borderId="1" xfId="0" applyFont="1" applyBorder="1" applyAlignment="1">
      <alignment horizontal="center"/>
    </xf>
    <xf numFmtId="10" fontId="3" fillId="0" borderId="2" xfId="0" applyNumberFormat="1" applyFont="1" applyBorder="1" applyAlignment="1">
      <alignment wrapText="1"/>
    </xf>
    <xf numFmtId="0" fontId="3" fillId="0" borderId="2" xfId="0" applyFont="1" applyBorder="1" applyAlignment="1">
      <alignment wrapText="1"/>
    </xf>
    <xf numFmtId="1" fontId="3" fillId="0" borderId="0" xfId="0" applyNumberFormat="1" applyFont="1" applyAlignment="1">
      <alignment wrapText="1"/>
    </xf>
    <xf numFmtId="10" fontId="3" fillId="0" borderId="0" xfId="0" applyNumberFormat="1" applyFont="1" applyAlignment="1">
      <alignment wrapText="1"/>
    </xf>
    <xf numFmtId="9" fontId="3" fillId="0" borderId="0" xfId="0" applyNumberFormat="1" applyFont="1"/>
    <xf numFmtId="0" fontId="3" fillId="0" borderId="3" xfId="0" applyFont="1" applyBorder="1"/>
    <xf numFmtId="0" fontId="1" fillId="0" borderId="3" xfId="0" applyFont="1" applyBorder="1"/>
    <xf numFmtId="0" fontId="3" fillId="2" borderId="4" xfId="0" applyFont="1" applyFill="1" applyBorder="1"/>
    <xf numFmtId="10" fontId="1" fillId="0" borderId="5" xfId="0" applyNumberFormat="1" applyFont="1" applyBorder="1"/>
    <xf numFmtId="0" fontId="1" fillId="0" borderId="5" xfId="0" applyFont="1" applyBorder="1"/>
    <xf numFmtId="10" fontId="1" fillId="0" borderId="6" xfId="0" applyNumberFormat="1" applyFont="1" applyBorder="1"/>
    <xf numFmtId="1" fontId="1" fillId="0" borderId="0" xfId="0" applyNumberFormat="1" applyFont="1"/>
    <xf numFmtId="9" fontId="3" fillId="0" borderId="7" xfId="0" applyNumberFormat="1" applyFont="1" applyBorder="1" applyAlignment="1">
      <alignment horizontal="center"/>
    </xf>
    <xf numFmtId="0" fontId="1" fillId="0" borderId="2" xfId="0" applyFont="1" applyBorder="1"/>
    <xf numFmtId="0" fontId="1" fillId="2" borderId="2" xfId="0" applyFont="1" applyFill="1" applyBorder="1"/>
    <xf numFmtId="1" fontId="3" fillId="3" borderId="8" xfId="0" applyNumberFormat="1" applyFont="1" applyFill="1" applyBorder="1"/>
    <xf numFmtId="0" fontId="3" fillId="0" borderId="2" xfId="0" applyFont="1" applyBorder="1" applyAlignment="1">
      <alignment horizontal="center"/>
    </xf>
    <xf numFmtId="1" fontId="3" fillId="0" borderId="0" xfId="0" applyNumberFormat="1" applyFont="1" applyAlignment="1">
      <alignment horizontal="center"/>
    </xf>
    <xf numFmtId="49" fontId="3" fillId="0" borderId="0" xfId="0" applyNumberFormat="1" applyFont="1" applyAlignment="1">
      <alignment horizontal="center"/>
    </xf>
    <xf numFmtId="49" fontId="1" fillId="0" borderId="2" xfId="0" applyNumberFormat="1" applyFont="1" applyBorder="1" applyAlignment="1">
      <alignment horizontal="right"/>
    </xf>
    <xf numFmtId="0" fontId="1" fillId="3" borderId="8" xfId="0" applyFont="1" applyFill="1" applyBorder="1"/>
    <xf numFmtId="164" fontId="1" fillId="0" borderId="0" xfId="0" applyNumberFormat="1" applyFont="1"/>
    <xf numFmtId="0" fontId="1" fillId="0" borderId="2" xfId="0" applyFont="1" applyBorder="1" applyAlignment="1">
      <alignment horizontal="right"/>
    </xf>
    <xf numFmtId="164" fontId="1" fillId="0" borderId="0" xfId="0" applyNumberFormat="1" applyFont="1" applyAlignment="1">
      <alignment horizontal="right"/>
    </xf>
    <xf numFmtId="49" fontId="1" fillId="0" borderId="0" xfId="0" applyNumberFormat="1" applyFont="1" applyAlignment="1">
      <alignment horizontal="right"/>
    </xf>
    <xf numFmtId="0" fontId="1" fillId="0" borderId="0" xfId="0" applyFont="1"/>
    <xf numFmtId="0" fontId="1" fillId="2" borderId="8" xfId="0" applyFont="1" applyFill="1" applyBorder="1"/>
    <xf numFmtId="0" fontId="1" fillId="4" borderId="8" xfId="0" applyFont="1" applyFill="1" applyBorder="1"/>
    <xf numFmtId="9" fontId="1" fillId="4" borderId="8" xfId="0" applyNumberFormat="1" applyFont="1" applyFill="1" applyBorder="1"/>
    <xf numFmtId="0" fontId="3" fillId="0" borderId="0" xfId="0" applyFont="1"/>
    <xf numFmtId="49" fontId="1" fillId="0" borderId="9" xfId="0" applyNumberFormat="1" applyFont="1" applyBorder="1" applyAlignment="1">
      <alignment horizontal="right"/>
    </xf>
    <xf numFmtId="9" fontId="1" fillId="0" borderId="0" xfId="0" applyNumberFormat="1" applyFont="1"/>
    <xf numFmtId="9" fontId="1" fillId="0" borderId="0" xfId="0" applyNumberFormat="1" applyFont="1" applyAlignment="1">
      <alignment horizontal="right"/>
    </xf>
    <xf numFmtId="0" fontId="5" fillId="0" borderId="2" xfId="0" applyFont="1" applyBorder="1" applyAlignment="1">
      <alignment horizontal="center"/>
    </xf>
    <xf numFmtId="1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0" fontId="6" fillId="0" borderId="0" xfId="0" applyFont="1"/>
    <xf numFmtId="9" fontId="6" fillId="0" borderId="0" xfId="0" applyNumberFormat="1" applyFont="1"/>
    <xf numFmtId="0" fontId="1" fillId="5" borderId="8" xfId="0" applyFont="1" applyFill="1" applyBorder="1"/>
    <xf numFmtId="164" fontId="1" fillId="5" borderId="8" xfId="0" applyNumberFormat="1" applyFont="1" applyFill="1" applyBorder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3" fillId="3" borderId="8" xfId="0" applyFont="1" applyFill="1" applyBorder="1"/>
    <xf numFmtId="0" fontId="7" fillId="0" borderId="0" xfId="0" applyFont="1" applyAlignment="1">
      <alignment horizontal="center"/>
    </xf>
    <xf numFmtId="49" fontId="7" fillId="0" borderId="10" xfId="0" applyNumberFormat="1" applyFont="1" applyBorder="1" applyAlignment="1">
      <alignment vertical="center"/>
    </xf>
    <xf numFmtId="0" fontId="10" fillId="0" borderId="2" xfId="0" applyFont="1" applyBorder="1" applyAlignment="1">
      <alignment horizontal="center"/>
    </xf>
    <xf numFmtId="0" fontId="11" fillId="0" borderId="2" xfId="0" applyFont="1" applyBorder="1" applyAlignment="1">
      <alignment horizontal="center" vertical="center"/>
    </xf>
    <xf numFmtId="1" fontId="12" fillId="6" borderId="15" xfId="0" applyNumberFormat="1" applyFont="1" applyFill="1" applyBorder="1" applyAlignment="1">
      <alignment horizontal="center" vertical="center"/>
    </xf>
    <xf numFmtId="10" fontId="11" fillId="0" borderId="17" xfId="0" applyNumberFormat="1" applyFont="1" applyBorder="1" applyAlignment="1">
      <alignment horizontal="center" vertical="center"/>
    </xf>
    <xf numFmtId="0" fontId="11" fillId="6" borderId="2" xfId="0" applyFont="1" applyFill="1" applyBorder="1" applyAlignment="1">
      <alignment horizontal="center" vertical="center"/>
    </xf>
    <xf numFmtId="10" fontId="11" fillId="0" borderId="2" xfId="0" applyNumberFormat="1" applyFont="1" applyBorder="1" applyAlignment="1">
      <alignment horizontal="center" vertical="center"/>
    </xf>
    <xf numFmtId="10" fontId="13" fillId="0" borderId="0" xfId="0" applyNumberFormat="1" applyFont="1" applyAlignment="1">
      <alignment horizontal="center" vertical="center"/>
    </xf>
    <xf numFmtId="0" fontId="11" fillId="6" borderId="15" xfId="0" applyFont="1" applyFill="1" applyBorder="1" applyAlignment="1">
      <alignment horizontal="center" vertical="center"/>
    </xf>
    <xf numFmtId="164" fontId="11" fillId="0" borderId="17" xfId="0" applyNumberFormat="1" applyFont="1" applyBorder="1" applyAlignment="1">
      <alignment horizontal="center" vertical="center"/>
    </xf>
    <xf numFmtId="0" fontId="1" fillId="0" borderId="10" xfId="0" applyFont="1" applyBorder="1"/>
    <xf numFmtId="0" fontId="9" fillId="0" borderId="2" xfId="0" applyFont="1" applyBorder="1" applyAlignment="1">
      <alignment horizontal="center" vertical="center"/>
    </xf>
    <xf numFmtId="10" fontId="9" fillId="0" borderId="2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15" fillId="2" borderId="8" xfId="0" applyFont="1" applyFill="1" applyBorder="1" applyAlignment="1">
      <alignment textRotation="255" wrapText="1"/>
    </xf>
    <xf numFmtId="0" fontId="15" fillId="2" borderId="8" xfId="0" applyFont="1" applyFill="1" applyBorder="1" applyAlignment="1">
      <alignment textRotation="255"/>
    </xf>
    <xf numFmtId="0" fontId="3" fillId="2" borderId="23" xfId="0" applyFont="1" applyFill="1" applyBorder="1"/>
    <xf numFmtId="0" fontId="3" fillId="2" borderId="8" xfId="0" applyFont="1" applyFill="1" applyBorder="1"/>
    <xf numFmtId="0" fontId="1" fillId="2" borderId="15" xfId="0" applyFont="1" applyFill="1" applyBorder="1"/>
    <xf numFmtId="0" fontId="3" fillId="2" borderId="24" xfId="0" applyFont="1" applyFill="1" applyBorder="1"/>
    <xf numFmtId="0" fontId="17" fillId="2" borderId="8" xfId="0" applyFont="1" applyFill="1" applyBorder="1" applyAlignment="1">
      <alignment textRotation="255" wrapText="1"/>
    </xf>
    <xf numFmtId="0" fontId="17" fillId="2" borderId="8" xfId="0" applyFont="1" applyFill="1" applyBorder="1" applyAlignment="1">
      <alignment textRotation="255"/>
    </xf>
    <xf numFmtId="165" fontId="1" fillId="0" borderId="0" xfId="0" applyNumberFormat="1" applyFont="1"/>
    <xf numFmtId="166" fontId="1" fillId="0" borderId="0" xfId="0" applyNumberFormat="1" applyFont="1"/>
    <xf numFmtId="1" fontId="3" fillId="0" borderId="0" xfId="0" applyNumberFormat="1" applyFont="1"/>
    <xf numFmtId="9" fontId="10" fillId="0" borderId="0" xfId="0" applyNumberFormat="1" applyFont="1"/>
    <xf numFmtId="9" fontId="12" fillId="0" borderId="0" xfId="0" applyNumberFormat="1" applyFont="1"/>
    <xf numFmtId="0" fontId="9" fillId="0" borderId="0" xfId="0" applyFont="1" applyAlignment="1">
      <alignment horizontal="center" wrapText="1"/>
    </xf>
    <xf numFmtId="0" fontId="9" fillId="0" borderId="0" xfId="0" applyFont="1" applyAlignment="1">
      <alignment horizontal="center" vertical="center"/>
    </xf>
    <xf numFmtId="10" fontId="9" fillId="0" borderId="0" xfId="0" applyNumberFormat="1" applyFont="1" applyAlignment="1">
      <alignment horizontal="center"/>
    </xf>
    <xf numFmtId="10" fontId="11" fillId="0" borderId="16" xfId="0" applyNumberFormat="1" applyFont="1" applyBorder="1" applyAlignment="1">
      <alignment horizontal="center" vertical="center"/>
    </xf>
    <xf numFmtId="10" fontId="11" fillId="0" borderId="11" xfId="0" applyNumberFormat="1" applyFont="1" applyBorder="1" applyAlignment="1">
      <alignment horizontal="center" vertical="center"/>
    </xf>
    <xf numFmtId="10" fontId="11" fillId="0" borderId="0" xfId="0" applyNumberFormat="1" applyFont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1" fillId="0" borderId="0" xfId="0" applyFont="1" applyAlignment="1">
      <alignment horizontal="right"/>
    </xf>
    <xf numFmtId="9" fontId="3" fillId="0" borderId="0" xfId="0" applyNumberFormat="1" applyFont="1" applyAlignment="1">
      <alignment horizontal="center"/>
    </xf>
    <xf numFmtId="2" fontId="1" fillId="7" borderId="8" xfId="0" applyNumberFormat="1" applyFont="1" applyFill="1" applyBorder="1"/>
    <xf numFmtId="0" fontId="1" fillId="7" borderId="8" xfId="0" applyFont="1" applyFill="1" applyBorder="1"/>
    <xf numFmtId="10" fontId="1" fillId="7" borderId="8" xfId="0" applyNumberFormat="1" applyFont="1" applyFill="1" applyBorder="1"/>
    <xf numFmtId="0" fontId="7" fillId="0" borderId="10" xfId="0" applyFont="1" applyBorder="1" applyAlignment="1">
      <alignment horizontal="center" vertical="center"/>
    </xf>
    <xf numFmtId="0" fontId="7" fillId="0" borderId="10" xfId="0" applyFont="1" applyBorder="1"/>
    <xf numFmtId="0" fontId="5" fillId="0" borderId="0" xfId="0" applyFont="1"/>
    <xf numFmtId="49" fontId="10" fillId="0" borderId="2" xfId="0" applyNumberFormat="1" applyFont="1" applyBorder="1" applyAlignment="1">
      <alignment horizontal="center"/>
    </xf>
    <xf numFmtId="10" fontId="1" fillId="0" borderId="10" xfId="0" applyNumberFormat="1" applyFont="1" applyBorder="1" applyAlignment="1">
      <alignment horizontal="center" vertical="center"/>
    </xf>
    <xf numFmtId="10" fontId="9" fillId="0" borderId="12" xfId="0" applyNumberFormat="1" applyFont="1" applyBorder="1" applyAlignment="1">
      <alignment horizontal="center"/>
    </xf>
    <xf numFmtId="0" fontId="5" fillId="0" borderId="10" xfId="0" applyFont="1" applyBorder="1"/>
    <xf numFmtId="0" fontId="7" fillId="0" borderId="0" xfId="0" applyFont="1" applyAlignment="1">
      <alignment horizontal="center" vertical="center"/>
    </xf>
    <xf numFmtId="0" fontId="18" fillId="0" borderId="0" xfId="0" applyFont="1"/>
    <xf numFmtId="0" fontId="7" fillId="0" borderId="0" xfId="0" applyFont="1"/>
    <xf numFmtId="9" fontId="0" fillId="0" borderId="0" xfId="0" applyNumberFormat="1" applyFont="1" applyAlignment="1"/>
    <xf numFmtId="10" fontId="0" fillId="0" borderId="0" xfId="0" applyNumberFormat="1" applyFont="1" applyAlignment="1"/>
    <xf numFmtId="0" fontId="0" fillId="0" borderId="0" xfId="0" applyFont="1" applyAlignment="1"/>
    <xf numFmtId="164" fontId="0" fillId="0" borderId="0" xfId="0" applyNumberFormat="1" applyFont="1" applyAlignment="1"/>
    <xf numFmtId="9" fontId="21" fillId="0" borderId="0" xfId="1" applyFont="1" applyAlignment="1"/>
    <xf numFmtId="0" fontId="0" fillId="0" borderId="0" xfId="0" applyFont="1" applyAlignment="1"/>
    <xf numFmtId="0" fontId="0" fillId="0" borderId="0" xfId="0" applyFont="1" applyAlignment="1"/>
    <xf numFmtId="0" fontId="0" fillId="0" borderId="0" xfId="0" applyFont="1" applyAlignment="1"/>
    <xf numFmtId="0" fontId="0" fillId="0" borderId="0" xfId="0" applyFont="1" applyAlignment="1"/>
    <xf numFmtId="0" fontId="22" fillId="2" borderId="2" xfId="0" applyFont="1" applyFill="1" applyBorder="1" applyAlignment="1">
      <alignment horizontal="center" vertical="center"/>
    </xf>
    <xf numFmtId="0" fontId="0" fillId="0" borderId="0" xfId="0" applyFont="1" applyAlignment="1"/>
    <xf numFmtId="0" fontId="11" fillId="6" borderId="6" xfId="0" applyFont="1" applyFill="1" applyBorder="1" applyAlignment="1">
      <alignment horizontal="center" vertical="center"/>
    </xf>
    <xf numFmtId="10" fontId="11" fillId="0" borderId="26" xfId="0" applyNumberFormat="1" applyFont="1" applyBorder="1" applyAlignment="1">
      <alignment horizontal="center" vertical="center"/>
    </xf>
    <xf numFmtId="10" fontId="11" fillId="0" borderId="9" xfId="0" applyNumberFormat="1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/>
    </xf>
    <xf numFmtId="0" fontId="10" fillId="0" borderId="26" xfId="0" applyFont="1" applyBorder="1" applyAlignment="1">
      <alignment horizontal="center"/>
    </xf>
    <xf numFmtId="49" fontId="10" fillId="0" borderId="9" xfId="0" applyNumberFormat="1" applyFont="1" applyBorder="1" applyAlignment="1">
      <alignment horizontal="center"/>
    </xf>
    <xf numFmtId="49" fontId="10" fillId="0" borderId="26" xfId="0" applyNumberFormat="1" applyFont="1" applyBorder="1" applyAlignment="1">
      <alignment horizontal="center"/>
    </xf>
    <xf numFmtId="0" fontId="0" fillId="0" borderId="0" xfId="0" applyFont="1" applyAlignment="1"/>
    <xf numFmtId="0" fontId="0" fillId="0" borderId="0" xfId="0" applyFont="1" applyAlignment="1"/>
    <xf numFmtId="49" fontId="7" fillId="0" borderId="10" xfId="0" applyNumberFormat="1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0" fillId="0" borderId="0" xfId="0" applyFont="1" applyAlignment="1"/>
    <xf numFmtId="49" fontId="7" fillId="0" borderId="10" xfId="0" applyNumberFormat="1" applyFont="1" applyBorder="1" applyAlignment="1">
      <alignment horizontal="center" vertical="center"/>
    </xf>
    <xf numFmtId="10" fontId="11" fillId="0" borderId="12" xfId="0" applyNumberFormat="1" applyFont="1" applyBorder="1" applyAlignment="1">
      <alignment horizontal="center" vertical="center"/>
    </xf>
    <xf numFmtId="10" fontId="13" fillId="0" borderId="18" xfId="0" applyNumberFormat="1" applyFont="1" applyBorder="1" applyAlignment="1">
      <alignment horizontal="center" vertical="center"/>
    </xf>
    <xf numFmtId="10" fontId="3" fillId="0" borderId="13" xfId="0" applyNumberFormat="1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10" fontId="3" fillId="0" borderId="18" xfId="0" applyNumberFormat="1" applyFont="1" applyBorder="1" applyAlignment="1">
      <alignment horizontal="center" vertical="center"/>
    </xf>
    <xf numFmtId="10" fontId="3" fillId="0" borderId="19" xfId="0" applyNumberFormat="1" applyFont="1" applyBorder="1" applyAlignment="1">
      <alignment horizontal="center" vertical="center"/>
    </xf>
    <xf numFmtId="164" fontId="11" fillId="0" borderId="19" xfId="0" applyNumberFormat="1" applyFont="1" applyBorder="1" applyAlignment="1">
      <alignment horizontal="center" vertical="center"/>
    </xf>
    <xf numFmtId="10" fontId="3" fillId="0" borderId="17" xfId="0" applyNumberFormat="1" applyFont="1" applyBorder="1" applyAlignment="1">
      <alignment horizontal="center" vertical="center"/>
    </xf>
    <xf numFmtId="10" fontId="11" fillId="0" borderId="6" xfId="0" applyNumberFormat="1" applyFont="1" applyBorder="1" applyAlignment="1">
      <alignment horizontal="center" vertical="center"/>
    </xf>
    <xf numFmtId="1" fontId="11" fillId="0" borderId="1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64" fontId="11" fillId="0" borderId="7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164" fontId="11" fillId="0" borderId="0" xfId="0" applyNumberFormat="1" applyFont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10" fontId="11" fillId="0" borderId="13" xfId="0" applyNumberFormat="1" applyFont="1" applyBorder="1" applyAlignment="1">
      <alignment horizontal="center" vertical="center"/>
    </xf>
    <xf numFmtId="10" fontId="11" fillId="0" borderId="14" xfId="0" applyNumberFormat="1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10" fontId="11" fillId="0" borderId="7" xfId="0" applyNumberFormat="1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10" fontId="11" fillId="0" borderId="19" xfId="0" applyNumberFormat="1" applyFont="1" applyBorder="1" applyAlignment="1">
      <alignment horizontal="center" vertical="center"/>
    </xf>
    <xf numFmtId="10" fontId="11" fillId="0" borderId="10" xfId="0" applyNumberFormat="1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10" fontId="11" fillId="0" borderId="18" xfId="0" applyNumberFormat="1" applyFont="1" applyBorder="1" applyAlignment="1">
      <alignment horizontal="center" vertical="center"/>
    </xf>
    <xf numFmtId="10" fontId="11" fillId="0" borderId="22" xfId="0" applyNumberFormat="1" applyFont="1" applyBorder="1" applyAlignment="1">
      <alignment horizontal="center" vertical="center"/>
    </xf>
    <xf numFmtId="164" fontId="11" fillId="0" borderId="22" xfId="0" applyNumberFormat="1" applyFont="1" applyBorder="1" applyAlignment="1">
      <alignment horizontal="center" vertical="center"/>
    </xf>
    <xf numFmtId="0" fontId="11" fillId="6" borderId="14" xfId="0" applyFont="1" applyFill="1" applyBorder="1" applyAlignment="1">
      <alignment horizontal="center" vertical="center"/>
    </xf>
    <xf numFmtId="0" fontId="11" fillId="6" borderId="26" xfId="0" applyFont="1" applyFill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164" fontId="23" fillId="0" borderId="19" xfId="0" applyNumberFormat="1" applyFont="1" applyBorder="1" applyAlignment="1">
      <alignment horizontal="center" vertical="center"/>
    </xf>
    <xf numFmtId="0" fontId="11" fillId="6" borderId="9" xfId="0" applyFont="1" applyFill="1" applyBorder="1" applyAlignment="1">
      <alignment horizontal="center" vertical="center"/>
    </xf>
    <xf numFmtId="0" fontId="0" fillId="0" borderId="0" xfId="0" applyFont="1" applyAlignment="1"/>
    <xf numFmtId="0" fontId="0" fillId="0" borderId="0" xfId="0" applyFont="1" applyFill="1" applyAlignment="1"/>
    <xf numFmtId="0" fontId="10" fillId="0" borderId="30" xfId="0" applyFont="1" applyBorder="1" applyAlignment="1">
      <alignment horizontal="center"/>
    </xf>
    <xf numFmtId="0" fontId="11" fillId="8" borderId="2" xfId="0" applyFont="1" applyFill="1" applyBorder="1" applyAlignment="1">
      <alignment horizontal="center" vertical="center"/>
    </xf>
    <xf numFmtId="0" fontId="11" fillId="8" borderId="9" xfId="0" applyFont="1" applyFill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2" xfId="0" applyFont="1" applyBorder="1"/>
    <xf numFmtId="0" fontId="5" fillId="0" borderId="22" xfId="0" applyFont="1" applyBorder="1"/>
    <xf numFmtId="0" fontId="11" fillId="6" borderId="25" xfId="0" applyFont="1" applyFill="1" applyBorder="1" applyAlignment="1">
      <alignment horizontal="center" vertical="center"/>
    </xf>
    <xf numFmtId="0" fontId="22" fillId="0" borderId="22" xfId="0" applyFont="1" applyBorder="1"/>
    <xf numFmtId="0" fontId="12" fillId="0" borderId="22" xfId="0" applyFont="1" applyBorder="1"/>
    <xf numFmtId="10" fontId="1" fillId="0" borderId="0" xfId="0" applyNumberFormat="1" applyFont="1" applyAlignment="1">
      <alignment horizontal="center" vertical="center"/>
    </xf>
    <xf numFmtId="10" fontId="3" fillId="0" borderId="2" xfId="0" applyNumberFormat="1" applyFont="1" applyBorder="1" applyAlignment="1">
      <alignment horizontal="center" vertical="center" wrapText="1"/>
    </xf>
    <xf numFmtId="10" fontId="1" fillId="0" borderId="5" xfId="0" applyNumberFormat="1" applyFont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0" fillId="0" borderId="0" xfId="0" applyFont="1" applyAlignment="1"/>
    <xf numFmtId="10" fontId="11" fillId="0" borderId="17" xfId="0" applyNumberFormat="1" applyFont="1" applyFill="1" applyBorder="1" applyAlignment="1">
      <alignment horizontal="center" vertical="center"/>
    </xf>
    <xf numFmtId="10" fontId="11" fillId="0" borderId="12" xfId="0" applyNumberFormat="1" applyFont="1" applyFill="1" applyBorder="1" applyAlignment="1">
      <alignment horizontal="center" vertical="center"/>
    </xf>
    <xf numFmtId="0" fontId="0" fillId="0" borderId="0" xfId="0" applyFont="1" applyAlignment="1"/>
    <xf numFmtId="0" fontId="23" fillId="0" borderId="13" xfId="0" applyFont="1" applyFill="1" applyBorder="1" applyAlignment="1">
      <alignment horizontal="center" vertical="center"/>
    </xf>
    <xf numFmtId="164" fontId="23" fillId="0" borderId="19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4" fillId="0" borderId="1" xfId="0" applyFont="1" applyBorder="1"/>
    <xf numFmtId="10" fontId="3" fillId="0" borderId="9" xfId="0" applyNumberFormat="1" applyFont="1" applyBorder="1" applyAlignment="1">
      <alignment horizontal="center" vertical="center" wrapText="1"/>
    </xf>
    <xf numFmtId="0" fontId="4" fillId="0" borderId="12" xfId="0" applyFont="1" applyBorder="1"/>
    <xf numFmtId="9" fontId="3" fillId="0" borderId="7" xfId="0" applyNumberFormat="1" applyFont="1" applyBorder="1" applyAlignment="1">
      <alignment horizontal="center"/>
    </xf>
    <xf numFmtId="0" fontId="0" fillId="0" borderId="0" xfId="0" applyFont="1" applyAlignment="1"/>
    <xf numFmtId="0" fontId="7" fillId="0" borderId="10" xfId="0" applyFont="1" applyBorder="1" applyAlignment="1">
      <alignment horizontal="center"/>
    </xf>
    <xf numFmtId="0" fontId="4" fillId="0" borderId="10" xfId="0" applyFont="1" applyBorder="1"/>
    <xf numFmtId="0" fontId="9" fillId="0" borderId="26" xfId="0" applyFont="1" applyBorder="1" applyAlignment="1">
      <alignment horizontal="center" wrapText="1"/>
    </xf>
    <xf numFmtId="0" fontId="3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0" fontId="4" fillId="0" borderId="5" xfId="0" applyFont="1" applyBorder="1"/>
    <xf numFmtId="0" fontId="4" fillId="0" borderId="6" xfId="0" applyFont="1" applyBorder="1"/>
    <xf numFmtId="0" fontId="9" fillId="2" borderId="9" xfId="0" applyFont="1" applyFill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/>
    </xf>
    <xf numFmtId="1" fontId="3" fillId="0" borderId="9" xfId="0" applyNumberFormat="1" applyFont="1" applyBorder="1" applyAlignment="1">
      <alignment horizontal="center" vertical="center" wrapText="1"/>
    </xf>
    <xf numFmtId="0" fontId="14" fillId="0" borderId="0" xfId="0" applyFont="1" applyAlignment="1">
      <alignment horizontal="center" textRotation="255"/>
    </xf>
    <xf numFmtId="0" fontId="15" fillId="0" borderId="0" xfId="0" applyFont="1" applyAlignment="1">
      <alignment horizontal="center" textRotation="255"/>
    </xf>
    <xf numFmtId="0" fontId="3" fillId="0" borderId="0" xfId="0" applyFont="1" applyAlignment="1">
      <alignment horizontal="center"/>
    </xf>
    <xf numFmtId="0" fontId="3" fillId="2" borderId="20" xfId="0" applyFont="1" applyFill="1" applyBorder="1" applyAlignment="1">
      <alignment horizontal="center"/>
    </xf>
    <xf numFmtId="0" fontId="4" fillId="0" borderId="21" xfId="0" applyFont="1" applyBorder="1"/>
    <xf numFmtId="0" fontId="4" fillId="0" borderId="22" xfId="0" applyFont="1" applyBorder="1"/>
    <xf numFmtId="0" fontId="14" fillId="0" borderId="0" xfId="0" applyFont="1" applyAlignment="1">
      <alignment horizontal="center" textRotation="255" wrapText="1"/>
    </xf>
    <xf numFmtId="0" fontId="16" fillId="0" borderId="0" xfId="0" applyFont="1" applyAlignment="1">
      <alignment horizontal="center" textRotation="255" wrapText="1"/>
    </xf>
    <xf numFmtId="0" fontId="16" fillId="0" borderId="0" xfId="0" applyFont="1" applyAlignment="1">
      <alignment horizontal="center" textRotation="255"/>
    </xf>
    <xf numFmtId="0" fontId="17" fillId="0" borderId="0" xfId="0" applyFont="1" applyAlignment="1">
      <alignment horizontal="center" textRotation="255"/>
    </xf>
    <xf numFmtId="1" fontId="3" fillId="0" borderId="25" xfId="0" applyNumberFormat="1" applyFont="1" applyBorder="1" applyAlignment="1">
      <alignment horizontal="center" vertical="center" wrapText="1"/>
    </xf>
    <xf numFmtId="10" fontId="3" fillId="0" borderId="25" xfId="0" applyNumberFormat="1" applyFont="1" applyBorder="1" applyAlignment="1">
      <alignment horizontal="center" vertical="center" wrapText="1"/>
    </xf>
    <xf numFmtId="0" fontId="9" fillId="2" borderId="25" xfId="0" applyFont="1" applyFill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17" fillId="2" borderId="9" xfId="0" applyFont="1" applyFill="1" applyBorder="1" applyAlignment="1">
      <alignment horizontal="center" vertical="center" wrapText="1"/>
    </xf>
    <xf numFmtId="0" fontId="17" fillId="2" borderId="25" xfId="0" applyFont="1" applyFill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wrapText="1"/>
    </xf>
    <xf numFmtId="0" fontId="9" fillId="0" borderId="28" xfId="0" applyFont="1" applyBorder="1" applyAlignment="1">
      <alignment horizontal="center" wrapText="1"/>
    </xf>
    <xf numFmtId="0" fontId="9" fillId="0" borderId="29" xfId="0" applyFont="1" applyBorder="1" applyAlignment="1">
      <alignment horizontal="center" wrapText="1"/>
    </xf>
    <xf numFmtId="0" fontId="9" fillId="0" borderId="11" xfId="0" applyFont="1" applyBorder="1" applyAlignment="1">
      <alignment horizontal="center" wrapText="1"/>
    </xf>
    <xf numFmtId="0" fontId="7" fillId="0" borderId="22" xfId="0" applyFont="1" applyBorder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1"/></Relationships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customschemas.google.com/relationships/workbookmetadata" Target="metadata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4" Type="http://schemas.openxmlformats.org/officeDocument/2006/relationships/worksheet" Target="worksheets/sheet4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15</xdr:col>
      <xdr:colOff>134671</xdr:colOff>
      <xdr:row>11</xdr:row>
      <xdr:rowOff>292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77366C4-A352-4C24-A855-5467B2F8A6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469171" cy="209579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32</xdr:col>
      <xdr:colOff>39421</xdr:colOff>
      <xdr:row>11</xdr:row>
      <xdr:rowOff>292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3AFA8C5-63AD-4607-9054-43BAF27780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469171" cy="209579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14</xdr:col>
      <xdr:colOff>610921</xdr:colOff>
      <xdr:row>11</xdr:row>
      <xdr:rowOff>292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FDEF047-4FAE-4878-9949-A1E67FC3A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469171" cy="209579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15</xdr:col>
      <xdr:colOff>134671</xdr:colOff>
      <xdr:row>11</xdr:row>
      <xdr:rowOff>292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DD0E6A2-12DE-4779-AADC-6DD05C096B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469171" cy="209579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15</xdr:col>
      <xdr:colOff>134671</xdr:colOff>
      <xdr:row>11</xdr:row>
      <xdr:rowOff>292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851CAC3-3134-4734-9A30-44FF827F77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469171" cy="209579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13</xdr:col>
      <xdr:colOff>706171</xdr:colOff>
      <xdr:row>11</xdr:row>
      <xdr:rowOff>292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D3639F-C288-4D6B-A588-F81F9606EB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469171" cy="209579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16</xdr:col>
      <xdr:colOff>115621</xdr:colOff>
      <xdr:row>11</xdr:row>
      <xdr:rowOff>292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9520839-8B93-4250-A288-8776869A16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469171" cy="209579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AS1013"/>
  <sheetViews>
    <sheetView tabSelected="1" topLeftCell="A538" zoomScaleNormal="100" workbookViewId="0">
      <selection activeCell="M562" sqref="M562"/>
    </sheetView>
  </sheetViews>
  <sheetFormatPr baseColWidth="10" defaultColWidth="12.5703125" defaultRowHeight="15" customHeight="1" x14ac:dyDescent="0.2"/>
  <cols>
    <col min="1" max="1" width="8.5703125" customWidth="1"/>
    <col min="2" max="10" width="7.140625" customWidth="1"/>
    <col min="11" max="11" width="15.7109375" style="149" customWidth="1"/>
    <col min="12" max="18" width="12.85546875" customWidth="1"/>
    <col min="19" max="19" width="8.85546875" customWidth="1"/>
    <col min="20" max="20" width="7.140625" customWidth="1"/>
    <col min="21" max="21" width="8.85546875" customWidth="1"/>
    <col min="22" max="45" width="10" customWidth="1"/>
  </cols>
  <sheetData>
    <row r="1" spans="1:34" s="176" customFormat="1" ht="15" customHeight="1" x14ac:dyDescent="0.2">
      <c r="K1" s="149"/>
    </row>
    <row r="2" spans="1:34" s="176" customFormat="1" ht="15" customHeight="1" x14ac:dyDescent="0.2">
      <c r="K2" s="149"/>
    </row>
    <row r="3" spans="1:34" s="176" customFormat="1" ht="15" customHeight="1" x14ac:dyDescent="0.2">
      <c r="K3" s="149"/>
    </row>
    <row r="4" spans="1:34" s="176" customFormat="1" ht="15" customHeight="1" x14ac:dyDescent="0.2">
      <c r="K4" s="149"/>
    </row>
    <row r="5" spans="1:34" s="176" customFormat="1" ht="15" customHeight="1" x14ac:dyDescent="0.2">
      <c r="K5" s="149"/>
    </row>
    <row r="6" spans="1:34" s="176" customFormat="1" ht="15" customHeight="1" x14ac:dyDescent="0.2">
      <c r="K6" s="149"/>
    </row>
    <row r="7" spans="1:34" s="176" customFormat="1" ht="15" customHeight="1" x14ac:dyDescent="0.2">
      <c r="K7" s="149"/>
    </row>
    <row r="8" spans="1:34" s="176" customFormat="1" ht="15" customHeight="1" x14ac:dyDescent="0.2">
      <c r="K8" s="149"/>
    </row>
    <row r="9" spans="1:34" s="176" customFormat="1" ht="15" customHeight="1" x14ac:dyDescent="0.2">
      <c r="K9" s="149"/>
    </row>
    <row r="10" spans="1:34" s="176" customFormat="1" ht="15" customHeight="1" x14ac:dyDescent="0.2">
      <c r="K10" s="149"/>
    </row>
    <row r="11" spans="1:34" s="176" customFormat="1" ht="15" customHeight="1" x14ac:dyDescent="0.2">
      <c r="K11" s="149"/>
    </row>
    <row r="12" spans="1:34" s="176" customFormat="1" ht="12.75" x14ac:dyDescent="0.2">
      <c r="K12" s="149"/>
    </row>
    <row r="13" spans="1:34" s="176" customFormat="1" ht="12.75" x14ac:dyDescent="0.2">
      <c r="K13" s="149"/>
    </row>
    <row r="14" spans="1:34" ht="12.75" x14ac:dyDescent="0.2">
      <c r="L14" s="1"/>
      <c r="M14" s="1"/>
      <c r="O14" s="1"/>
    </row>
    <row r="15" spans="1:34" ht="12.75" customHeight="1" x14ac:dyDescent="0.3">
      <c r="A15" s="2" t="s">
        <v>0</v>
      </c>
      <c r="L15" s="1"/>
      <c r="M15" s="1"/>
      <c r="O15" s="1"/>
    </row>
    <row r="16" spans="1:34" ht="25.5" customHeight="1" x14ac:dyDescent="0.2">
      <c r="B16" s="182" t="s">
        <v>1</v>
      </c>
      <c r="C16" s="183"/>
      <c r="D16" s="183"/>
      <c r="E16" s="183"/>
      <c r="F16" s="183"/>
      <c r="G16" s="183"/>
      <c r="H16" s="183"/>
      <c r="I16" s="183"/>
      <c r="J16" s="183"/>
      <c r="L16" s="4" t="s">
        <v>2</v>
      </c>
      <c r="M16" s="4" t="s">
        <v>3</v>
      </c>
      <c r="N16" s="5" t="s">
        <v>4</v>
      </c>
      <c r="O16" s="4" t="s">
        <v>5</v>
      </c>
      <c r="P16" s="6" t="s">
        <v>6</v>
      </c>
      <c r="Q16" s="6" t="s">
        <v>7</v>
      </c>
      <c r="R16" s="7" t="s">
        <v>8</v>
      </c>
      <c r="Y16" s="8" t="s">
        <v>5</v>
      </c>
      <c r="Z16" s="8"/>
      <c r="AA16" s="8"/>
      <c r="AB16" s="8"/>
      <c r="AC16" s="8"/>
      <c r="AD16" s="8"/>
      <c r="AE16" s="8"/>
      <c r="AF16" s="8"/>
      <c r="AG16" s="8"/>
      <c r="AH16" s="8"/>
    </row>
    <row r="17" spans="1:34" ht="12.75" customHeight="1" x14ac:dyDescent="0.2">
      <c r="A17" s="9" t="s">
        <v>9</v>
      </c>
      <c r="B17" s="10">
        <v>1</v>
      </c>
      <c r="C17" s="10">
        <v>2</v>
      </c>
      <c r="D17" s="10">
        <v>3</v>
      </c>
      <c r="E17" s="10">
        <v>4</v>
      </c>
      <c r="F17" s="10">
        <v>5</v>
      </c>
      <c r="G17" s="10">
        <v>6</v>
      </c>
      <c r="H17" s="10">
        <v>7</v>
      </c>
      <c r="I17" s="10">
        <v>8</v>
      </c>
      <c r="J17" s="10">
        <v>9</v>
      </c>
      <c r="K17" s="150" t="s">
        <v>10</v>
      </c>
      <c r="L17" s="12"/>
      <c r="M17" s="12"/>
      <c r="N17" s="13"/>
      <c r="O17" s="14"/>
      <c r="P17" s="15"/>
      <c r="Q17" s="15"/>
      <c r="R17" s="1"/>
      <c r="Y17" s="186" t="s">
        <v>11</v>
      </c>
      <c r="Z17" s="187"/>
      <c r="AA17" s="187"/>
      <c r="AB17" s="187"/>
      <c r="AC17" s="187"/>
      <c r="AD17" s="187"/>
      <c r="AE17" s="187"/>
      <c r="AF17" s="187"/>
      <c r="AG17" s="187"/>
      <c r="AH17" s="187"/>
    </row>
    <row r="18" spans="1:34" ht="12.75" customHeight="1" x14ac:dyDescent="0.2">
      <c r="A18" s="17">
        <v>9902</v>
      </c>
      <c r="B18" s="17">
        <v>64</v>
      </c>
      <c r="C18" s="17"/>
      <c r="D18" s="17"/>
      <c r="E18" s="17"/>
      <c r="F18" s="17"/>
      <c r="G18" s="17"/>
      <c r="H18" s="17"/>
      <c r="I18" s="17"/>
      <c r="J18" s="17"/>
      <c r="K18" s="151"/>
      <c r="L18" s="12"/>
      <c r="M18" s="12"/>
      <c r="N18" s="13"/>
      <c r="O18" s="14"/>
      <c r="P18" s="19">
        <f>B18</f>
        <v>64</v>
      </c>
      <c r="Q18" s="15"/>
      <c r="R18" s="1"/>
      <c r="X18" s="20" t="s">
        <v>12</v>
      </c>
      <c r="Y18" s="21">
        <v>9902</v>
      </c>
      <c r="Z18" s="22" t="s">
        <v>13</v>
      </c>
      <c r="AA18" s="22" t="s">
        <v>14</v>
      </c>
      <c r="AB18" s="22" t="s">
        <v>15</v>
      </c>
      <c r="AC18" s="22" t="s">
        <v>16</v>
      </c>
      <c r="AD18" s="22" t="s">
        <v>17</v>
      </c>
      <c r="AE18" s="22" t="s">
        <v>18</v>
      </c>
      <c r="AF18" s="22" t="s">
        <v>19</v>
      </c>
    </row>
    <row r="19" spans="1:34" ht="12.75" customHeight="1" x14ac:dyDescent="0.2">
      <c r="A19" s="23" t="s">
        <v>13</v>
      </c>
      <c r="B19" s="17"/>
      <c r="C19" s="17">
        <v>49</v>
      </c>
      <c r="D19" s="17"/>
      <c r="E19" s="17"/>
      <c r="F19" s="17"/>
      <c r="G19" s="17"/>
      <c r="H19" s="17"/>
      <c r="I19" s="17"/>
      <c r="J19" s="17"/>
      <c r="K19" s="151"/>
      <c r="L19" s="12"/>
      <c r="M19" s="12"/>
      <c r="N19" s="13"/>
      <c r="O19" s="14">
        <f>C19/B18</f>
        <v>0.765625</v>
      </c>
      <c r="P19" s="24">
        <v>49</v>
      </c>
      <c r="Q19" s="25">
        <f t="shared" ref="Q19:Q26" si="0">P19/P18</f>
        <v>0.765625</v>
      </c>
      <c r="R19" s="1">
        <f t="shared" ref="R19:R26" si="1">100%-Q19</f>
        <v>0.234375</v>
      </c>
      <c r="X19" s="26" t="s">
        <v>20</v>
      </c>
      <c r="Y19" s="27">
        <f t="shared" ref="Y19:Y26" si="2">O19</f>
        <v>0.765625</v>
      </c>
      <c r="Z19" s="27">
        <f t="shared" ref="Z19:Z25" si="3">O36</f>
        <v>0.61224489795918369</v>
      </c>
      <c r="AA19" s="27">
        <f t="shared" ref="AA19:AA24" si="4">O54</f>
        <v>0.58823529411764708</v>
      </c>
      <c r="AB19" s="27">
        <f t="shared" ref="AB19:AB23" si="5">O71</f>
        <v>0.72413793103448276</v>
      </c>
      <c r="AC19" s="27">
        <f t="shared" ref="AC19:AC22" si="6">O87</f>
        <v>0.73417721518987344</v>
      </c>
      <c r="AD19" s="1">
        <f t="shared" ref="AD19:AD21" si="7">O103</f>
        <v>0.76744186046511631</v>
      </c>
      <c r="AE19" s="1">
        <f t="shared" ref="AE19:AE20" si="8">O122</f>
        <v>0.73267326732673266</v>
      </c>
      <c r="AF19" s="1">
        <f>O140</f>
        <v>0.63829787234042556</v>
      </c>
    </row>
    <row r="20" spans="1:34" ht="12.75" customHeight="1" x14ac:dyDescent="0.2">
      <c r="A20" s="23" t="s">
        <v>14</v>
      </c>
      <c r="B20" s="17"/>
      <c r="C20" s="17"/>
      <c r="D20" s="17">
        <v>42</v>
      </c>
      <c r="E20" s="17"/>
      <c r="F20" s="17"/>
      <c r="G20" s="17"/>
      <c r="H20" s="17"/>
      <c r="I20" s="17"/>
      <c r="J20" s="17"/>
      <c r="K20" s="151"/>
      <c r="L20" s="12"/>
      <c r="M20" s="12"/>
      <c r="N20" s="13"/>
      <c r="O20" s="14">
        <f>D20/C19</f>
        <v>0.8571428571428571</v>
      </c>
      <c r="P20" s="24">
        <v>44</v>
      </c>
      <c r="Q20" s="25">
        <f t="shared" si="0"/>
        <v>0.89795918367346939</v>
      </c>
      <c r="R20" s="1">
        <f t="shared" si="1"/>
        <v>0.10204081632653061</v>
      </c>
      <c r="X20" s="26" t="s">
        <v>21</v>
      </c>
      <c r="Y20" s="27">
        <f t="shared" si="2"/>
        <v>0.8571428571428571</v>
      </c>
      <c r="Z20" s="27">
        <f t="shared" si="3"/>
        <v>1</v>
      </c>
      <c r="AA20" s="27">
        <f t="shared" si="4"/>
        <v>0.96666666666666667</v>
      </c>
      <c r="AB20" s="27">
        <f t="shared" si="5"/>
        <v>0.95238095238095233</v>
      </c>
      <c r="AC20" s="27">
        <f t="shared" si="6"/>
        <v>0.82758620689655171</v>
      </c>
      <c r="AD20" s="1">
        <f t="shared" si="7"/>
        <v>0.90909090909090906</v>
      </c>
      <c r="AE20" s="1">
        <f t="shared" si="8"/>
        <v>0.93243243243243246</v>
      </c>
    </row>
    <row r="21" spans="1:34" ht="12.75" customHeight="1" x14ac:dyDescent="0.2">
      <c r="A21" s="23" t="s">
        <v>15</v>
      </c>
      <c r="B21" s="17"/>
      <c r="C21" s="17"/>
      <c r="D21" s="17"/>
      <c r="E21" s="17">
        <v>37</v>
      </c>
      <c r="F21" s="17"/>
      <c r="G21" s="17"/>
      <c r="H21" s="17"/>
      <c r="I21" s="17"/>
      <c r="J21" s="17"/>
      <c r="K21" s="151"/>
      <c r="L21" s="12"/>
      <c r="M21" s="12"/>
      <c r="N21" s="13"/>
      <c r="O21" s="14">
        <f>E21/D20</f>
        <v>0.88095238095238093</v>
      </c>
      <c r="P21" s="24">
        <v>38</v>
      </c>
      <c r="Q21" s="25">
        <f t="shared" si="0"/>
        <v>0.86363636363636365</v>
      </c>
      <c r="R21" s="1">
        <f t="shared" si="1"/>
        <v>0.13636363636363635</v>
      </c>
      <c r="X21" s="26" t="s">
        <v>22</v>
      </c>
      <c r="Y21" s="27">
        <f t="shared" si="2"/>
        <v>0.88095238095238093</v>
      </c>
      <c r="Z21" s="27">
        <f t="shared" si="3"/>
        <v>0.83333333333333337</v>
      </c>
      <c r="AA21" s="27">
        <f t="shared" si="4"/>
        <v>0.91379310344827591</v>
      </c>
      <c r="AB21" s="27">
        <f t="shared" si="5"/>
        <v>0.95</v>
      </c>
      <c r="AC21" s="27">
        <f t="shared" si="6"/>
        <v>0.9375</v>
      </c>
      <c r="AD21" s="1">
        <f t="shared" si="7"/>
        <v>0.9</v>
      </c>
    </row>
    <row r="22" spans="1:34" ht="12.75" customHeight="1" x14ac:dyDescent="0.2">
      <c r="A22" s="23" t="s">
        <v>16</v>
      </c>
      <c r="B22" s="17"/>
      <c r="C22" s="17"/>
      <c r="D22" s="17"/>
      <c r="E22" s="17"/>
      <c r="F22" s="17">
        <v>37</v>
      </c>
      <c r="G22" s="17"/>
      <c r="H22" s="17"/>
      <c r="I22" s="17"/>
      <c r="J22" s="17"/>
      <c r="K22" s="151"/>
      <c r="L22" s="12"/>
      <c r="M22" s="12"/>
      <c r="N22" s="13"/>
      <c r="O22" s="14">
        <f>F22/E21</f>
        <v>1</v>
      </c>
      <c r="P22" s="24">
        <v>38</v>
      </c>
      <c r="Q22" s="25">
        <f t="shared" si="0"/>
        <v>1</v>
      </c>
      <c r="R22" s="1">
        <f t="shared" si="1"/>
        <v>0</v>
      </c>
      <c r="X22" s="26" t="s">
        <v>23</v>
      </c>
      <c r="Y22" s="27">
        <f t="shared" si="2"/>
        <v>1</v>
      </c>
      <c r="Z22" s="27">
        <f t="shared" si="3"/>
        <v>0.92</v>
      </c>
      <c r="AA22" s="27">
        <f t="shared" si="4"/>
        <v>0.96226415094339623</v>
      </c>
      <c r="AB22" s="27">
        <f t="shared" si="5"/>
        <v>0.89473684210526316</v>
      </c>
      <c r="AC22" s="27">
        <f t="shared" si="6"/>
        <v>0.91111111111111109</v>
      </c>
    </row>
    <row r="23" spans="1:34" ht="12.75" customHeight="1" x14ac:dyDescent="0.2">
      <c r="A23" s="23" t="s">
        <v>17</v>
      </c>
      <c r="B23" s="17"/>
      <c r="C23" s="17"/>
      <c r="D23" s="17"/>
      <c r="E23" s="17"/>
      <c r="F23" s="17"/>
      <c r="G23" s="17">
        <v>29</v>
      </c>
      <c r="H23" s="17"/>
      <c r="I23" s="17"/>
      <c r="J23" s="17"/>
      <c r="K23" s="151"/>
      <c r="L23" s="12"/>
      <c r="M23" s="12"/>
      <c r="N23" s="13"/>
      <c r="O23" s="14">
        <f>G23/F22</f>
        <v>0.78378378378378377</v>
      </c>
      <c r="P23" s="24">
        <v>38</v>
      </c>
      <c r="Q23" s="25">
        <f t="shared" si="0"/>
        <v>1</v>
      </c>
      <c r="R23" s="1">
        <f t="shared" si="1"/>
        <v>0</v>
      </c>
      <c r="X23" s="26" t="s">
        <v>24</v>
      </c>
      <c r="Y23" s="27">
        <f t="shared" si="2"/>
        <v>0.78378378378378377</v>
      </c>
      <c r="Z23" s="27">
        <f t="shared" si="3"/>
        <v>0.95652173913043481</v>
      </c>
      <c r="AA23" s="27">
        <f t="shared" si="4"/>
        <v>0.88235294117647056</v>
      </c>
      <c r="AB23" s="27">
        <f t="shared" si="5"/>
        <v>0.88235294117647056</v>
      </c>
      <c r="AC23" s="27"/>
    </row>
    <row r="24" spans="1:34" ht="12.75" customHeight="1" x14ac:dyDescent="0.2">
      <c r="A24" s="23" t="s">
        <v>18</v>
      </c>
      <c r="B24" s="17"/>
      <c r="C24" s="17"/>
      <c r="D24" s="17"/>
      <c r="E24" s="17"/>
      <c r="F24" s="17"/>
      <c r="G24" s="17"/>
      <c r="H24" s="17">
        <v>25</v>
      </c>
      <c r="I24" s="17"/>
      <c r="J24" s="17"/>
      <c r="K24" s="151"/>
      <c r="L24" s="12"/>
      <c r="M24" s="12"/>
      <c r="N24" s="13"/>
      <c r="O24" s="14">
        <f>H24/G23</f>
        <v>0.86206896551724133</v>
      </c>
      <c r="P24" s="24">
        <v>33</v>
      </c>
      <c r="Q24" s="25">
        <f t="shared" si="0"/>
        <v>0.86842105263157898</v>
      </c>
      <c r="R24" s="1">
        <f t="shared" si="1"/>
        <v>0.13157894736842102</v>
      </c>
      <c r="X24" s="23" t="s">
        <v>25</v>
      </c>
      <c r="Y24" s="27">
        <f t="shared" si="2"/>
        <v>0.86206896551724133</v>
      </c>
      <c r="Z24" s="27">
        <f t="shared" si="3"/>
        <v>0.63636363636363635</v>
      </c>
      <c r="AA24" s="27">
        <f t="shared" si="4"/>
        <v>0.91111111111111109</v>
      </c>
      <c r="AB24" s="27"/>
      <c r="AC24" s="27"/>
    </row>
    <row r="25" spans="1:34" ht="12.75" customHeight="1" x14ac:dyDescent="0.2">
      <c r="A25" s="28" t="s">
        <v>19</v>
      </c>
      <c r="B25" s="29"/>
      <c r="C25" s="29"/>
      <c r="D25" s="29"/>
      <c r="E25" s="29"/>
      <c r="F25" s="29"/>
      <c r="G25" s="29"/>
      <c r="H25" s="29"/>
      <c r="I25" s="29">
        <v>24</v>
      </c>
      <c r="J25" s="29"/>
      <c r="K25" s="152"/>
      <c r="L25" s="1"/>
      <c r="M25" s="1"/>
      <c r="N25" s="29"/>
      <c r="O25" s="1">
        <f>I25/H24</f>
        <v>0.96</v>
      </c>
      <c r="P25" s="24">
        <v>33</v>
      </c>
      <c r="Q25" s="25">
        <f t="shared" si="0"/>
        <v>1</v>
      </c>
      <c r="R25" s="1">
        <f t="shared" si="1"/>
        <v>0</v>
      </c>
      <c r="X25" s="23" t="s">
        <v>26</v>
      </c>
      <c r="Y25" s="27">
        <f t="shared" si="2"/>
        <v>0.96</v>
      </c>
      <c r="Z25" s="27">
        <f t="shared" si="3"/>
        <v>0.8571428571428571</v>
      </c>
      <c r="AA25" s="27"/>
      <c r="AB25" s="27"/>
      <c r="AC25" s="27"/>
    </row>
    <row r="26" spans="1:34" ht="12.75" customHeight="1" x14ac:dyDescent="0.2">
      <c r="A26" s="28" t="s">
        <v>27</v>
      </c>
      <c r="B26" s="29"/>
      <c r="C26" s="29"/>
      <c r="D26" s="29"/>
      <c r="E26" s="29"/>
      <c r="F26" s="29"/>
      <c r="G26" s="29"/>
      <c r="H26" s="29"/>
      <c r="I26" s="29"/>
      <c r="J26" s="29">
        <v>24</v>
      </c>
      <c r="K26" s="152">
        <v>24</v>
      </c>
      <c r="L26" s="1"/>
      <c r="M26" s="1"/>
      <c r="N26" s="29"/>
      <c r="O26" s="1">
        <f>J26/I25</f>
        <v>1</v>
      </c>
      <c r="P26" s="24">
        <v>31</v>
      </c>
      <c r="Q26" s="25">
        <f t="shared" si="0"/>
        <v>0.93939393939393945</v>
      </c>
      <c r="R26" s="1">
        <f t="shared" si="1"/>
        <v>6.0606060606060552E-2</v>
      </c>
      <c r="X26" s="23" t="s">
        <v>28</v>
      </c>
      <c r="Y26" s="27">
        <f t="shared" si="2"/>
        <v>1</v>
      </c>
      <c r="Z26" s="27"/>
      <c r="AA26" s="27"/>
      <c r="AB26" s="27"/>
      <c r="AC26" s="27"/>
    </row>
    <row r="27" spans="1:34" ht="12.75" customHeight="1" x14ac:dyDescent="0.2">
      <c r="A27" s="28" t="s">
        <v>29</v>
      </c>
      <c r="B27" s="29"/>
      <c r="C27" s="29"/>
      <c r="D27" s="29"/>
      <c r="E27" s="29"/>
      <c r="F27" s="29"/>
      <c r="G27" s="29"/>
      <c r="H27" s="29"/>
      <c r="I27" s="29"/>
      <c r="J27" s="29">
        <v>5</v>
      </c>
      <c r="K27" s="152">
        <v>3</v>
      </c>
      <c r="L27" s="1"/>
      <c r="M27" s="1"/>
      <c r="N27" s="29"/>
      <c r="O27" s="1"/>
      <c r="P27" s="24"/>
      <c r="Q27" s="25"/>
      <c r="R27" s="1"/>
      <c r="X27" s="28"/>
      <c r="Y27" s="27"/>
      <c r="Z27" s="27"/>
      <c r="AA27" s="27"/>
      <c r="AB27" s="27"/>
      <c r="AC27" s="27"/>
    </row>
    <row r="28" spans="1:34" ht="12.75" customHeight="1" x14ac:dyDescent="0.2">
      <c r="A28" s="28" t="s">
        <v>30</v>
      </c>
      <c r="B28" s="29"/>
      <c r="C28" s="29"/>
      <c r="D28" s="29"/>
      <c r="E28" s="29"/>
      <c r="F28" s="29"/>
      <c r="G28" s="29"/>
      <c r="H28" s="29"/>
      <c r="I28" s="29"/>
      <c r="J28" s="29"/>
      <c r="K28" s="152"/>
      <c r="L28" s="1"/>
      <c r="M28" s="1"/>
      <c r="N28" s="29"/>
      <c r="O28" s="1"/>
      <c r="P28" s="24"/>
      <c r="Q28" s="25"/>
      <c r="R28" s="1"/>
      <c r="X28" s="28"/>
      <c r="Y28" s="27"/>
      <c r="Z28" s="27"/>
      <c r="AA28" s="27"/>
      <c r="AB28" s="27"/>
      <c r="AC28" s="27"/>
    </row>
    <row r="29" spans="1:34" ht="12.75" customHeight="1" x14ac:dyDescent="0.2">
      <c r="A29" s="28" t="s">
        <v>31</v>
      </c>
      <c r="B29" s="29"/>
      <c r="C29" s="29"/>
      <c r="D29" s="29"/>
      <c r="E29" s="29"/>
      <c r="F29" s="29"/>
      <c r="G29" s="29"/>
      <c r="H29" s="29"/>
      <c r="I29" s="29"/>
      <c r="J29" s="29"/>
      <c r="K29" s="152"/>
      <c r="L29" s="1"/>
      <c r="M29" s="1"/>
      <c r="N29" s="29"/>
      <c r="O29" s="1"/>
      <c r="P29" s="24"/>
      <c r="Q29" s="25"/>
      <c r="R29" s="1"/>
      <c r="X29" s="28"/>
      <c r="Y29" s="27"/>
      <c r="Z29" s="27"/>
      <c r="AA29" s="27"/>
      <c r="AB29" s="27"/>
      <c r="AC29" s="27"/>
    </row>
    <row r="30" spans="1:34" ht="12.75" customHeight="1" x14ac:dyDescent="0.2">
      <c r="A30" s="28" t="s">
        <v>32</v>
      </c>
      <c r="B30" s="29"/>
      <c r="C30" s="29"/>
      <c r="D30" s="29"/>
      <c r="E30" s="29"/>
      <c r="F30" s="29"/>
      <c r="G30" s="29"/>
      <c r="H30" s="29"/>
      <c r="I30" s="29"/>
      <c r="J30" s="29"/>
      <c r="K30" s="152"/>
      <c r="L30" s="1"/>
      <c r="M30" s="1"/>
      <c r="N30" s="29"/>
      <c r="O30" s="1"/>
      <c r="P30" s="24"/>
      <c r="Q30" s="25"/>
      <c r="R30" s="1"/>
      <c r="X30" s="28"/>
      <c r="Y30" s="27"/>
      <c r="Z30" s="27"/>
      <c r="AA30" s="27"/>
      <c r="AB30" s="27"/>
      <c r="AC30" s="27"/>
    </row>
    <row r="31" spans="1:34" ht="12.75" customHeight="1" x14ac:dyDescent="0.2">
      <c r="K31" s="135">
        <f>SUM(K26:K27)</f>
        <v>27</v>
      </c>
      <c r="L31" s="1">
        <f>K26/B18</f>
        <v>0.375</v>
      </c>
      <c r="M31" s="1">
        <f>K31/B18</f>
        <v>0.421875</v>
      </c>
      <c r="N31" s="1">
        <f>M31-L31</f>
        <v>4.6875E-2</v>
      </c>
      <c r="O31" s="1"/>
      <c r="Q31" s="31">
        <f>B18+B35</f>
        <v>113</v>
      </c>
      <c r="R31" s="31">
        <f>K26+K43</f>
        <v>35</v>
      </c>
      <c r="S31" s="32">
        <f>R31/Q31</f>
        <v>0.30973451327433627</v>
      </c>
    </row>
    <row r="32" spans="1:34" ht="12.75" customHeight="1" x14ac:dyDescent="0.3">
      <c r="A32" s="2" t="s">
        <v>33</v>
      </c>
      <c r="L32" s="1"/>
      <c r="M32" s="1"/>
      <c r="O32" s="1"/>
    </row>
    <row r="33" spans="1:34" ht="25.5" customHeight="1" x14ac:dyDescent="0.2">
      <c r="B33" s="182" t="s">
        <v>1</v>
      </c>
      <c r="C33" s="183"/>
      <c r="D33" s="183"/>
      <c r="E33" s="183"/>
      <c r="F33" s="183"/>
      <c r="G33" s="183"/>
      <c r="H33" s="183"/>
      <c r="I33" s="183"/>
      <c r="J33" s="183"/>
      <c r="L33" s="4" t="s">
        <v>2</v>
      </c>
      <c r="M33" s="4" t="s">
        <v>3</v>
      </c>
      <c r="N33" s="5" t="s">
        <v>4</v>
      </c>
      <c r="O33" s="4" t="s">
        <v>5</v>
      </c>
      <c r="P33" s="6" t="s">
        <v>6</v>
      </c>
      <c r="Q33" s="6" t="s">
        <v>7</v>
      </c>
      <c r="R33" s="7" t="s">
        <v>8</v>
      </c>
    </row>
    <row r="34" spans="1:34" ht="12.75" customHeight="1" x14ac:dyDescent="0.2">
      <c r="A34" s="9" t="s">
        <v>9</v>
      </c>
      <c r="B34" s="10">
        <v>1</v>
      </c>
      <c r="C34" s="10">
        <v>2</v>
      </c>
      <c r="D34" s="10">
        <v>3</v>
      </c>
      <c r="E34" s="10">
        <v>4</v>
      </c>
      <c r="F34" s="10">
        <v>5</v>
      </c>
      <c r="G34" s="10">
        <v>6</v>
      </c>
      <c r="H34" s="10">
        <v>7</v>
      </c>
      <c r="I34" s="10">
        <v>8</v>
      </c>
      <c r="J34" s="10">
        <v>9</v>
      </c>
      <c r="K34" s="150" t="s">
        <v>10</v>
      </c>
      <c r="L34" s="12"/>
      <c r="M34" s="12"/>
      <c r="N34" s="13"/>
      <c r="O34" s="14"/>
      <c r="P34" s="15"/>
      <c r="Q34" s="15"/>
      <c r="R34" s="1"/>
    </row>
    <row r="35" spans="1:34" ht="12.75" customHeight="1" x14ac:dyDescent="0.2">
      <c r="A35" s="23" t="s">
        <v>13</v>
      </c>
      <c r="B35" s="17">
        <v>49</v>
      </c>
      <c r="C35" s="17"/>
      <c r="D35" s="17"/>
      <c r="E35" s="17"/>
      <c r="F35" s="17"/>
      <c r="G35" s="17"/>
      <c r="H35" s="17"/>
      <c r="I35" s="17"/>
      <c r="J35" s="17"/>
      <c r="K35" s="151"/>
      <c r="L35" s="12"/>
      <c r="M35" s="12"/>
      <c r="N35" s="13"/>
      <c r="O35" s="14"/>
      <c r="P35" s="19">
        <f>B35</f>
        <v>49</v>
      </c>
      <c r="Q35" s="15"/>
      <c r="R35" s="1"/>
    </row>
    <row r="36" spans="1:34" ht="12.75" customHeight="1" x14ac:dyDescent="0.2">
      <c r="A36" s="23" t="s">
        <v>14</v>
      </c>
      <c r="B36" s="17"/>
      <c r="C36" s="17">
        <v>30</v>
      </c>
      <c r="D36" s="17"/>
      <c r="E36" s="17"/>
      <c r="F36" s="17"/>
      <c r="G36" s="17"/>
      <c r="H36" s="17"/>
      <c r="I36" s="17"/>
      <c r="J36" s="17"/>
      <c r="K36" s="151"/>
      <c r="L36" s="12"/>
      <c r="M36" s="12"/>
      <c r="N36" s="13"/>
      <c r="O36" s="14">
        <f>C36/B35</f>
        <v>0.61224489795918369</v>
      </c>
      <c r="P36" s="24">
        <v>30</v>
      </c>
      <c r="Q36" s="25">
        <f t="shared" ref="Q36:Q43" si="9">P36/P35</f>
        <v>0.61224489795918369</v>
      </c>
      <c r="R36" s="1">
        <f t="shared" ref="R36:R43" si="10">100%-Q36</f>
        <v>0.38775510204081631</v>
      </c>
    </row>
    <row r="37" spans="1:34" ht="12.75" customHeight="1" x14ac:dyDescent="0.2">
      <c r="A37" s="23" t="s">
        <v>15</v>
      </c>
      <c r="B37" s="17"/>
      <c r="C37" s="17"/>
      <c r="D37" s="17">
        <v>30</v>
      </c>
      <c r="E37" s="17"/>
      <c r="F37" s="17"/>
      <c r="G37" s="17"/>
      <c r="H37" s="17"/>
      <c r="I37" s="17"/>
      <c r="J37" s="17"/>
      <c r="K37" s="151"/>
      <c r="L37" s="12"/>
      <c r="M37" s="12"/>
      <c r="N37" s="13"/>
      <c r="O37" s="14">
        <f>D37/C36</f>
        <v>1</v>
      </c>
      <c r="P37" s="24">
        <v>30</v>
      </c>
      <c r="Q37" s="25">
        <f t="shared" si="9"/>
        <v>1</v>
      </c>
      <c r="R37" s="1">
        <f t="shared" si="10"/>
        <v>0</v>
      </c>
    </row>
    <row r="38" spans="1:34" ht="12.75" customHeight="1" x14ac:dyDescent="0.2">
      <c r="A38" s="23" t="s">
        <v>16</v>
      </c>
      <c r="B38" s="17"/>
      <c r="C38" s="17"/>
      <c r="D38" s="17"/>
      <c r="E38" s="17">
        <v>25</v>
      </c>
      <c r="F38" s="17"/>
      <c r="G38" s="17"/>
      <c r="H38" s="17"/>
      <c r="I38" s="17"/>
      <c r="J38" s="17"/>
      <c r="K38" s="151"/>
      <c r="L38" s="12"/>
      <c r="M38" s="12"/>
      <c r="N38" s="13"/>
      <c r="O38" s="14">
        <f>E38/D37</f>
        <v>0.83333333333333337</v>
      </c>
      <c r="P38" s="24">
        <v>30</v>
      </c>
      <c r="Q38" s="25">
        <f t="shared" si="9"/>
        <v>1</v>
      </c>
      <c r="R38" s="1">
        <f t="shared" si="10"/>
        <v>0</v>
      </c>
      <c r="X38" s="33"/>
      <c r="Y38" s="8" t="s">
        <v>34</v>
      </c>
      <c r="Z38" s="8"/>
      <c r="AA38" s="8"/>
      <c r="AB38" s="8"/>
      <c r="AC38" s="8"/>
      <c r="AD38" s="8"/>
      <c r="AE38" s="8"/>
      <c r="AF38" s="8"/>
      <c r="AG38" s="8"/>
      <c r="AH38" s="8"/>
    </row>
    <row r="39" spans="1:34" ht="12.75" customHeight="1" x14ac:dyDescent="0.2">
      <c r="A39" s="23" t="s">
        <v>17</v>
      </c>
      <c r="B39" s="17"/>
      <c r="C39" s="17"/>
      <c r="D39" s="17"/>
      <c r="E39" s="17"/>
      <c r="F39" s="17">
        <v>23</v>
      </c>
      <c r="G39" s="17"/>
      <c r="H39" s="17"/>
      <c r="I39" s="17"/>
      <c r="J39" s="17"/>
      <c r="K39" s="151"/>
      <c r="L39" s="12"/>
      <c r="M39" s="12"/>
      <c r="N39" s="13"/>
      <c r="O39" s="14">
        <f>F39/E38</f>
        <v>0.92</v>
      </c>
      <c r="P39" s="24">
        <v>30</v>
      </c>
      <c r="Q39" s="25">
        <f t="shared" si="9"/>
        <v>1</v>
      </c>
      <c r="R39" s="1">
        <f t="shared" si="10"/>
        <v>0</v>
      </c>
      <c r="Y39" s="186" t="s">
        <v>11</v>
      </c>
      <c r="Z39" s="187"/>
      <c r="AA39" s="187"/>
      <c r="AB39" s="187"/>
      <c r="AC39" s="187"/>
      <c r="AD39" s="187"/>
      <c r="AE39" s="187"/>
      <c r="AF39" s="187"/>
      <c r="AG39" s="187"/>
      <c r="AH39" s="187"/>
    </row>
    <row r="40" spans="1:34" ht="12.75" customHeight="1" x14ac:dyDescent="0.2">
      <c r="A40" s="23" t="s">
        <v>18</v>
      </c>
      <c r="B40" s="17"/>
      <c r="C40" s="17"/>
      <c r="D40" s="17"/>
      <c r="E40" s="17"/>
      <c r="F40" s="17"/>
      <c r="G40" s="17">
        <v>22</v>
      </c>
      <c r="H40" s="17"/>
      <c r="I40" s="17"/>
      <c r="J40" s="17"/>
      <c r="K40" s="151"/>
      <c r="L40" s="12"/>
      <c r="M40" s="12"/>
      <c r="N40" s="13"/>
      <c r="O40" s="14">
        <f>G40/F39</f>
        <v>0.95652173913043481</v>
      </c>
      <c r="P40" s="24">
        <v>29</v>
      </c>
      <c r="Q40" s="25">
        <f t="shared" si="9"/>
        <v>0.96666666666666667</v>
      </c>
      <c r="R40" s="1">
        <f t="shared" si="10"/>
        <v>3.3333333333333326E-2</v>
      </c>
      <c r="X40" s="20" t="s">
        <v>12</v>
      </c>
      <c r="Y40" s="21">
        <v>9902</v>
      </c>
      <c r="Z40" s="22" t="s">
        <v>13</v>
      </c>
      <c r="AA40" s="22" t="s">
        <v>14</v>
      </c>
      <c r="AB40" s="22" t="s">
        <v>15</v>
      </c>
      <c r="AC40" s="22" t="s">
        <v>16</v>
      </c>
      <c r="AD40" s="22" t="s">
        <v>17</v>
      </c>
      <c r="AE40" s="22" t="s">
        <v>18</v>
      </c>
      <c r="AF40" s="22" t="s">
        <v>19</v>
      </c>
    </row>
    <row r="41" spans="1:34" ht="12.75" customHeight="1" x14ac:dyDescent="0.2">
      <c r="A41" s="28" t="s">
        <v>19</v>
      </c>
      <c r="B41" s="29"/>
      <c r="C41" s="29"/>
      <c r="D41" s="29"/>
      <c r="E41" s="29"/>
      <c r="F41" s="29"/>
      <c r="G41" s="29"/>
      <c r="H41" s="29">
        <v>14</v>
      </c>
      <c r="I41" s="29"/>
      <c r="J41" s="29"/>
      <c r="K41" s="152"/>
      <c r="L41" s="1"/>
      <c r="M41" s="1"/>
      <c r="N41" s="29"/>
      <c r="O41" s="14">
        <f>H41/G40</f>
        <v>0.63636363636363635</v>
      </c>
      <c r="P41" s="24">
        <v>22</v>
      </c>
      <c r="Q41" s="25">
        <f t="shared" si="9"/>
        <v>0.75862068965517238</v>
      </c>
      <c r="R41" s="1">
        <f t="shared" si="10"/>
        <v>0.24137931034482762</v>
      </c>
      <c r="X41" s="26" t="s">
        <v>20</v>
      </c>
      <c r="Y41" s="25">
        <f t="shared" ref="Y41:Y42" si="11">Q19</f>
        <v>0.765625</v>
      </c>
      <c r="Z41" s="25">
        <f t="shared" ref="Z41:Z42" si="12">Q36</f>
        <v>0.61224489795918369</v>
      </c>
      <c r="AA41" s="25">
        <f t="shared" ref="AA41:AA42" si="13">Q54</f>
        <v>0.58823529411764708</v>
      </c>
      <c r="AB41" s="25">
        <f t="shared" ref="AB41:AB42" si="14">Q71</f>
        <v>0.72413793103448276</v>
      </c>
      <c r="AC41" s="25">
        <f t="shared" ref="AC41:AC42" si="15">Q87</f>
        <v>0.73417721518987344</v>
      </c>
      <c r="AD41" s="25">
        <f t="shared" ref="AD41:AD42" si="16">Q103</f>
        <v>0.76744186046511631</v>
      </c>
      <c r="AE41" s="25">
        <f t="shared" ref="AE41:AE42" si="17">Q122</f>
        <v>0.73267326732673266</v>
      </c>
      <c r="AF41" s="25">
        <f>Q140</f>
        <v>0.68085106382978722</v>
      </c>
    </row>
    <row r="42" spans="1:34" ht="12.75" customHeight="1" x14ac:dyDescent="0.2">
      <c r="A42" s="28" t="s">
        <v>27</v>
      </c>
      <c r="B42" s="29"/>
      <c r="C42" s="29"/>
      <c r="D42" s="29"/>
      <c r="E42" s="29"/>
      <c r="F42" s="29"/>
      <c r="G42" s="29"/>
      <c r="H42" s="29"/>
      <c r="I42" s="29">
        <v>12</v>
      </c>
      <c r="J42" s="29"/>
      <c r="K42" s="152"/>
      <c r="L42" s="1"/>
      <c r="M42" s="1"/>
      <c r="N42" s="29"/>
      <c r="O42" s="1">
        <f>I42/H41</f>
        <v>0.8571428571428571</v>
      </c>
      <c r="P42" s="24">
        <v>20</v>
      </c>
      <c r="Q42" s="25">
        <f t="shared" si="9"/>
        <v>0.90909090909090906</v>
      </c>
      <c r="R42" s="1">
        <f t="shared" si="10"/>
        <v>9.0909090909090939E-2</v>
      </c>
      <c r="X42" s="26" t="s">
        <v>21</v>
      </c>
      <c r="Y42" s="25">
        <f t="shared" si="11"/>
        <v>0.89795918367346939</v>
      </c>
      <c r="Z42" s="25">
        <f t="shared" si="12"/>
        <v>1</v>
      </c>
      <c r="AA42" s="25">
        <f t="shared" si="13"/>
        <v>1</v>
      </c>
      <c r="AB42" s="25">
        <f t="shared" si="14"/>
        <v>0.95238095238095233</v>
      </c>
      <c r="AC42" s="25">
        <f t="shared" si="15"/>
        <v>0.94827586206896552</v>
      </c>
      <c r="AD42" s="25">
        <f t="shared" si="16"/>
        <v>0.93939393939393945</v>
      </c>
      <c r="AE42" s="25">
        <f t="shared" si="17"/>
        <v>1</v>
      </c>
    </row>
    <row r="43" spans="1:34" ht="12.75" customHeight="1" x14ac:dyDescent="0.2">
      <c r="A43" s="28" t="s">
        <v>29</v>
      </c>
      <c r="B43" s="29"/>
      <c r="C43" s="29"/>
      <c r="D43" s="29"/>
      <c r="E43" s="29"/>
      <c r="F43" s="29"/>
      <c r="G43" s="29"/>
      <c r="H43" s="29"/>
      <c r="I43" s="29"/>
      <c r="J43" s="29">
        <v>12</v>
      </c>
      <c r="K43" s="152">
        <v>11</v>
      </c>
      <c r="L43" s="1"/>
      <c r="M43" s="1"/>
      <c r="N43" s="29"/>
      <c r="O43" s="1">
        <f>J43/I42</f>
        <v>1</v>
      </c>
      <c r="P43" s="24">
        <v>18</v>
      </c>
      <c r="Q43" s="25">
        <f t="shared" si="9"/>
        <v>0.9</v>
      </c>
      <c r="R43" s="1">
        <f t="shared" si="10"/>
        <v>9.9999999999999978E-2</v>
      </c>
      <c r="X43" s="26"/>
      <c r="Y43" s="25"/>
      <c r="Z43" s="25"/>
      <c r="AA43" s="25"/>
      <c r="AB43" s="25"/>
      <c r="AC43" s="25"/>
      <c r="AD43" s="25"/>
      <c r="AE43" s="25"/>
    </row>
    <row r="44" spans="1:34" ht="12.75" customHeight="1" x14ac:dyDescent="0.2">
      <c r="A44" s="28" t="s">
        <v>30</v>
      </c>
      <c r="B44" s="29"/>
      <c r="C44" s="29"/>
      <c r="D44" s="29"/>
      <c r="E44" s="29"/>
      <c r="F44" s="29"/>
      <c r="G44" s="29"/>
      <c r="H44" s="29"/>
      <c r="I44" s="29"/>
      <c r="J44" s="29">
        <v>2</v>
      </c>
      <c r="K44" s="152"/>
      <c r="L44" s="1"/>
      <c r="M44" s="1"/>
      <c r="N44" s="29"/>
      <c r="O44" s="1"/>
      <c r="P44" s="24">
        <v>2</v>
      </c>
      <c r="Q44" s="25"/>
      <c r="R44" s="1"/>
      <c r="X44" s="26"/>
      <c r="Y44" s="25"/>
      <c r="Z44" s="25"/>
      <c r="AA44" s="25"/>
      <c r="AB44" s="25"/>
      <c r="AC44" s="25"/>
      <c r="AD44" s="25"/>
      <c r="AE44" s="25"/>
    </row>
    <row r="45" spans="1:34" ht="12.75" customHeight="1" x14ac:dyDescent="0.2">
      <c r="A45" s="28" t="s">
        <v>31</v>
      </c>
      <c r="B45" s="29"/>
      <c r="C45" s="29"/>
      <c r="D45" s="29"/>
      <c r="E45" s="29"/>
      <c r="F45" s="29"/>
      <c r="G45" s="29"/>
      <c r="H45" s="29"/>
      <c r="I45" s="29"/>
      <c r="J45" s="29">
        <v>3</v>
      </c>
      <c r="K45" s="152">
        <v>2</v>
      </c>
      <c r="L45" s="1"/>
      <c r="M45" s="1"/>
      <c r="N45" s="29"/>
      <c r="O45" s="1"/>
      <c r="P45" s="24">
        <v>3</v>
      </c>
      <c r="Q45" s="25"/>
      <c r="R45" s="1"/>
      <c r="X45" s="26"/>
      <c r="Y45" s="25"/>
      <c r="Z45" s="25"/>
      <c r="AA45" s="25"/>
      <c r="AB45" s="25"/>
      <c r="AC45" s="25"/>
      <c r="AD45" s="25"/>
      <c r="AE45" s="25"/>
    </row>
    <row r="46" spans="1:34" ht="12.75" customHeight="1" x14ac:dyDescent="0.2">
      <c r="A46" s="28" t="s">
        <v>32</v>
      </c>
      <c r="B46" s="29"/>
      <c r="C46" s="29"/>
      <c r="D46" s="29"/>
      <c r="E46" s="29"/>
      <c r="F46" s="29"/>
      <c r="G46" s="29"/>
      <c r="H46" s="29"/>
      <c r="I46" s="29"/>
      <c r="J46" s="29">
        <v>1</v>
      </c>
      <c r="K46" s="152"/>
      <c r="L46" s="1"/>
      <c r="M46" s="1"/>
      <c r="N46" s="29"/>
      <c r="O46" s="1"/>
      <c r="P46" s="24">
        <v>1</v>
      </c>
      <c r="Q46" s="25"/>
      <c r="R46" s="1"/>
      <c r="X46" s="26"/>
      <c r="Y46" s="25"/>
      <c r="Z46" s="25"/>
      <c r="AA46" s="25"/>
      <c r="AB46" s="25"/>
      <c r="AC46" s="25"/>
      <c r="AD46" s="25"/>
      <c r="AE46" s="25"/>
    </row>
    <row r="47" spans="1:34" ht="12.75" customHeight="1" x14ac:dyDescent="0.2">
      <c r="A47" s="28" t="s">
        <v>35</v>
      </c>
      <c r="B47" s="29"/>
      <c r="C47" s="29"/>
      <c r="D47" s="29"/>
      <c r="E47" s="29"/>
      <c r="F47" s="29"/>
      <c r="G47" s="29"/>
      <c r="H47" s="29"/>
      <c r="I47" s="29"/>
      <c r="J47" s="29"/>
      <c r="K47" s="152"/>
      <c r="L47" s="1"/>
      <c r="M47" s="1"/>
      <c r="N47" s="29"/>
      <c r="O47" s="1"/>
      <c r="P47" s="24"/>
      <c r="Q47" s="25"/>
      <c r="R47" s="1"/>
      <c r="X47" s="26"/>
      <c r="Y47" s="25"/>
      <c r="Z47" s="25"/>
      <c r="AA47" s="25"/>
      <c r="AB47" s="25"/>
      <c r="AC47" s="25"/>
      <c r="AD47" s="25"/>
      <c r="AE47" s="25"/>
    </row>
    <row r="48" spans="1:34" ht="12.75" customHeight="1" x14ac:dyDescent="0.2">
      <c r="A48" s="28" t="s">
        <v>36</v>
      </c>
      <c r="B48" s="29"/>
      <c r="C48" s="29"/>
      <c r="D48" s="29"/>
      <c r="E48" s="29"/>
      <c r="F48" s="29"/>
      <c r="G48" s="29"/>
      <c r="H48" s="29">
        <v>1</v>
      </c>
      <c r="I48" s="29"/>
      <c r="J48" s="29"/>
      <c r="K48" s="152">
        <v>1</v>
      </c>
      <c r="L48" s="1"/>
      <c r="M48" s="1"/>
      <c r="N48" s="29"/>
      <c r="O48" s="1"/>
      <c r="P48" s="24">
        <v>1</v>
      </c>
      <c r="Q48" s="25"/>
      <c r="R48" s="1"/>
      <c r="X48" s="26"/>
      <c r="Y48" s="25"/>
      <c r="Z48" s="25"/>
      <c r="AA48" s="25"/>
      <c r="AB48" s="25"/>
      <c r="AC48" s="25"/>
      <c r="AD48" s="25"/>
      <c r="AE48" s="25"/>
    </row>
    <row r="49" spans="1:30" ht="12.75" customHeight="1" x14ac:dyDescent="0.2">
      <c r="K49" s="135">
        <f>SUM(K43:K48)</f>
        <v>14</v>
      </c>
      <c r="L49" s="1">
        <f>K43/B35</f>
        <v>0.22448979591836735</v>
      </c>
      <c r="M49" s="1">
        <f>K49/B35</f>
        <v>0.2857142857142857</v>
      </c>
      <c r="N49" s="1">
        <f>M49-L49</f>
        <v>6.1224489795918352E-2</v>
      </c>
      <c r="O49" s="1"/>
      <c r="X49" s="26" t="s">
        <v>22</v>
      </c>
      <c r="Y49" s="25">
        <f t="shared" ref="Y49:Y54" si="18">Q21</f>
        <v>0.86363636363636365</v>
      </c>
      <c r="Z49" s="25">
        <f t="shared" ref="Z49:Z53" si="19">Q38</f>
        <v>1</v>
      </c>
      <c r="AA49" s="25">
        <f t="shared" ref="AA49:AA52" si="20">Q56</f>
        <v>0.95</v>
      </c>
      <c r="AB49" s="25">
        <f t="shared" ref="AB49:AB51" si="21">Q73</f>
        <v>0.95</v>
      </c>
      <c r="AC49" s="25">
        <f t="shared" ref="AC49:AC50" si="22">Q89</f>
        <v>0.98181818181818181</v>
      </c>
      <c r="AD49" s="25">
        <f>Q105</f>
        <v>0.93548387096774188</v>
      </c>
    </row>
    <row r="50" spans="1:30" ht="12.75" customHeight="1" x14ac:dyDescent="0.3">
      <c r="A50" s="2" t="s">
        <v>37</v>
      </c>
      <c r="L50" s="1"/>
      <c r="M50" s="1"/>
      <c r="O50" s="1"/>
      <c r="X50" s="26" t="s">
        <v>23</v>
      </c>
      <c r="Y50" s="25">
        <f t="shared" si="18"/>
        <v>1</v>
      </c>
      <c r="Z50" s="25">
        <f t="shared" si="19"/>
        <v>1</v>
      </c>
      <c r="AA50" s="25">
        <f t="shared" si="20"/>
        <v>0.96491228070175439</v>
      </c>
      <c r="AB50" s="25">
        <f t="shared" si="21"/>
        <v>1</v>
      </c>
      <c r="AC50" s="25">
        <f t="shared" si="22"/>
        <v>0.92592592592592593</v>
      </c>
    </row>
    <row r="51" spans="1:30" ht="25.5" customHeight="1" x14ac:dyDescent="0.2">
      <c r="B51" s="182" t="s">
        <v>1</v>
      </c>
      <c r="C51" s="183"/>
      <c r="D51" s="183"/>
      <c r="E51" s="183"/>
      <c r="F51" s="183"/>
      <c r="G51" s="183"/>
      <c r="H51" s="183"/>
      <c r="I51" s="183"/>
      <c r="J51" s="183"/>
      <c r="L51" s="4" t="s">
        <v>2</v>
      </c>
      <c r="M51" s="4" t="s">
        <v>3</v>
      </c>
      <c r="N51" s="5" t="s">
        <v>4</v>
      </c>
      <c r="O51" s="4" t="s">
        <v>5</v>
      </c>
      <c r="P51" s="6" t="s">
        <v>6</v>
      </c>
      <c r="Q51" s="6" t="s">
        <v>7</v>
      </c>
      <c r="R51" s="7" t="s">
        <v>8</v>
      </c>
      <c r="X51" s="26" t="s">
        <v>24</v>
      </c>
      <c r="Y51" s="25">
        <f t="shared" si="18"/>
        <v>1</v>
      </c>
      <c r="Z51" s="25">
        <f t="shared" si="19"/>
        <v>0.96666666666666667</v>
      </c>
      <c r="AA51" s="25">
        <f t="shared" si="20"/>
        <v>0.92727272727272725</v>
      </c>
      <c r="AB51" s="25">
        <f t="shared" si="21"/>
        <v>0.94736842105263153</v>
      </c>
      <c r="AC51" s="25"/>
    </row>
    <row r="52" spans="1:30" ht="12.75" customHeight="1" x14ac:dyDescent="0.2">
      <c r="A52" s="9" t="s">
        <v>9</v>
      </c>
      <c r="B52" s="10">
        <v>1</v>
      </c>
      <c r="C52" s="10">
        <v>2</v>
      </c>
      <c r="D52" s="10">
        <v>3</v>
      </c>
      <c r="E52" s="10">
        <v>4</v>
      </c>
      <c r="F52" s="10">
        <v>5</v>
      </c>
      <c r="G52" s="10">
        <v>6</v>
      </c>
      <c r="H52" s="10">
        <v>7</v>
      </c>
      <c r="I52" s="10">
        <v>8</v>
      </c>
      <c r="J52" s="10">
        <v>9</v>
      </c>
      <c r="K52" s="150" t="s">
        <v>10</v>
      </c>
      <c r="L52" s="12"/>
      <c r="M52" s="12"/>
      <c r="N52" s="13"/>
      <c r="O52" s="14"/>
      <c r="P52" s="15"/>
      <c r="Q52" s="15"/>
      <c r="R52" s="1"/>
      <c r="X52" s="23" t="s">
        <v>25</v>
      </c>
      <c r="Y52" s="25">
        <f t="shared" si="18"/>
        <v>0.86842105263157898</v>
      </c>
      <c r="Z52" s="25">
        <f t="shared" si="19"/>
        <v>0.75862068965517238</v>
      </c>
      <c r="AA52" s="25">
        <f t="shared" si="20"/>
        <v>0.96078431372549022</v>
      </c>
      <c r="AB52" s="25"/>
      <c r="AC52" s="25"/>
    </row>
    <row r="53" spans="1:30" ht="12.75" customHeight="1" x14ac:dyDescent="0.2">
      <c r="A53" s="23" t="s">
        <v>14</v>
      </c>
      <c r="B53" s="17">
        <v>102</v>
      </c>
      <c r="C53" s="17"/>
      <c r="D53" s="17"/>
      <c r="E53" s="17"/>
      <c r="F53" s="17"/>
      <c r="G53" s="17"/>
      <c r="H53" s="17"/>
      <c r="I53" s="17"/>
      <c r="J53" s="17"/>
      <c r="K53" s="151"/>
      <c r="L53" s="12"/>
      <c r="M53" s="12"/>
      <c r="N53" s="13"/>
      <c r="O53" s="14"/>
      <c r="P53" s="19">
        <f>B53</f>
        <v>102</v>
      </c>
      <c r="Q53" s="15"/>
      <c r="R53" s="1"/>
      <c r="X53" s="23" t="s">
        <v>26</v>
      </c>
      <c r="Y53" s="25">
        <f t="shared" si="18"/>
        <v>1</v>
      </c>
      <c r="Z53" s="25">
        <f t="shared" si="19"/>
        <v>0.90909090909090906</v>
      </c>
      <c r="AA53" s="25"/>
      <c r="AB53" s="27"/>
      <c r="AC53" s="27"/>
    </row>
    <row r="54" spans="1:30" ht="12.75" customHeight="1" x14ac:dyDescent="0.2">
      <c r="A54" s="23" t="s">
        <v>15</v>
      </c>
      <c r="B54" s="17"/>
      <c r="C54" s="17">
        <v>60</v>
      </c>
      <c r="D54" s="17"/>
      <c r="E54" s="17"/>
      <c r="F54" s="17"/>
      <c r="G54" s="17"/>
      <c r="H54" s="17"/>
      <c r="I54" s="17"/>
      <c r="J54" s="17"/>
      <c r="K54" s="151"/>
      <c r="L54" s="12"/>
      <c r="M54" s="12"/>
      <c r="N54" s="13"/>
      <c r="O54" s="14">
        <f>C54/B53</f>
        <v>0.58823529411764708</v>
      </c>
      <c r="P54" s="24">
        <v>60</v>
      </c>
      <c r="Q54" s="25">
        <f t="shared" ref="Q54:Q61" si="23">P54/P53</f>
        <v>0.58823529411764708</v>
      </c>
      <c r="R54" s="1">
        <f t="shared" ref="R54:R61" si="24">100%-Q54</f>
        <v>0.41176470588235292</v>
      </c>
      <c r="X54" s="23" t="s">
        <v>28</v>
      </c>
      <c r="Y54" s="25">
        <f t="shared" si="18"/>
        <v>0.93939393939393945</v>
      </c>
    </row>
    <row r="55" spans="1:30" ht="12.75" customHeight="1" x14ac:dyDescent="0.2">
      <c r="A55" s="23" t="s">
        <v>16</v>
      </c>
      <c r="B55" s="17"/>
      <c r="C55" s="17"/>
      <c r="D55" s="17">
        <v>58</v>
      </c>
      <c r="E55" s="17"/>
      <c r="F55" s="17"/>
      <c r="G55" s="17"/>
      <c r="H55" s="17"/>
      <c r="I55" s="17"/>
      <c r="J55" s="17"/>
      <c r="K55" s="151"/>
      <c r="L55" s="12"/>
      <c r="M55" s="12"/>
      <c r="N55" s="13"/>
      <c r="O55" s="14">
        <f>D55/C54</f>
        <v>0.96666666666666667</v>
      </c>
      <c r="P55" s="24">
        <v>60</v>
      </c>
      <c r="Q55" s="25">
        <f t="shared" si="23"/>
        <v>1</v>
      </c>
      <c r="R55" s="1">
        <f t="shared" si="24"/>
        <v>0</v>
      </c>
    </row>
    <row r="56" spans="1:30" ht="12.75" customHeight="1" x14ac:dyDescent="0.2">
      <c r="A56" s="23" t="s">
        <v>17</v>
      </c>
      <c r="B56" s="17"/>
      <c r="C56" s="17"/>
      <c r="D56" s="17"/>
      <c r="E56" s="17">
        <v>53</v>
      </c>
      <c r="F56" s="17"/>
      <c r="G56" s="17"/>
      <c r="H56" s="17"/>
      <c r="I56" s="17"/>
      <c r="J56" s="17"/>
      <c r="K56" s="151"/>
      <c r="L56" s="12"/>
      <c r="M56" s="12"/>
      <c r="N56" s="13"/>
      <c r="O56" s="14">
        <f>E56/D55</f>
        <v>0.91379310344827591</v>
      </c>
      <c r="P56" s="24">
        <v>57</v>
      </c>
      <c r="Q56" s="25">
        <f t="shared" si="23"/>
        <v>0.95</v>
      </c>
      <c r="R56" s="1">
        <f t="shared" si="24"/>
        <v>5.0000000000000044E-2</v>
      </c>
    </row>
    <row r="57" spans="1:30" ht="12.75" customHeight="1" x14ac:dyDescent="0.2">
      <c r="A57" s="23" t="s">
        <v>18</v>
      </c>
      <c r="B57" s="17"/>
      <c r="C57" s="17"/>
      <c r="D57" s="17"/>
      <c r="E57" s="17"/>
      <c r="F57" s="17">
        <v>51</v>
      </c>
      <c r="G57" s="17"/>
      <c r="H57" s="17"/>
      <c r="I57" s="17"/>
      <c r="J57" s="17"/>
      <c r="K57" s="151"/>
      <c r="L57" s="12"/>
      <c r="M57" s="12"/>
      <c r="N57" s="13"/>
      <c r="O57" s="14">
        <f>F57/E56</f>
        <v>0.96226415094339623</v>
      </c>
      <c r="P57" s="24">
        <v>55</v>
      </c>
      <c r="Q57" s="25">
        <f t="shared" si="23"/>
        <v>0.96491228070175439</v>
      </c>
      <c r="R57" s="1">
        <f t="shared" si="24"/>
        <v>3.5087719298245612E-2</v>
      </c>
    </row>
    <row r="58" spans="1:30" ht="12.75" customHeight="1" x14ac:dyDescent="0.2">
      <c r="A58" s="28" t="s">
        <v>19</v>
      </c>
      <c r="B58" s="29"/>
      <c r="C58" s="29"/>
      <c r="D58" s="29"/>
      <c r="E58" s="29"/>
      <c r="F58" s="29"/>
      <c r="G58" s="29">
        <v>45</v>
      </c>
      <c r="H58" s="29"/>
      <c r="I58" s="29"/>
      <c r="J58" s="29"/>
      <c r="K58" s="152"/>
      <c r="L58" s="1"/>
      <c r="M58" s="1"/>
      <c r="N58" s="29"/>
      <c r="O58" s="14">
        <f>G58/F57</f>
        <v>0.88235294117647056</v>
      </c>
      <c r="P58" s="24">
        <v>51</v>
      </c>
      <c r="Q58" s="25">
        <f t="shared" si="23"/>
        <v>0.92727272727272725</v>
      </c>
      <c r="R58" s="1">
        <f t="shared" si="24"/>
        <v>7.2727272727272751E-2</v>
      </c>
    </row>
    <row r="59" spans="1:30" ht="12.75" customHeight="1" x14ac:dyDescent="0.2">
      <c r="A59" s="28" t="s">
        <v>27</v>
      </c>
      <c r="B59" s="29"/>
      <c r="C59" s="29"/>
      <c r="D59" s="29"/>
      <c r="E59" s="29"/>
      <c r="F59" s="29"/>
      <c r="G59" s="29"/>
      <c r="H59" s="29">
        <v>41</v>
      </c>
      <c r="I59" s="29"/>
      <c r="J59" s="29"/>
      <c r="K59" s="152"/>
      <c r="L59" s="1"/>
      <c r="M59" s="1"/>
      <c r="N59" s="29"/>
      <c r="O59" s="1">
        <f>H59/G58</f>
        <v>0.91111111111111109</v>
      </c>
      <c r="P59" s="24">
        <v>49</v>
      </c>
      <c r="Q59" s="25">
        <f t="shared" si="23"/>
        <v>0.96078431372549022</v>
      </c>
      <c r="R59" s="1">
        <f t="shared" si="24"/>
        <v>3.9215686274509776E-2</v>
      </c>
    </row>
    <row r="60" spans="1:30" ht="12.75" customHeight="1" x14ac:dyDescent="0.2">
      <c r="A60" s="28" t="s">
        <v>29</v>
      </c>
      <c r="B60" s="29"/>
      <c r="C60" s="29"/>
      <c r="D60" s="29"/>
      <c r="E60" s="29"/>
      <c r="F60" s="29"/>
      <c r="G60" s="29"/>
      <c r="H60" s="29"/>
      <c r="I60" s="29">
        <v>40</v>
      </c>
      <c r="J60" s="29"/>
      <c r="K60" s="152"/>
      <c r="L60" s="1"/>
      <c r="M60" s="1"/>
      <c r="N60" s="29"/>
      <c r="O60" s="1">
        <f>I60/H59</f>
        <v>0.97560975609756095</v>
      </c>
      <c r="P60" s="24">
        <v>46</v>
      </c>
      <c r="Q60" s="25">
        <f t="shared" si="23"/>
        <v>0.93877551020408168</v>
      </c>
      <c r="R60" s="1">
        <f t="shared" si="24"/>
        <v>6.1224489795918324E-2</v>
      </c>
    </row>
    <row r="61" spans="1:30" ht="12.75" customHeight="1" x14ac:dyDescent="0.2">
      <c r="A61" s="28" t="s">
        <v>30</v>
      </c>
      <c r="B61" s="29"/>
      <c r="C61" s="29"/>
      <c r="D61" s="29"/>
      <c r="E61" s="29"/>
      <c r="F61" s="29"/>
      <c r="G61" s="29"/>
      <c r="H61" s="29"/>
      <c r="I61" s="29"/>
      <c r="J61" s="29">
        <v>40</v>
      </c>
      <c r="K61" s="152">
        <v>36</v>
      </c>
      <c r="L61" s="1"/>
      <c r="M61" s="1"/>
      <c r="N61" s="29"/>
      <c r="O61" s="1">
        <f>J61/I60</f>
        <v>1</v>
      </c>
      <c r="P61" s="24">
        <v>46</v>
      </c>
      <c r="Q61" s="25">
        <f t="shared" si="23"/>
        <v>1</v>
      </c>
      <c r="R61" s="1">
        <f t="shared" si="24"/>
        <v>0</v>
      </c>
    </row>
    <row r="62" spans="1:30" ht="12.75" customHeight="1" x14ac:dyDescent="0.2">
      <c r="A62" s="28" t="s">
        <v>31</v>
      </c>
      <c r="B62" s="29"/>
      <c r="C62" s="29"/>
      <c r="D62" s="29"/>
      <c r="E62" s="29"/>
      <c r="F62" s="29"/>
      <c r="G62" s="29"/>
      <c r="H62" s="29"/>
      <c r="I62" s="29"/>
      <c r="J62" s="29">
        <v>4</v>
      </c>
      <c r="K62" s="152">
        <v>3</v>
      </c>
      <c r="L62" s="1"/>
      <c r="M62" s="1"/>
      <c r="N62" s="29"/>
      <c r="O62" s="1"/>
      <c r="P62" s="24">
        <v>7</v>
      </c>
      <c r="Q62" s="25"/>
      <c r="R62" s="1"/>
    </row>
    <row r="63" spans="1:30" ht="12.75" customHeight="1" x14ac:dyDescent="0.2">
      <c r="A63" s="28" t="s">
        <v>32</v>
      </c>
      <c r="B63" s="29"/>
      <c r="C63" s="29"/>
      <c r="D63" s="29"/>
      <c r="E63" s="29"/>
      <c r="F63" s="29"/>
      <c r="G63" s="29"/>
      <c r="H63" s="29"/>
      <c r="I63" s="29"/>
      <c r="J63" s="29">
        <v>2</v>
      </c>
      <c r="K63" s="152">
        <v>2</v>
      </c>
      <c r="L63" s="1"/>
      <c r="M63" s="1"/>
      <c r="N63" s="29"/>
      <c r="O63" s="1"/>
      <c r="P63" s="24">
        <v>3</v>
      </c>
      <c r="Q63" s="25"/>
      <c r="R63" s="1"/>
    </row>
    <row r="64" spans="1:30" ht="12.75" customHeight="1" x14ac:dyDescent="0.2">
      <c r="A64" s="28" t="s">
        <v>35</v>
      </c>
      <c r="B64" s="29"/>
      <c r="C64" s="29"/>
      <c r="D64" s="29"/>
      <c r="E64" s="29"/>
      <c r="F64" s="29"/>
      <c r="G64" s="29">
        <v>1</v>
      </c>
      <c r="H64" s="29"/>
      <c r="I64" s="29"/>
      <c r="J64" s="29"/>
      <c r="K64" s="152"/>
      <c r="L64" s="1"/>
      <c r="M64" s="1"/>
      <c r="N64" s="29"/>
      <c r="O64" s="1"/>
      <c r="P64" s="24">
        <v>1</v>
      </c>
      <c r="Q64" s="25"/>
      <c r="R64" s="1"/>
    </row>
    <row r="65" spans="1:34" ht="12.75" customHeight="1" x14ac:dyDescent="0.2">
      <c r="A65" s="28" t="s">
        <v>36</v>
      </c>
      <c r="B65" s="29"/>
      <c r="C65" s="29"/>
      <c r="D65" s="29"/>
      <c r="E65" s="29"/>
      <c r="F65" s="29"/>
      <c r="G65" s="29"/>
      <c r="H65" s="29"/>
      <c r="I65" s="29"/>
      <c r="J65" s="29">
        <v>2</v>
      </c>
      <c r="K65" s="152"/>
      <c r="L65" s="1"/>
      <c r="M65" s="1"/>
      <c r="N65" s="29"/>
      <c r="O65" s="1"/>
      <c r="P65" s="24">
        <v>2</v>
      </c>
      <c r="Q65" s="25"/>
      <c r="R65" s="1"/>
    </row>
    <row r="66" spans="1:34" ht="12.75" customHeight="1" x14ac:dyDescent="0.2">
      <c r="K66" s="135">
        <f>SUM(K61:K63)</f>
        <v>41</v>
      </c>
      <c r="L66" s="1">
        <f>K61/B53</f>
        <v>0.35294117647058826</v>
      </c>
      <c r="M66" s="1">
        <f>K66/B53</f>
        <v>0.40196078431372551</v>
      </c>
      <c r="N66" s="1">
        <f>M66-L66</f>
        <v>4.9019607843137247E-2</v>
      </c>
      <c r="O66" s="1"/>
    </row>
    <row r="67" spans="1:34" ht="12.75" customHeight="1" x14ac:dyDescent="0.3">
      <c r="A67" s="2" t="s">
        <v>38</v>
      </c>
      <c r="L67" s="1"/>
      <c r="M67" s="1"/>
      <c r="O67" s="1"/>
    </row>
    <row r="68" spans="1:34" ht="25.5" customHeight="1" x14ac:dyDescent="0.2">
      <c r="B68" s="182" t="s">
        <v>1</v>
      </c>
      <c r="C68" s="183"/>
      <c r="D68" s="183"/>
      <c r="E68" s="183"/>
      <c r="F68" s="183"/>
      <c r="G68" s="183"/>
      <c r="H68" s="183"/>
      <c r="I68" s="183"/>
      <c r="J68" s="183"/>
      <c r="L68" s="4" t="s">
        <v>2</v>
      </c>
      <c r="M68" s="4" t="s">
        <v>3</v>
      </c>
      <c r="N68" s="5" t="s">
        <v>4</v>
      </c>
      <c r="O68" s="4" t="s">
        <v>5</v>
      </c>
      <c r="P68" s="6" t="s">
        <v>6</v>
      </c>
      <c r="Q68" s="6" t="s">
        <v>7</v>
      </c>
      <c r="R68" s="7" t="s">
        <v>8</v>
      </c>
      <c r="X68" s="33"/>
      <c r="Y68" s="8" t="s">
        <v>39</v>
      </c>
      <c r="Z68" s="8"/>
      <c r="AA68" s="8"/>
      <c r="AB68" s="8"/>
      <c r="AC68" s="8"/>
      <c r="AD68" s="8"/>
      <c r="AE68" s="8"/>
      <c r="AF68" s="8"/>
      <c r="AG68" s="8"/>
      <c r="AH68" s="8"/>
    </row>
    <row r="69" spans="1:34" ht="12.75" customHeight="1" x14ac:dyDescent="0.2">
      <c r="A69" s="9" t="s">
        <v>9</v>
      </c>
      <c r="B69" s="10">
        <v>1</v>
      </c>
      <c r="C69" s="10">
        <v>2</v>
      </c>
      <c r="D69" s="10">
        <v>3</v>
      </c>
      <c r="E69" s="10">
        <v>4</v>
      </c>
      <c r="F69" s="10">
        <v>5</v>
      </c>
      <c r="G69" s="10">
        <v>6</v>
      </c>
      <c r="H69" s="10">
        <v>7</v>
      </c>
      <c r="I69" s="10">
        <v>8</v>
      </c>
      <c r="J69" s="10">
        <v>9</v>
      </c>
      <c r="K69" s="150" t="s">
        <v>10</v>
      </c>
      <c r="L69" s="12"/>
      <c r="M69" s="12"/>
      <c r="N69" s="13"/>
      <c r="O69" s="14"/>
      <c r="P69" s="15"/>
      <c r="Q69" s="15"/>
      <c r="R69" s="1"/>
      <c r="Y69" s="186" t="s">
        <v>11</v>
      </c>
      <c r="Z69" s="187"/>
      <c r="AA69" s="187"/>
      <c r="AB69" s="187"/>
      <c r="AC69" s="187"/>
      <c r="AD69" s="187"/>
      <c r="AE69" s="187"/>
      <c r="AF69" s="187"/>
      <c r="AG69" s="187"/>
      <c r="AH69" s="187"/>
    </row>
    <row r="70" spans="1:34" ht="12.75" customHeight="1" x14ac:dyDescent="0.2">
      <c r="A70" s="23" t="s">
        <v>15</v>
      </c>
      <c r="B70" s="17">
        <v>29</v>
      </c>
      <c r="C70" s="17"/>
      <c r="D70" s="17"/>
      <c r="E70" s="17"/>
      <c r="F70" s="17"/>
      <c r="G70" s="17"/>
      <c r="H70" s="17"/>
      <c r="I70" s="17"/>
      <c r="J70" s="17"/>
      <c r="K70" s="151"/>
      <c r="L70" s="12"/>
      <c r="M70" s="12"/>
      <c r="N70" s="13"/>
      <c r="O70" s="14"/>
      <c r="P70" s="19">
        <f>B70</f>
        <v>29</v>
      </c>
      <c r="Q70" s="15"/>
      <c r="R70" s="1"/>
      <c r="X70" s="20" t="s">
        <v>12</v>
      </c>
      <c r="Y70" s="21">
        <v>9902</v>
      </c>
      <c r="Z70" s="22" t="s">
        <v>13</v>
      </c>
      <c r="AA70" s="22" t="s">
        <v>14</v>
      </c>
      <c r="AB70" s="22" t="s">
        <v>15</v>
      </c>
      <c r="AC70" s="22" t="s">
        <v>16</v>
      </c>
      <c r="AD70" s="22" t="s">
        <v>17</v>
      </c>
      <c r="AE70" s="22" t="s">
        <v>18</v>
      </c>
      <c r="AF70" s="22" t="s">
        <v>19</v>
      </c>
    </row>
    <row r="71" spans="1:34" ht="12.75" customHeight="1" x14ac:dyDescent="0.2">
      <c r="A71" s="23" t="s">
        <v>16</v>
      </c>
      <c r="B71" s="17"/>
      <c r="C71" s="17">
        <v>21</v>
      </c>
      <c r="D71" s="17"/>
      <c r="E71" s="17"/>
      <c r="F71" s="17"/>
      <c r="G71" s="17"/>
      <c r="H71" s="17"/>
      <c r="I71" s="17"/>
      <c r="J71" s="17"/>
      <c r="K71" s="151"/>
      <c r="L71" s="12"/>
      <c r="M71" s="12"/>
      <c r="N71" s="13"/>
      <c r="O71" s="14">
        <f>C71/B70</f>
        <v>0.72413793103448276</v>
      </c>
      <c r="P71" s="24">
        <v>21</v>
      </c>
      <c r="Q71" s="25">
        <f t="shared" ref="Q71:Q78" si="25">P71/P70</f>
        <v>0.72413793103448276</v>
      </c>
      <c r="R71" s="1">
        <f t="shared" ref="R71:R78" si="26">100%-Q71</f>
        <v>0.27586206896551724</v>
      </c>
      <c r="X71" s="26" t="s">
        <v>20</v>
      </c>
      <c r="Y71" s="25">
        <f t="shared" ref="Y71:Y75" si="27">R19</f>
        <v>0.234375</v>
      </c>
      <c r="Z71" s="25">
        <f t="shared" ref="Z71:Z75" si="28">R36</f>
        <v>0.38775510204081631</v>
      </c>
      <c r="AA71" s="25">
        <f t="shared" ref="AA71:AA75" si="29">R54</f>
        <v>0.41176470588235292</v>
      </c>
      <c r="AB71" s="25">
        <f t="shared" ref="AB71:AB75" si="30">R71</f>
        <v>0.27586206896551724</v>
      </c>
      <c r="AC71" s="25">
        <f t="shared" ref="AC71:AC74" si="31">R87</f>
        <v>0.26582278481012656</v>
      </c>
      <c r="AD71" s="1">
        <f t="shared" ref="AD71:AD73" si="32">R103</f>
        <v>0.23255813953488369</v>
      </c>
      <c r="AE71" s="1">
        <f>R122</f>
        <v>0.26732673267326734</v>
      </c>
      <c r="AF71" s="1">
        <f>R140</f>
        <v>0.31914893617021278</v>
      </c>
    </row>
    <row r="72" spans="1:34" ht="12.75" customHeight="1" x14ac:dyDescent="0.2">
      <c r="A72" s="23" t="s">
        <v>17</v>
      </c>
      <c r="B72" s="17"/>
      <c r="C72" s="17"/>
      <c r="D72" s="17">
        <v>20</v>
      </c>
      <c r="E72" s="17"/>
      <c r="F72" s="17"/>
      <c r="G72" s="17"/>
      <c r="H72" s="17"/>
      <c r="I72" s="17"/>
      <c r="J72" s="17"/>
      <c r="K72" s="151"/>
      <c r="L72" s="12"/>
      <c r="M72" s="12"/>
      <c r="N72" s="13"/>
      <c r="O72" s="14">
        <f>D72/C71</f>
        <v>0.95238095238095233</v>
      </c>
      <c r="P72" s="24">
        <v>20</v>
      </c>
      <c r="Q72" s="25">
        <f t="shared" si="25"/>
        <v>0.95238095238095233</v>
      </c>
      <c r="R72" s="1">
        <f t="shared" si="26"/>
        <v>4.7619047619047672E-2</v>
      </c>
      <c r="X72" s="26" t="s">
        <v>21</v>
      </c>
      <c r="Y72" s="25">
        <f t="shared" si="27"/>
        <v>0.10204081632653061</v>
      </c>
      <c r="Z72" s="25">
        <f t="shared" si="28"/>
        <v>0</v>
      </c>
      <c r="AA72" s="25">
        <f t="shared" si="29"/>
        <v>0</v>
      </c>
      <c r="AB72" s="25">
        <f t="shared" si="30"/>
        <v>4.7619047619047672E-2</v>
      </c>
      <c r="AC72" s="25">
        <f t="shared" si="31"/>
        <v>5.1724137931034475E-2</v>
      </c>
      <c r="AD72" s="1">
        <f t="shared" si="32"/>
        <v>6.0606060606060552E-2</v>
      </c>
      <c r="AE72" s="1">
        <f>R127</f>
        <v>0.10909090909090913</v>
      </c>
    </row>
    <row r="73" spans="1:34" ht="12.75" customHeight="1" x14ac:dyDescent="0.2">
      <c r="A73" s="23" t="s">
        <v>18</v>
      </c>
      <c r="B73" s="17"/>
      <c r="C73" s="17"/>
      <c r="D73" s="17"/>
      <c r="E73" s="17">
        <v>19</v>
      </c>
      <c r="F73" s="17"/>
      <c r="G73" s="17"/>
      <c r="H73" s="17"/>
      <c r="I73" s="17"/>
      <c r="J73" s="17"/>
      <c r="K73" s="151"/>
      <c r="L73" s="12"/>
      <c r="M73" s="12"/>
      <c r="N73" s="13"/>
      <c r="O73" s="14">
        <f>E73/D72</f>
        <v>0.95</v>
      </c>
      <c r="P73" s="24">
        <v>19</v>
      </c>
      <c r="Q73" s="25">
        <f t="shared" si="25"/>
        <v>0.95</v>
      </c>
      <c r="R73" s="1">
        <f t="shared" si="26"/>
        <v>5.0000000000000044E-2</v>
      </c>
      <c r="X73" s="26" t="s">
        <v>22</v>
      </c>
      <c r="Y73" s="25">
        <f t="shared" si="27"/>
        <v>0.13636363636363635</v>
      </c>
      <c r="Z73" s="25">
        <f t="shared" si="28"/>
        <v>0</v>
      </c>
      <c r="AA73" s="25">
        <f t="shared" si="29"/>
        <v>5.0000000000000044E-2</v>
      </c>
      <c r="AB73" s="25">
        <f t="shared" si="30"/>
        <v>5.0000000000000044E-2</v>
      </c>
      <c r="AC73" s="25">
        <f t="shared" si="31"/>
        <v>1.8181818181818188E-2</v>
      </c>
      <c r="AD73" s="1">
        <f t="shared" si="32"/>
        <v>6.4516129032258118E-2</v>
      </c>
    </row>
    <row r="74" spans="1:34" ht="12.75" customHeight="1" x14ac:dyDescent="0.2">
      <c r="A74" s="28" t="s">
        <v>19</v>
      </c>
      <c r="B74" s="29"/>
      <c r="C74" s="29"/>
      <c r="D74" s="29"/>
      <c r="E74" s="29"/>
      <c r="F74" s="29">
        <v>17</v>
      </c>
      <c r="G74" s="29"/>
      <c r="H74" s="29"/>
      <c r="I74" s="29"/>
      <c r="J74" s="29"/>
      <c r="K74" s="152"/>
      <c r="L74" s="1"/>
      <c r="M74" s="1"/>
      <c r="N74" s="29"/>
      <c r="O74" s="14">
        <f>F74/E73</f>
        <v>0.89473684210526316</v>
      </c>
      <c r="P74" s="24">
        <v>19</v>
      </c>
      <c r="Q74" s="25">
        <f t="shared" si="25"/>
        <v>1</v>
      </c>
      <c r="R74" s="1">
        <f t="shared" si="26"/>
        <v>0</v>
      </c>
      <c r="X74" s="26" t="s">
        <v>23</v>
      </c>
      <c r="Y74" s="25">
        <f t="shared" si="27"/>
        <v>0</v>
      </c>
      <c r="Z74" s="25">
        <f t="shared" si="28"/>
        <v>0</v>
      </c>
      <c r="AA74" s="25">
        <f t="shared" si="29"/>
        <v>3.5087719298245612E-2</v>
      </c>
      <c r="AB74" s="25">
        <f t="shared" si="30"/>
        <v>0</v>
      </c>
      <c r="AC74" s="25">
        <f t="shared" si="31"/>
        <v>7.407407407407407E-2</v>
      </c>
    </row>
    <row r="75" spans="1:34" ht="12.75" customHeight="1" x14ac:dyDescent="0.2">
      <c r="A75" s="28" t="s">
        <v>27</v>
      </c>
      <c r="B75" s="29"/>
      <c r="C75" s="29"/>
      <c r="D75" s="29"/>
      <c r="E75" s="29"/>
      <c r="F75" s="29"/>
      <c r="G75" s="29">
        <v>15</v>
      </c>
      <c r="H75" s="29"/>
      <c r="I75" s="29"/>
      <c r="J75" s="29"/>
      <c r="K75" s="152"/>
      <c r="L75" s="1"/>
      <c r="M75" s="1"/>
      <c r="N75" s="29"/>
      <c r="O75" s="14">
        <f>G75/F74</f>
        <v>0.88235294117647056</v>
      </c>
      <c r="P75" s="24">
        <v>18</v>
      </c>
      <c r="Q75" s="25">
        <f t="shared" si="25"/>
        <v>0.94736842105263153</v>
      </c>
      <c r="R75" s="1">
        <f t="shared" si="26"/>
        <v>5.2631578947368474E-2</v>
      </c>
      <c r="X75" s="26" t="s">
        <v>24</v>
      </c>
      <c r="Y75" s="25">
        <f t="shared" si="27"/>
        <v>0</v>
      </c>
      <c r="Z75" s="25">
        <f t="shared" si="28"/>
        <v>3.3333333333333326E-2</v>
      </c>
      <c r="AA75" s="25">
        <f t="shared" si="29"/>
        <v>7.2727272727272751E-2</v>
      </c>
      <c r="AB75" s="25">
        <f t="shared" si="30"/>
        <v>5.2631578947368474E-2</v>
      </c>
      <c r="AC75" s="25"/>
    </row>
    <row r="76" spans="1:34" ht="12.75" customHeight="1" x14ac:dyDescent="0.2">
      <c r="A76" s="28" t="s">
        <v>29</v>
      </c>
      <c r="B76" s="29"/>
      <c r="C76" s="29"/>
      <c r="D76" s="29"/>
      <c r="E76" s="29"/>
      <c r="F76" s="29"/>
      <c r="G76" s="29"/>
      <c r="H76" s="29">
        <v>13</v>
      </c>
      <c r="I76" s="29"/>
      <c r="J76" s="29"/>
      <c r="K76" s="152"/>
      <c r="L76" s="1"/>
      <c r="M76" s="1"/>
      <c r="N76" s="29"/>
      <c r="O76" s="1">
        <f>H76/G75</f>
        <v>0.8666666666666667</v>
      </c>
      <c r="P76" s="24">
        <v>16</v>
      </c>
      <c r="Q76" s="25">
        <f t="shared" si="25"/>
        <v>0.88888888888888884</v>
      </c>
      <c r="R76" s="1">
        <f t="shared" si="26"/>
        <v>0.11111111111111116</v>
      </c>
      <c r="X76" s="26"/>
      <c r="Y76" s="25"/>
      <c r="Z76" s="25"/>
      <c r="AA76" s="25"/>
      <c r="AB76" s="25"/>
      <c r="AC76" s="25"/>
    </row>
    <row r="77" spans="1:34" ht="12.75" customHeight="1" x14ac:dyDescent="0.2">
      <c r="A77" s="28" t="s">
        <v>30</v>
      </c>
      <c r="B77" s="29"/>
      <c r="C77" s="29"/>
      <c r="D77" s="29"/>
      <c r="E77" s="29"/>
      <c r="F77" s="29"/>
      <c r="G77" s="29"/>
      <c r="H77" s="29"/>
      <c r="I77" s="29">
        <v>9</v>
      </c>
      <c r="J77" s="29"/>
      <c r="K77" s="152"/>
      <c r="L77" s="1"/>
      <c r="M77" s="1"/>
      <c r="N77" s="29"/>
      <c r="O77" s="1">
        <f>I77/H76</f>
        <v>0.69230769230769229</v>
      </c>
      <c r="P77" s="24">
        <v>14</v>
      </c>
      <c r="Q77" s="25">
        <f t="shared" si="25"/>
        <v>0.875</v>
      </c>
      <c r="R77" s="1">
        <f t="shared" si="26"/>
        <v>0.125</v>
      </c>
      <c r="X77" s="26"/>
      <c r="Y77" s="25"/>
      <c r="Z77" s="25"/>
      <c r="AA77" s="25"/>
      <c r="AB77" s="25"/>
      <c r="AC77" s="25"/>
    </row>
    <row r="78" spans="1:34" ht="12.75" customHeight="1" x14ac:dyDescent="0.2">
      <c r="A78" s="28" t="s">
        <v>31</v>
      </c>
      <c r="B78" s="29"/>
      <c r="C78" s="29"/>
      <c r="D78" s="29"/>
      <c r="E78" s="29"/>
      <c r="F78" s="29"/>
      <c r="G78" s="29"/>
      <c r="H78" s="29"/>
      <c r="I78" s="29"/>
      <c r="J78" s="29">
        <v>7</v>
      </c>
      <c r="K78" s="152">
        <v>5</v>
      </c>
      <c r="L78" s="1"/>
      <c r="M78" s="1"/>
      <c r="N78" s="29"/>
      <c r="O78" s="1">
        <f>J78/I77</f>
        <v>0.77777777777777779</v>
      </c>
      <c r="P78" s="24">
        <v>10</v>
      </c>
      <c r="Q78" s="25">
        <f t="shared" si="25"/>
        <v>0.7142857142857143</v>
      </c>
      <c r="R78" s="1">
        <f t="shared" si="26"/>
        <v>0.2857142857142857</v>
      </c>
      <c r="X78" s="26"/>
      <c r="Y78" s="25"/>
      <c r="Z78" s="25"/>
      <c r="AA78" s="25"/>
      <c r="AB78" s="25"/>
      <c r="AC78" s="25"/>
    </row>
    <row r="79" spans="1:34" ht="12.75" customHeight="1" x14ac:dyDescent="0.2">
      <c r="A79" s="28" t="s">
        <v>32</v>
      </c>
      <c r="B79" s="29"/>
      <c r="C79" s="29"/>
      <c r="D79" s="29"/>
      <c r="E79" s="29"/>
      <c r="F79" s="29"/>
      <c r="G79" s="29"/>
      <c r="H79" s="29"/>
      <c r="I79" s="29"/>
      <c r="J79" s="29">
        <v>2</v>
      </c>
      <c r="K79" s="152">
        <v>1</v>
      </c>
      <c r="L79" s="1"/>
      <c r="M79" s="1"/>
      <c r="N79" s="29"/>
      <c r="O79" s="1"/>
      <c r="P79" s="24">
        <v>3</v>
      </c>
      <c r="Q79" s="25"/>
      <c r="R79" s="1"/>
      <c r="X79" s="26"/>
      <c r="Y79" s="25"/>
      <c r="Z79" s="25"/>
      <c r="AA79" s="25"/>
      <c r="AB79" s="25"/>
      <c r="AC79" s="25"/>
    </row>
    <row r="80" spans="1:34" ht="12.75" customHeight="1" x14ac:dyDescent="0.2">
      <c r="A80" s="28" t="s">
        <v>35</v>
      </c>
      <c r="B80" s="29"/>
      <c r="C80" s="29"/>
      <c r="D80" s="29"/>
      <c r="E80" s="29"/>
      <c r="F80" s="29"/>
      <c r="G80" s="29"/>
      <c r="H80" s="29"/>
      <c r="I80" s="29"/>
      <c r="J80" s="29">
        <v>1</v>
      </c>
      <c r="K80" s="152">
        <v>1</v>
      </c>
      <c r="L80" s="1"/>
      <c r="M80" s="1"/>
      <c r="N80" s="29"/>
      <c r="O80" s="1"/>
      <c r="P80" s="24">
        <v>4</v>
      </c>
      <c r="Q80" s="25"/>
      <c r="R80" s="1"/>
      <c r="X80" s="26"/>
      <c r="Y80" s="25"/>
      <c r="Z80" s="25"/>
      <c r="AA80" s="25"/>
      <c r="AB80" s="25"/>
      <c r="AC80" s="25"/>
    </row>
    <row r="81" spans="1:45" ht="12.75" customHeight="1" x14ac:dyDescent="0.2">
      <c r="A81" s="28" t="s">
        <v>36</v>
      </c>
      <c r="B81" s="29"/>
      <c r="C81" s="29"/>
      <c r="D81" s="29"/>
      <c r="E81" s="29"/>
      <c r="F81" s="29"/>
      <c r="G81" s="29"/>
      <c r="H81" s="29"/>
      <c r="I81" s="29"/>
      <c r="J81" s="29">
        <v>3</v>
      </c>
      <c r="K81" s="152">
        <v>3</v>
      </c>
      <c r="L81" s="1"/>
      <c r="M81" s="1"/>
      <c r="N81" s="29"/>
      <c r="O81" s="1"/>
      <c r="P81" s="24">
        <v>3</v>
      </c>
      <c r="Q81" s="25"/>
      <c r="R81" s="1"/>
      <c r="X81" s="26"/>
      <c r="Y81" s="25"/>
      <c r="Z81" s="25"/>
      <c r="AA81" s="25"/>
      <c r="AB81" s="25"/>
      <c r="AC81" s="25"/>
    </row>
    <row r="82" spans="1:45" ht="12.75" customHeight="1" x14ac:dyDescent="0.2">
      <c r="K82" s="135">
        <f>SUM(K78:K81)</f>
        <v>10</v>
      </c>
      <c r="L82" s="1">
        <f>K78/B70</f>
        <v>0.17241379310344829</v>
      </c>
      <c r="M82" s="1">
        <f>K82/B70</f>
        <v>0.34482758620689657</v>
      </c>
      <c r="N82" s="1">
        <f>M82-L82</f>
        <v>0.17241379310344829</v>
      </c>
      <c r="O82" s="1"/>
      <c r="X82" s="23" t="s">
        <v>25</v>
      </c>
      <c r="Y82" s="25">
        <f t="shared" ref="Y82:Y84" si="33">R24</f>
        <v>0.13157894736842102</v>
      </c>
      <c r="Z82" s="25">
        <f t="shared" ref="Z82:Z83" si="34">R41</f>
        <v>0.24137931034482762</v>
      </c>
      <c r="AA82" s="25">
        <f>R59</f>
        <v>3.9215686274509776E-2</v>
      </c>
      <c r="AB82" s="27"/>
      <c r="AC82" s="27"/>
    </row>
    <row r="83" spans="1:45" ht="12.75" customHeight="1" x14ac:dyDescent="0.3">
      <c r="A83" s="2" t="s">
        <v>40</v>
      </c>
      <c r="L83" s="1"/>
      <c r="M83" s="1"/>
      <c r="O83" s="1"/>
      <c r="X83" s="23" t="s">
        <v>26</v>
      </c>
      <c r="Y83" s="25">
        <f t="shared" si="33"/>
        <v>0</v>
      </c>
      <c r="Z83" s="25">
        <f t="shared" si="34"/>
        <v>9.0909090909090939E-2</v>
      </c>
      <c r="AA83" s="27"/>
      <c r="AB83" s="27"/>
      <c r="AC83" s="27"/>
    </row>
    <row r="84" spans="1:45" ht="25.5" customHeight="1" x14ac:dyDescent="0.2">
      <c r="B84" s="182" t="s">
        <v>1</v>
      </c>
      <c r="C84" s="183"/>
      <c r="D84" s="183"/>
      <c r="E84" s="183"/>
      <c r="F84" s="183"/>
      <c r="G84" s="183"/>
      <c r="H84" s="183"/>
      <c r="I84" s="183"/>
      <c r="J84" s="183"/>
      <c r="L84" s="4" t="s">
        <v>2</v>
      </c>
      <c r="M84" s="4" t="s">
        <v>3</v>
      </c>
      <c r="N84" s="5" t="s">
        <v>4</v>
      </c>
      <c r="O84" s="4" t="s">
        <v>5</v>
      </c>
      <c r="P84" s="6" t="s">
        <v>6</v>
      </c>
      <c r="Q84" s="6" t="s">
        <v>7</v>
      </c>
      <c r="R84" s="7" t="s">
        <v>8</v>
      </c>
      <c r="X84" s="23" t="s">
        <v>28</v>
      </c>
      <c r="Y84" s="25">
        <f t="shared" si="33"/>
        <v>6.0606060606060552E-2</v>
      </c>
      <c r="Z84" s="25"/>
      <c r="AA84" s="25"/>
      <c r="AB84" s="25"/>
      <c r="AC84" s="27"/>
      <c r="AD84" s="27"/>
      <c r="AE84" s="27"/>
      <c r="AF84" s="27"/>
      <c r="AG84" s="27"/>
      <c r="AH84" s="27"/>
    </row>
    <row r="85" spans="1:45" ht="12.75" customHeight="1" x14ac:dyDescent="0.2">
      <c r="A85" s="9" t="s">
        <v>9</v>
      </c>
      <c r="B85" s="10">
        <v>1</v>
      </c>
      <c r="C85" s="10">
        <v>2</v>
      </c>
      <c r="D85" s="10">
        <v>3</v>
      </c>
      <c r="E85" s="10">
        <v>4</v>
      </c>
      <c r="F85" s="10">
        <v>5</v>
      </c>
      <c r="G85" s="10">
        <v>6</v>
      </c>
      <c r="H85" s="10">
        <v>7</v>
      </c>
      <c r="I85" s="10">
        <v>8</v>
      </c>
      <c r="J85" s="10">
        <v>9</v>
      </c>
      <c r="K85" s="150" t="s">
        <v>10</v>
      </c>
      <c r="L85" s="12"/>
      <c r="M85" s="12"/>
      <c r="N85" s="13"/>
      <c r="O85" s="14"/>
      <c r="P85" s="15"/>
      <c r="Q85" s="15"/>
      <c r="R85" s="1"/>
      <c r="X85" s="34"/>
      <c r="Y85" s="35"/>
      <c r="Z85" s="35"/>
      <c r="AA85" s="35"/>
      <c r="AB85" s="36"/>
      <c r="AC85" s="36"/>
      <c r="AD85" s="36"/>
      <c r="AE85" s="36"/>
      <c r="AF85" s="36"/>
      <c r="AG85" s="36"/>
      <c r="AH85" s="36"/>
    </row>
    <row r="86" spans="1:45" ht="12.75" customHeight="1" x14ac:dyDescent="0.2">
      <c r="A86" s="23" t="s">
        <v>16</v>
      </c>
      <c r="B86" s="17">
        <v>79</v>
      </c>
      <c r="C86" s="17"/>
      <c r="D86" s="17"/>
      <c r="E86" s="17"/>
      <c r="F86" s="17"/>
      <c r="G86" s="17"/>
      <c r="H86" s="17"/>
      <c r="I86" s="17"/>
      <c r="J86" s="17"/>
      <c r="K86" s="151"/>
      <c r="L86" s="12"/>
      <c r="M86" s="12"/>
      <c r="N86" s="13"/>
      <c r="O86" s="14"/>
      <c r="P86" s="19">
        <f>B86</f>
        <v>79</v>
      </c>
      <c r="Q86" s="15"/>
      <c r="R86" s="1"/>
      <c r="X86" s="28"/>
      <c r="Y86" s="35"/>
      <c r="Z86" s="35"/>
      <c r="AA86" s="36"/>
      <c r="AB86" s="36"/>
      <c r="AC86" s="36"/>
      <c r="AD86" s="36"/>
      <c r="AE86" s="36"/>
      <c r="AF86" s="36"/>
      <c r="AG86" s="36"/>
      <c r="AH86" s="36"/>
    </row>
    <row r="87" spans="1:45" ht="12.75" customHeight="1" x14ac:dyDescent="0.2">
      <c r="A87" s="23" t="s">
        <v>17</v>
      </c>
      <c r="B87" s="17"/>
      <c r="C87" s="17">
        <v>58</v>
      </c>
      <c r="D87" s="17"/>
      <c r="E87" s="17"/>
      <c r="F87" s="17"/>
      <c r="G87" s="17"/>
      <c r="H87" s="17"/>
      <c r="I87" s="17"/>
      <c r="J87" s="17"/>
      <c r="K87" s="151"/>
      <c r="L87" s="12"/>
      <c r="M87" s="12"/>
      <c r="N87" s="13"/>
      <c r="O87" s="14">
        <f>C87/B86</f>
        <v>0.73417721518987344</v>
      </c>
      <c r="P87" s="24">
        <v>58</v>
      </c>
      <c r="Q87" s="25">
        <f t="shared" ref="Q87:Q95" si="35">P87/P86</f>
        <v>0.73417721518987344</v>
      </c>
      <c r="R87" s="1">
        <f t="shared" ref="R87:R95" si="36">100%-Q87</f>
        <v>0.26582278481012656</v>
      </c>
      <c r="X87" s="28"/>
      <c r="Y87" s="35"/>
      <c r="Z87" s="36"/>
      <c r="AA87" s="36"/>
      <c r="AB87" s="36"/>
      <c r="AC87" s="36"/>
      <c r="AD87" s="36"/>
      <c r="AE87" s="36"/>
      <c r="AF87" s="36"/>
      <c r="AG87" s="36"/>
      <c r="AH87" s="36"/>
    </row>
    <row r="88" spans="1:45" ht="12.75" customHeight="1" x14ac:dyDescent="0.2">
      <c r="A88" s="23" t="s">
        <v>18</v>
      </c>
      <c r="B88" s="17"/>
      <c r="C88" s="17"/>
      <c r="D88" s="17">
        <v>48</v>
      </c>
      <c r="E88" s="17"/>
      <c r="F88" s="17"/>
      <c r="G88" s="17"/>
      <c r="H88" s="17"/>
      <c r="I88" s="17"/>
      <c r="J88" s="17"/>
      <c r="K88" s="151"/>
      <c r="L88" s="12"/>
      <c r="M88" s="12"/>
      <c r="N88" s="13"/>
      <c r="O88" s="14">
        <f>D88/C87</f>
        <v>0.82758620689655171</v>
      </c>
      <c r="P88" s="24">
        <v>55</v>
      </c>
      <c r="Q88" s="25">
        <f t="shared" si="35"/>
        <v>0.94827586206896552</v>
      </c>
      <c r="R88" s="1">
        <f t="shared" si="36"/>
        <v>5.1724137931034475E-2</v>
      </c>
      <c r="X88" s="29"/>
      <c r="Y88" s="8" t="s">
        <v>41</v>
      </c>
      <c r="Z88" s="35"/>
      <c r="AA88" s="35"/>
      <c r="AB88" s="35"/>
      <c r="AC88" s="35"/>
      <c r="AD88" s="35"/>
      <c r="AE88" s="35"/>
      <c r="AF88" s="35"/>
      <c r="AG88" s="35"/>
      <c r="AH88" s="35"/>
    </row>
    <row r="89" spans="1:45" ht="12.75" customHeight="1" x14ac:dyDescent="0.2">
      <c r="A89" s="28" t="s">
        <v>19</v>
      </c>
      <c r="B89" s="29"/>
      <c r="C89" s="29"/>
      <c r="D89" s="29"/>
      <c r="E89" s="29">
        <v>45</v>
      </c>
      <c r="F89" s="29"/>
      <c r="G89" s="29"/>
      <c r="H89" s="29"/>
      <c r="I89" s="29"/>
      <c r="J89" s="29"/>
      <c r="K89" s="152"/>
      <c r="L89" s="1"/>
      <c r="M89" s="1"/>
      <c r="N89" s="29"/>
      <c r="O89" s="14">
        <f>E89/D88</f>
        <v>0.9375</v>
      </c>
      <c r="P89" s="24">
        <v>54</v>
      </c>
      <c r="Q89" s="25">
        <f t="shared" si="35"/>
        <v>0.98181818181818181</v>
      </c>
      <c r="R89" s="1">
        <f t="shared" si="36"/>
        <v>1.8181818181818188E-2</v>
      </c>
      <c r="X89" s="37" t="s">
        <v>12</v>
      </c>
      <c r="Y89" s="38">
        <v>9902</v>
      </c>
      <c r="Z89" s="39" t="s">
        <v>13</v>
      </c>
      <c r="AA89" s="39" t="s">
        <v>14</v>
      </c>
      <c r="AB89" s="39" t="s">
        <v>15</v>
      </c>
      <c r="AC89" s="39" t="s">
        <v>16</v>
      </c>
      <c r="AD89" s="39" t="s">
        <v>17</v>
      </c>
      <c r="AE89" s="39" t="s">
        <v>18</v>
      </c>
      <c r="AF89" s="39" t="s">
        <v>19</v>
      </c>
      <c r="AG89" s="39" t="s">
        <v>27</v>
      </c>
      <c r="AH89" s="39" t="s">
        <v>29</v>
      </c>
      <c r="AI89" s="39" t="s">
        <v>30</v>
      </c>
      <c r="AJ89" s="39" t="s">
        <v>31</v>
      </c>
      <c r="AK89" s="39" t="s">
        <v>32</v>
      </c>
      <c r="AL89" s="39" t="s">
        <v>35</v>
      </c>
      <c r="AM89" s="39" t="s">
        <v>36</v>
      </c>
      <c r="AN89" s="39" t="s">
        <v>42</v>
      </c>
      <c r="AO89" s="39" t="s">
        <v>43</v>
      </c>
      <c r="AP89" s="39" t="s">
        <v>44</v>
      </c>
      <c r="AQ89" s="39" t="s">
        <v>45</v>
      </c>
      <c r="AR89" s="39" t="s">
        <v>46</v>
      </c>
      <c r="AS89" s="39" t="s">
        <v>47</v>
      </c>
    </row>
    <row r="90" spans="1:45" ht="12.75" customHeight="1" x14ac:dyDescent="0.3">
      <c r="A90" s="28" t="s">
        <v>27</v>
      </c>
      <c r="B90" s="29"/>
      <c r="C90" s="29"/>
      <c r="D90" s="29"/>
      <c r="E90" s="29"/>
      <c r="F90" s="29">
        <v>41</v>
      </c>
      <c r="G90" s="29"/>
      <c r="H90" s="29"/>
      <c r="I90" s="29"/>
      <c r="J90" s="29"/>
      <c r="K90" s="152"/>
      <c r="L90" s="1"/>
      <c r="M90" s="1"/>
      <c r="N90" s="29"/>
      <c r="O90" s="14">
        <f>F90/E89</f>
        <v>0.91111111111111109</v>
      </c>
      <c r="P90" s="24">
        <v>50</v>
      </c>
      <c r="Q90" s="25">
        <f t="shared" si="35"/>
        <v>0.92592592592592593</v>
      </c>
      <c r="R90" s="1">
        <f t="shared" si="36"/>
        <v>7.407407407407407E-2</v>
      </c>
      <c r="X90" s="40" t="s">
        <v>20</v>
      </c>
      <c r="Y90" s="41">
        <f>P20/P18</f>
        <v>0.6875</v>
      </c>
      <c r="Z90" s="41">
        <f>P37/P35</f>
        <v>0.61224489795918369</v>
      </c>
      <c r="AA90" s="41">
        <f>P55/P53</f>
        <v>0.58823529411764708</v>
      </c>
      <c r="AB90" s="41">
        <f>P72/P70</f>
        <v>0.68965517241379315</v>
      </c>
      <c r="AC90" s="41">
        <f>P88/P86</f>
        <v>0.69620253164556967</v>
      </c>
      <c r="AD90" s="41">
        <f>P104/P102</f>
        <v>0.72093023255813948</v>
      </c>
      <c r="AE90" s="41">
        <f>P123/P121</f>
        <v>0.73267326732673266</v>
      </c>
      <c r="AF90" s="41">
        <f>P141/P139</f>
        <v>0.55319148936170215</v>
      </c>
      <c r="AG90" s="41">
        <f>P157/P155</f>
        <v>0.4854368932038835</v>
      </c>
      <c r="AH90" s="41">
        <f>P176/P174</f>
        <v>0.52631578947368418</v>
      </c>
      <c r="AI90" s="41">
        <f>P194/P192</f>
        <v>0.72972972972972971</v>
      </c>
      <c r="AJ90" s="41">
        <f>P211/P209</f>
        <v>0.63636363636363635</v>
      </c>
      <c r="AK90" s="41">
        <f>P226/P224</f>
        <v>0.74468085106382975</v>
      </c>
      <c r="AL90" s="41">
        <f>P243/P241</f>
        <v>0.91666666666666663</v>
      </c>
      <c r="AM90" s="41">
        <f>P259/P257</f>
        <v>0.64864864864864868</v>
      </c>
      <c r="AN90" s="41">
        <f>P274/P272</f>
        <v>0.26666666666666666</v>
      </c>
      <c r="AO90" s="41">
        <f>P291/P289</f>
        <v>0.61111111111111116</v>
      </c>
      <c r="AP90" s="41">
        <f>P312/P310</f>
        <v>0.77777777777777779</v>
      </c>
      <c r="AQ90" s="41">
        <f>P332/P330</f>
        <v>0.75</v>
      </c>
      <c r="AR90" s="41">
        <f>P351/P349</f>
        <v>1</v>
      </c>
      <c r="AS90" s="41">
        <f>P368/P366</f>
        <v>0.84848484848484851</v>
      </c>
    </row>
    <row r="91" spans="1:45" ht="12.75" customHeight="1" x14ac:dyDescent="0.3">
      <c r="A91" s="28" t="s">
        <v>29</v>
      </c>
      <c r="B91" s="29"/>
      <c r="C91" s="29"/>
      <c r="D91" s="29"/>
      <c r="E91" s="29"/>
      <c r="F91" s="29"/>
      <c r="G91" s="29">
        <v>41</v>
      </c>
      <c r="H91" s="29"/>
      <c r="I91" s="29"/>
      <c r="J91" s="29"/>
      <c r="K91" s="152"/>
      <c r="L91" s="1"/>
      <c r="M91" s="1"/>
      <c r="N91" s="29"/>
      <c r="O91" s="1">
        <f>G91/F90</f>
        <v>1</v>
      </c>
      <c r="P91" s="24">
        <v>48</v>
      </c>
      <c r="Q91" s="25">
        <f t="shared" si="35"/>
        <v>0.96</v>
      </c>
      <c r="R91" s="1">
        <f t="shared" si="36"/>
        <v>4.0000000000000036E-2</v>
      </c>
      <c r="X91" s="40"/>
      <c r="Y91" s="41"/>
      <c r="Z91" s="41"/>
      <c r="AA91" s="41"/>
      <c r="AB91" s="41"/>
      <c r="AC91" s="41"/>
      <c r="AD91" s="41"/>
      <c r="AJ91" s="41"/>
    </row>
    <row r="92" spans="1:45" ht="12.75" customHeight="1" x14ac:dyDescent="0.3">
      <c r="A92" s="28" t="s">
        <v>30</v>
      </c>
      <c r="B92" s="29"/>
      <c r="C92" s="29"/>
      <c r="D92" s="29"/>
      <c r="E92" s="29"/>
      <c r="F92" s="29"/>
      <c r="G92" s="29"/>
      <c r="H92" s="29">
        <v>32</v>
      </c>
      <c r="I92" s="29"/>
      <c r="J92" s="29"/>
      <c r="K92" s="152"/>
      <c r="L92" s="1"/>
      <c r="M92" s="1"/>
      <c r="N92" s="29"/>
      <c r="O92" s="1">
        <f>H92/G91</f>
        <v>0.78048780487804881</v>
      </c>
      <c r="P92" s="24">
        <v>41</v>
      </c>
      <c r="Q92" s="25">
        <f t="shared" si="35"/>
        <v>0.85416666666666663</v>
      </c>
      <c r="R92" s="1">
        <f t="shared" si="36"/>
        <v>0.14583333333333337</v>
      </c>
      <c r="X92" s="40"/>
      <c r="Y92" s="41"/>
      <c r="Z92" s="41"/>
      <c r="AA92" s="41"/>
      <c r="AB92" s="41"/>
      <c r="AC92" s="41"/>
      <c r="AD92" s="41"/>
      <c r="AJ92" s="41"/>
    </row>
    <row r="93" spans="1:45" ht="12.75" customHeight="1" x14ac:dyDescent="0.3">
      <c r="A93" s="28" t="s">
        <v>31</v>
      </c>
      <c r="B93" s="29"/>
      <c r="C93" s="29"/>
      <c r="D93" s="29"/>
      <c r="E93" s="29"/>
      <c r="F93" s="29"/>
      <c r="G93" s="29"/>
      <c r="H93" s="29"/>
      <c r="I93" s="29">
        <v>32</v>
      </c>
      <c r="J93" s="29"/>
      <c r="K93" s="152"/>
      <c r="L93" s="1"/>
      <c r="M93" s="1"/>
      <c r="N93" s="29"/>
      <c r="O93" s="1">
        <f>I93/H92</f>
        <v>1</v>
      </c>
      <c r="P93" s="24">
        <v>40</v>
      </c>
      <c r="Q93" s="25">
        <f t="shared" si="35"/>
        <v>0.97560975609756095</v>
      </c>
      <c r="R93" s="1">
        <f t="shared" si="36"/>
        <v>2.4390243902439046E-2</v>
      </c>
      <c r="X93" s="40"/>
      <c r="Y93" s="41"/>
      <c r="Z93" s="41"/>
      <c r="AA93" s="41"/>
      <c r="AB93" s="41"/>
      <c r="AC93" s="41"/>
      <c r="AD93" s="41"/>
      <c r="AJ93" s="41"/>
    </row>
    <row r="94" spans="1:45" ht="12.75" customHeight="1" x14ac:dyDescent="0.3">
      <c r="A94" s="28" t="s">
        <v>32</v>
      </c>
      <c r="B94" s="29"/>
      <c r="C94" s="29"/>
      <c r="D94" s="29"/>
      <c r="E94" s="29"/>
      <c r="F94" s="29"/>
      <c r="G94" s="29"/>
      <c r="H94" s="29"/>
      <c r="I94" s="29"/>
      <c r="J94" s="29">
        <v>32</v>
      </c>
      <c r="K94" s="152">
        <v>29</v>
      </c>
      <c r="L94" s="1"/>
      <c r="M94" s="1"/>
      <c r="N94" s="29"/>
      <c r="O94" s="1">
        <f>J94/I93</f>
        <v>1</v>
      </c>
      <c r="P94" s="24">
        <v>39</v>
      </c>
      <c r="Q94" s="25">
        <f t="shared" si="35"/>
        <v>0.97499999999999998</v>
      </c>
      <c r="R94" s="1">
        <f t="shared" si="36"/>
        <v>2.5000000000000022E-2</v>
      </c>
      <c r="X94" s="40"/>
      <c r="Y94" s="41"/>
      <c r="Z94" s="41"/>
      <c r="AA94" s="41"/>
      <c r="AB94" s="41"/>
      <c r="AC94" s="41"/>
      <c r="AD94" s="41"/>
      <c r="AJ94" s="41"/>
    </row>
    <row r="95" spans="1:45" ht="12.75" customHeight="1" x14ac:dyDescent="0.3">
      <c r="A95" s="28" t="s">
        <v>35</v>
      </c>
      <c r="B95" s="29"/>
      <c r="C95" s="29"/>
      <c r="D95" s="29"/>
      <c r="E95" s="29"/>
      <c r="F95" s="29"/>
      <c r="G95" s="29"/>
      <c r="H95" s="29"/>
      <c r="I95" s="29"/>
      <c r="J95" s="29">
        <v>8</v>
      </c>
      <c r="K95" s="152">
        <v>6</v>
      </c>
      <c r="L95" s="1"/>
      <c r="M95" s="1"/>
      <c r="N95" s="29"/>
      <c r="O95" s="1"/>
      <c r="P95" s="24">
        <v>9</v>
      </c>
      <c r="Q95" s="25">
        <f t="shared" si="35"/>
        <v>0.23076923076923078</v>
      </c>
      <c r="R95" s="1">
        <f t="shared" si="36"/>
        <v>0.76923076923076916</v>
      </c>
      <c r="X95" s="40"/>
      <c r="Y95" s="41"/>
      <c r="Z95" s="41"/>
      <c r="AA95" s="41"/>
      <c r="AB95" s="41"/>
      <c r="AC95" s="41"/>
      <c r="AD95" s="41"/>
      <c r="AJ95" s="41"/>
    </row>
    <row r="96" spans="1:45" ht="12.75" customHeight="1" x14ac:dyDescent="0.3">
      <c r="A96" s="28" t="s">
        <v>36</v>
      </c>
      <c r="B96" s="29"/>
      <c r="C96" s="29"/>
      <c r="D96" s="29"/>
      <c r="E96" s="29"/>
      <c r="F96" s="29"/>
      <c r="G96" s="29"/>
      <c r="H96" s="29"/>
      <c r="I96" s="29"/>
      <c r="J96" s="29">
        <v>2</v>
      </c>
      <c r="K96" s="152">
        <v>2</v>
      </c>
      <c r="L96" s="1"/>
      <c r="M96" s="1"/>
      <c r="N96" s="29"/>
      <c r="O96" s="1"/>
      <c r="P96" s="24">
        <v>2</v>
      </c>
      <c r="Q96" s="25"/>
      <c r="R96" s="1"/>
      <c r="X96" s="40"/>
      <c r="Y96" s="41"/>
      <c r="Z96" s="41"/>
      <c r="AA96" s="41"/>
      <c r="AB96" s="41"/>
      <c r="AC96" s="41"/>
      <c r="AD96" s="41"/>
      <c r="AJ96" s="41"/>
    </row>
    <row r="97" spans="1:36" ht="12.75" customHeight="1" x14ac:dyDescent="0.3">
      <c r="A97" s="28" t="s">
        <v>42</v>
      </c>
      <c r="B97" s="29"/>
      <c r="C97" s="29"/>
      <c r="D97" s="29"/>
      <c r="E97" s="29"/>
      <c r="F97" s="29"/>
      <c r="G97" s="29"/>
      <c r="H97" s="29"/>
      <c r="I97" s="29"/>
      <c r="J97" s="29">
        <v>1</v>
      </c>
      <c r="K97" s="152"/>
      <c r="L97" s="1"/>
      <c r="M97" s="1"/>
      <c r="N97" s="29"/>
      <c r="O97" s="1"/>
      <c r="P97" s="24">
        <v>1</v>
      </c>
      <c r="Q97" s="25"/>
      <c r="R97" s="1"/>
      <c r="X97" s="40"/>
      <c r="Y97" s="41"/>
      <c r="Z97" s="41"/>
      <c r="AA97" s="41"/>
      <c r="AB97" s="41"/>
      <c r="AC97" s="41"/>
      <c r="AD97" s="41"/>
      <c r="AJ97" s="41"/>
    </row>
    <row r="98" spans="1:36" ht="12.75" customHeight="1" x14ac:dyDescent="0.2">
      <c r="K98" s="135">
        <f>SUM(K94:K96)</f>
        <v>37</v>
      </c>
      <c r="L98" s="1">
        <f>K94/B86</f>
        <v>0.36708860759493672</v>
      </c>
      <c r="M98" s="1">
        <f>K98/B86</f>
        <v>0.46835443037974683</v>
      </c>
      <c r="N98" s="1">
        <f>M98-L98</f>
        <v>0.10126582278481011</v>
      </c>
      <c r="O98" s="1"/>
      <c r="X98" s="33"/>
      <c r="Y98" s="8"/>
      <c r="Z98" s="35"/>
      <c r="AA98" s="35"/>
      <c r="AB98" s="35"/>
      <c r="AC98" s="35"/>
      <c r="AD98" s="35"/>
      <c r="AE98" s="35"/>
      <c r="AF98" s="35"/>
      <c r="AG98" s="35"/>
      <c r="AH98" s="35"/>
    </row>
    <row r="99" spans="1:36" ht="12.75" customHeight="1" x14ac:dyDescent="0.3">
      <c r="A99" s="2" t="s">
        <v>48</v>
      </c>
      <c r="L99" s="1"/>
      <c r="M99" s="1"/>
      <c r="O99" s="1"/>
    </row>
    <row r="100" spans="1:36" ht="25.5" customHeight="1" x14ac:dyDescent="0.2">
      <c r="B100" s="182" t="s">
        <v>1</v>
      </c>
      <c r="C100" s="183"/>
      <c r="D100" s="183"/>
      <c r="E100" s="183"/>
      <c r="F100" s="183"/>
      <c r="G100" s="183"/>
      <c r="H100" s="183"/>
      <c r="I100" s="183"/>
      <c r="J100" s="183"/>
      <c r="L100" s="4" t="s">
        <v>2</v>
      </c>
      <c r="M100" s="4" t="s">
        <v>3</v>
      </c>
      <c r="N100" s="5" t="s">
        <v>4</v>
      </c>
      <c r="O100" s="4" t="s">
        <v>5</v>
      </c>
      <c r="P100" s="6" t="s">
        <v>6</v>
      </c>
      <c r="Q100" s="6" t="s">
        <v>7</v>
      </c>
      <c r="R100" s="7" t="s">
        <v>8</v>
      </c>
    </row>
    <row r="101" spans="1:36" ht="12.75" customHeight="1" x14ac:dyDescent="0.2">
      <c r="A101" s="9" t="s">
        <v>9</v>
      </c>
      <c r="B101" s="10">
        <v>1</v>
      </c>
      <c r="C101" s="10">
        <v>2</v>
      </c>
      <c r="D101" s="10">
        <v>3</v>
      </c>
      <c r="E101" s="10">
        <v>4</v>
      </c>
      <c r="F101" s="10">
        <v>5</v>
      </c>
      <c r="G101" s="10">
        <v>6</v>
      </c>
      <c r="H101" s="10">
        <v>7</v>
      </c>
      <c r="I101" s="10">
        <v>8</v>
      </c>
      <c r="J101" s="10">
        <v>9</v>
      </c>
      <c r="K101" s="150" t="s">
        <v>10</v>
      </c>
      <c r="L101" s="12"/>
      <c r="M101" s="12"/>
      <c r="N101" s="13"/>
      <c r="O101" s="14"/>
      <c r="P101" s="15"/>
      <c r="Q101" s="15"/>
      <c r="R101" s="1"/>
    </row>
    <row r="102" spans="1:36" ht="12.75" customHeight="1" x14ac:dyDescent="0.2">
      <c r="A102" s="23" t="s">
        <v>17</v>
      </c>
      <c r="B102" s="17">
        <v>43</v>
      </c>
      <c r="C102" s="17"/>
      <c r="D102" s="17"/>
      <c r="E102" s="17"/>
      <c r="F102" s="17"/>
      <c r="G102" s="17"/>
      <c r="H102" s="17"/>
      <c r="I102" s="17"/>
      <c r="J102" s="17"/>
      <c r="K102" s="151"/>
      <c r="L102" s="12"/>
      <c r="M102" s="12"/>
      <c r="N102" s="13"/>
      <c r="O102" s="14"/>
      <c r="P102" s="19">
        <f>B102</f>
        <v>43</v>
      </c>
      <c r="Q102" s="15"/>
      <c r="R102" s="1"/>
    </row>
    <row r="103" spans="1:36" ht="12.75" customHeight="1" x14ac:dyDescent="0.2">
      <c r="A103" s="23" t="s">
        <v>18</v>
      </c>
      <c r="B103" s="17"/>
      <c r="C103" s="17">
        <v>33</v>
      </c>
      <c r="D103" s="17"/>
      <c r="E103" s="17"/>
      <c r="F103" s="17"/>
      <c r="G103" s="17"/>
      <c r="H103" s="17"/>
      <c r="I103" s="17"/>
      <c r="J103" s="17"/>
      <c r="K103" s="151"/>
      <c r="L103" s="12"/>
      <c r="M103" s="12"/>
      <c r="N103" s="13"/>
      <c r="O103" s="14">
        <f>C103/B102</f>
        <v>0.76744186046511631</v>
      </c>
      <c r="P103" s="24">
        <v>33</v>
      </c>
      <c r="Q103" s="25">
        <f t="shared" ref="Q103:Q110" si="37">P103/P102</f>
        <v>0.76744186046511631</v>
      </c>
      <c r="R103" s="1">
        <f t="shared" ref="R103:R110" si="38">100%-Q103</f>
        <v>0.23255813953488369</v>
      </c>
    </row>
    <row r="104" spans="1:36" ht="12.75" customHeight="1" x14ac:dyDescent="0.2">
      <c r="A104" s="28" t="s">
        <v>19</v>
      </c>
      <c r="B104" s="29"/>
      <c r="C104" s="29"/>
      <c r="D104" s="29">
        <v>30</v>
      </c>
      <c r="E104" s="29"/>
      <c r="F104" s="29"/>
      <c r="G104" s="29"/>
      <c r="H104" s="29"/>
      <c r="I104" s="29"/>
      <c r="J104" s="29"/>
      <c r="K104" s="152"/>
      <c r="L104" s="1"/>
      <c r="M104" s="1"/>
      <c r="N104" s="29"/>
      <c r="O104" s="14">
        <f>D104/C103</f>
        <v>0.90909090909090906</v>
      </c>
      <c r="P104" s="24">
        <v>31</v>
      </c>
      <c r="Q104" s="25">
        <f t="shared" si="37"/>
        <v>0.93939393939393945</v>
      </c>
      <c r="R104" s="1">
        <f t="shared" si="38"/>
        <v>6.0606060606060552E-2</v>
      </c>
    </row>
    <row r="105" spans="1:36" ht="12.75" customHeight="1" x14ac:dyDescent="0.2">
      <c r="A105" s="28" t="s">
        <v>27</v>
      </c>
      <c r="B105" s="29"/>
      <c r="C105" s="29"/>
      <c r="D105" s="29"/>
      <c r="E105" s="29">
        <v>27</v>
      </c>
      <c r="F105" s="29"/>
      <c r="G105" s="29"/>
      <c r="H105" s="29"/>
      <c r="I105" s="29"/>
      <c r="J105" s="29"/>
      <c r="K105" s="152"/>
      <c r="L105" s="1"/>
      <c r="M105" s="1"/>
      <c r="N105" s="29"/>
      <c r="O105" s="14">
        <f>E105/D104</f>
        <v>0.9</v>
      </c>
      <c r="P105" s="24">
        <v>29</v>
      </c>
      <c r="Q105" s="25">
        <f t="shared" si="37"/>
        <v>0.93548387096774188</v>
      </c>
      <c r="R105" s="1">
        <f t="shared" si="38"/>
        <v>6.4516129032258118E-2</v>
      </c>
    </row>
    <row r="106" spans="1:36" ht="12.75" customHeight="1" x14ac:dyDescent="0.2">
      <c r="A106" s="28" t="s">
        <v>29</v>
      </c>
      <c r="B106" s="29"/>
      <c r="C106" s="29"/>
      <c r="D106" s="29"/>
      <c r="E106" s="29"/>
      <c r="F106" s="29">
        <v>21</v>
      </c>
      <c r="G106" s="29"/>
      <c r="H106" s="29"/>
      <c r="I106" s="29"/>
      <c r="J106" s="29"/>
      <c r="K106" s="152"/>
      <c r="L106" s="1"/>
      <c r="M106" s="1"/>
      <c r="N106" s="29"/>
      <c r="O106" s="1">
        <f>F106/E105</f>
        <v>0.77777777777777779</v>
      </c>
      <c r="P106" s="24">
        <v>27</v>
      </c>
      <c r="Q106" s="25">
        <f t="shared" si="37"/>
        <v>0.93103448275862066</v>
      </c>
      <c r="R106" s="1">
        <f t="shared" si="38"/>
        <v>6.8965517241379337E-2</v>
      </c>
    </row>
    <row r="107" spans="1:36" ht="12.75" customHeight="1" x14ac:dyDescent="0.2">
      <c r="A107" s="28" t="s">
        <v>30</v>
      </c>
      <c r="B107" s="29"/>
      <c r="C107" s="29"/>
      <c r="D107" s="29"/>
      <c r="E107" s="29"/>
      <c r="F107" s="29"/>
      <c r="G107" s="29">
        <v>21</v>
      </c>
      <c r="H107" s="29"/>
      <c r="I107" s="29"/>
      <c r="J107" s="29"/>
      <c r="K107" s="152"/>
      <c r="L107" s="1"/>
      <c r="M107" s="1"/>
      <c r="N107" s="29"/>
      <c r="O107" s="1">
        <f>G107/F106</f>
        <v>1</v>
      </c>
      <c r="P107" s="24">
        <v>27</v>
      </c>
      <c r="Q107" s="25">
        <f t="shared" si="37"/>
        <v>1</v>
      </c>
      <c r="R107" s="1">
        <f t="shared" si="38"/>
        <v>0</v>
      </c>
    </row>
    <row r="108" spans="1:36" ht="12.75" customHeight="1" x14ac:dyDescent="0.2">
      <c r="A108" s="28" t="s">
        <v>31</v>
      </c>
      <c r="B108" s="29"/>
      <c r="C108" s="29"/>
      <c r="D108" s="29"/>
      <c r="E108" s="29"/>
      <c r="F108" s="29"/>
      <c r="G108" s="29"/>
      <c r="H108" s="29">
        <v>21</v>
      </c>
      <c r="I108" s="29"/>
      <c r="J108" s="29"/>
      <c r="K108" s="152"/>
      <c r="L108" s="1"/>
      <c r="M108" s="1"/>
      <c r="N108" s="29"/>
      <c r="O108" s="1">
        <f>H108/G107</f>
        <v>1</v>
      </c>
      <c r="P108" s="24">
        <v>26</v>
      </c>
      <c r="Q108" s="25">
        <f t="shared" si="37"/>
        <v>0.96296296296296291</v>
      </c>
      <c r="R108" s="1">
        <f t="shared" si="38"/>
        <v>3.703703703703709E-2</v>
      </c>
    </row>
    <row r="109" spans="1:36" ht="12.75" customHeight="1" x14ac:dyDescent="0.2">
      <c r="A109" s="28" t="s">
        <v>32</v>
      </c>
      <c r="I109" s="29">
        <v>13</v>
      </c>
      <c r="K109" s="152">
        <v>7</v>
      </c>
      <c r="L109" s="1"/>
      <c r="M109" s="1"/>
      <c r="O109" s="1">
        <f>I109/H108</f>
        <v>0.61904761904761907</v>
      </c>
      <c r="P109" s="24">
        <v>27</v>
      </c>
      <c r="Q109" s="25">
        <f t="shared" si="37"/>
        <v>1.0384615384615385</v>
      </c>
      <c r="R109" s="1">
        <f t="shared" si="38"/>
        <v>-3.8461538461538547E-2</v>
      </c>
    </row>
    <row r="110" spans="1:36" ht="12.75" customHeight="1" x14ac:dyDescent="0.2">
      <c r="A110" s="28" t="s">
        <v>35</v>
      </c>
      <c r="J110" s="29">
        <v>13</v>
      </c>
      <c r="K110" s="152">
        <v>7</v>
      </c>
      <c r="L110" s="1"/>
      <c r="M110" s="1"/>
      <c r="O110" s="1">
        <f>J110/I109</f>
        <v>1</v>
      </c>
      <c r="P110" s="24">
        <v>22</v>
      </c>
      <c r="Q110" s="25">
        <f t="shared" si="37"/>
        <v>0.81481481481481477</v>
      </c>
      <c r="R110" s="1">
        <f t="shared" si="38"/>
        <v>0.18518518518518523</v>
      </c>
    </row>
    <row r="111" spans="1:36" ht="12.75" customHeight="1" x14ac:dyDescent="0.2">
      <c r="A111" s="28" t="s">
        <v>36</v>
      </c>
      <c r="J111" s="29">
        <v>8</v>
      </c>
      <c r="K111" s="152">
        <v>6</v>
      </c>
      <c r="L111" s="1"/>
      <c r="M111" s="1"/>
      <c r="O111" s="1"/>
      <c r="P111" s="24">
        <v>10</v>
      </c>
      <c r="Q111" s="25"/>
      <c r="R111" s="1"/>
    </row>
    <row r="112" spans="1:36" ht="12.75" customHeight="1" x14ac:dyDescent="0.2">
      <c r="A112" s="28" t="s">
        <v>42</v>
      </c>
      <c r="J112" s="29">
        <v>1</v>
      </c>
      <c r="K112" s="152"/>
      <c r="L112" s="1"/>
      <c r="M112" s="1"/>
      <c r="O112" s="1"/>
      <c r="P112" s="24">
        <v>2</v>
      </c>
      <c r="Q112" s="25"/>
      <c r="R112" s="1"/>
    </row>
    <row r="113" spans="1:18" ht="12.75" customHeight="1" x14ac:dyDescent="0.2">
      <c r="A113" s="28" t="s">
        <v>43</v>
      </c>
      <c r="J113" s="29">
        <v>1</v>
      </c>
      <c r="K113" s="152"/>
      <c r="L113" s="1"/>
      <c r="M113" s="1"/>
      <c r="O113" s="1"/>
      <c r="P113" s="24">
        <v>2</v>
      </c>
      <c r="Q113" s="25"/>
      <c r="R113" s="1"/>
    </row>
    <row r="114" spans="1:18" ht="12.75" customHeight="1" x14ac:dyDescent="0.2">
      <c r="A114" s="28" t="s">
        <v>44</v>
      </c>
      <c r="J114" s="29">
        <v>1</v>
      </c>
      <c r="K114" s="152">
        <v>1</v>
      </c>
      <c r="L114" s="1"/>
      <c r="M114" s="1"/>
      <c r="O114" s="1"/>
      <c r="P114" s="24">
        <v>1</v>
      </c>
      <c r="Q114" s="25"/>
      <c r="R114" s="1"/>
    </row>
    <row r="115" spans="1:18" ht="12.75" customHeight="1" x14ac:dyDescent="0.2">
      <c r="A115" s="28" t="s">
        <v>45</v>
      </c>
      <c r="K115" s="152"/>
      <c r="L115" s="1"/>
      <c r="M115" s="1"/>
      <c r="O115" s="1"/>
      <c r="P115" s="24"/>
      <c r="Q115" s="25"/>
      <c r="R115" s="1"/>
    </row>
    <row r="116" spans="1:18" ht="12.75" customHeight="1" x14ac:dyDescent="0.2">
      <c r="A116" s="28" t="s">
        <v>46</v>
      </c>
      <c r="J116" s="29">
        <v>1</v>
      </c>
      <c r="K116" s="152">
        <v>1</v>
      </c>
      <c r="L116" s="1"/>
      <c r="M116" s="1"/>
      <c r="O116" s="1"/>
      <c r="P116" s="24">
        <v>1</v>
      </c>
      <c r="Q116" s="25"/>
      <c r="R116" s="1"/>
    </row>
    <row r="117" spans="1:18" ht="12.75" customHeight="1" x14ac:dyDescent="0.2">
      <c r="K117" s="135">
        <f>SUM(K109:K116)</f>
        <v>22</v>
      </c>
      <c r="L117" s="1">
        <f>(K109+K110)/B102</f>
        <v>0.32558139534883723</v>
      </c>
      <c r="M117" s="1">
        <f>K117/B102</f>
        <v>0.51162790697674421</v>
      </c>
      <c r="N117" s="1">
        <f>M117-L117</f>
        <v>0.18604651162790697</v>
      </c>
      <c r="O117" s="1"/>
    </row>
    <row r="118" spans="1:18" ht="12.75" customHeight="1" x14ac:dyDescent="0.3">
      <c r="A118" s="2" t="s">
        <v>49</v>
      </c>
      <c r="L118" s="1"/>
      <c r="M118" s="1"/>
      <c r="O118" s="1"/>
    </row>
    <row r="119" spans="1:18" ht="25.5" customHeight="1" x14ac:dyDescent="0.2">
      <c r="B119" s="182" t="s">
        <v>1</v>
      </c>
      <c r="C119" s="183"/>
      <c r="D119" s="183"/>
      <c r="E119" s="183"/>
      <c r="F119" s="183"/>
      <c r="G119" s="183"/>
      <c r="H119" s="183"/>
      <c r="I119" s="183"/>
      <c r="J119" s="183"/>
      <c r="L119" s="4" t="s">
        <v>2</v>
      </c>
      <c r="M119" s="4" t="s">
        <v>3</v>
      </c>
      <c r="N119" s="5" t="s">
        <v>4</v>
      </c>
      <c r="O119" s="4" t="s">
        <v>5</v>
      </c>
      <c r="P119" s="6" t="s">
        <v>6</v>
      </c>
      <c r="Q119" s="6" t="s">
        <v>7</v>
      </c>
      <c r="R119" s="7" t="s">
        <v>8</v>
      </c>
    </row>
    <row r="120" spans="1:18" ht="12.75" customHeight="1" x14ac:dyDescent="0.2">
      <c r="A120" s="9" t="s">
        <v>9</v>
      </c>
      <c r="B120" s="10">
        <v>1</v>
      </c>
      <c r="C120" s="10">
        <v>2</v>
      </c>
      <c r="D120" s="10">
        <v>3</v>
      </c>
      <c r="E120" s="10">
        <v>4</v>
      </c>
      <c r="F120" s="10">
        <v>5</v>
      </c>
      <c r="G120" s="10">
        <v>6</v>
      </c>
      <c r="H120" s="10">
        <v>7</v>
      </c>
      <c r="I120" s="10">
        <v>8</v>
      </c>
      <c r="J120" s="10">
        <v>9</v>
      </c>
      <c r="K120" s="150" t="s">
        <v>10</v>
      </c>
      <c r="L120" s="12"/>
      <c r="M120" s="12"/>
      <c r="N120" s="13"/>
      <c r="O120" s="14"/>
      <c r="P120" s="15"/>
      <c r="Q120" s="15"/>
      <c r="R120" s="1"/>
    </row>
    <row r="121" spans="1:18" ht="12.75" customHeight="1" x14ac:dyDescent="0.2">
      <c r="A121" s="23" t="s">
        <v>18</v>
      </c>
      <c r="B121" s="17">
        <v>101</v>
      </c>
      <c r="C121" s="17"/>
      <c r="D121" s="17"/>
      <c r="E121" s="17"/>
      <c r="F121" s="17"/>
      <c r="G121" s="17"/>
      <c r="H121" s="17"/>
      <c r="I121" s="17"/>
      <c r="J121" s="17"/>
      <c r="K121" s="151"/>
      <c r="L121" s="12"/>
      <c r="M121" s="12"/>
      <c r="N121" s="13"/>
      <c r="O121" s="14"/>
      <c r="P121" s="19">
        <f>B121</f>
        <v>101</v>
      </c>
      <c r="Q121" s="15"/>
      <c r="R121" s="1"/>
    </row>
    <row r="122" spans="1:18" ht="12.75" customHeight="1" x14ac:dyDescent="0.2">
      <c r="A122" s="28" t="s">
        <v>19</v>
      </c>
      <c r="B122" s="29"/>
      <c r="C122" s="29">
        <v>74</v>
      </c>
      <c r="D122" s="29"/>
      <c r="E122" s="29"/>
      <c r="F122" s="29"/>
      <c r="G122" s="29"/>
      <c r="H122" s="29"/>
      <c r="I122" s="29"/>
      <c r="J122" s="29"/>
      <c r="K122" s="152"/>
      <c r="L122" s="1"/>
      <c r="M122" s="1"/>
      <c r="N122" s="29"/>
      <c r="O122" s="14">
        <f>C122/B121</f>
        <v>0.73267326732673266</v>
      </c>
      <c r="P122" s="24">
        <v>74</v>
      </c>
      <c r="Q122" s="25">
        <f t="shared" ref="Q122:Q129" si="39">P122/P121</f>
        <v>0.73267326732673266</v>
      </c>
      <c r="R122" s="1">
        <f t="shared" ref="R122:R129" si="40">100%-Q122</f>
        <v>0.26732673267326734</v>
      </c>
    </row>
    <row r="123" spans="1:18" ht="12.75" customHeight="1" x14ac:dyDescent="0.2">
      <c r="A123" s="28" t="s">
        <v>27</v>
      </c>
      <c r="B123" s="29"/>
      <c r="C123" s="29"/>
      <c r="D123" s="29">
        <v>69</v>
      </c>
      <c r="E123" s="29"/>
      <c r="F123" s="29"/>
      <c r="G123" s="29"/>
      <c r="H123" s="29"/>
      <c r="I123" s="29"/>
      <c r="J123" s="29"/>
      <c r="K123" s="152"/>
      <c r="L123" s="1"/>
      <c r="M123" s="1"/>
      <c r="N123" s="29"/>
      <c r="O123" s="14">
        <f>D123/C122</f>
        <v>0.93243243243243246</v>
      </c>
      <c r="P123" s="24">
        <v>74</v>
      </c>
      <c r="Q123" s="25">
        <f t="shared" si="39"/>
        <v>1</v>
      </c>
      <c r="R123" s="1">
        <f t="shared" si="40"/>
        <v>0</v>
      </c>
    </row>
    <row r="124" spans="1:18" ht="12.75" customHeight="1" x14ac:dyDescent="0.2">
      <c r="A124" s="28" t="s">
        <v>29</v>
      </c>
      <c r="B124" s="29"/>
      <c r="C124" s="29"/>
      <c r="D124" s="29"/>
      <c r="E124" s="29">
        <v>57</v>
      </c>
      <c r="F124" s="29"/>
      <c r="G124" s="29"/>
      <c r="H124" s="29"/>
      <c r="I124" s="29"/>
      <c r="J124" s="29"/>
      <c r="K124" s="152"/>
      <c r="L124" s="1"/>
      <c r="M124" s="1"/>
      <c r="N124" s="29"/>
      <c r="O124" s="14">
        <f>E124/D123</f>
        <v>0.82608695652173914</v>
      </c>
      <c r="P124" s="24">
        <v>65</v>
      </c>
      <c r="Q124" s="25">
        <f t="shared" si="39"/>
        <v>0.8783783783783784</v>
      </c>
      <c r="R124" s="1">
        <f t="shared" si="40"/>
        <v>0.1216216216216216</v>
      </c>
    </row>
    <row r="125" spans="1:18" ht="12.75" customHeight="1" x14ac:dyDescent="0.2">
      <c r="A125" s="28" t="s">
        <v>30</v>
      </c>
      <c r="B125" s="29"/>
      <c r="C125" s="29"/>
      <c r="D125" s="29"/>
      <c r="E125" s="29"/>
      <c r="F125" s="29">
        <v>53</v>
      </c>
      <c r="G125" s="29"/>
      <c r="H125" s="29"/>
      <c r="I125" s="29"/>
      <c r="J125" s="29"/>
      <c r="K125" s="152"/>
      <c r="L125" s="1"/>
      <c r="M125" s="1"/>
      <c r="N125" s="29"/>
      <c r="O125" s="14">
        <f>F125/E124</f>
        <v>0.92982456140350878</v>
      </c>
      <c r="P125" s="24">
        <v>61</v>
      </c>
      <c r="Q125" s="25">
        <f t="shared" si="39"/>
        <v>0.93846153846153846</v>
      </c>
      <c r="R125" s="1">
        <f t="shared" si="40"/>
        <v>6.1538461538461542E-2</v>
      </c>
    </row>
    <row r="126" spans="1:18" ht="12.75" customHeight="1" x14ac:dyDescent="0.2">
      <c r="A126" s="28" t="s">
        <v>31</v>
      </c>
      <c r="B126" s="29"/>
      <c r="C126" s="29"/>
      <c r="D126" s="29"/>
      <c r="E126" s="29"/>
      <c r="F126" s="29"/>
      <c r="G126" s="29">
        <v>50</v>
      </c>
      <c r="H126" s="29"/>
      <c r="I126" s="29"/>
      <c r="J126" s="29"/>
      <c r="K126" s="152"/>
      <c r="L126" s="1"/>
      <c r="M126" s="1"/>
      <c r="N126" s="29"/>
      <c r="O126" s="14">
        <f>G126/F125</f>
        <v>0.94339622641509435</v>
      </c>
      <c r="P126" s="24">
        <v>55</v>
      </c>
      <c r="Q126" s="25">
        <f t="shared" si="39"/>
        <v>0.90163934426229508</v>
      </c>
      <c r="R126" s="1">
        <f t="shared" si="40"/>
        <v>9.8360655737704916E-2</v>
      </c>
    </row>
    <row r="127" spans="1:18" ht="12.75" customHeight="1" x14ac:dyDescent="0.2">
      <c r="A127" s="28" t="s">
        <v>32</v>
      </c>
      <c r="H127" s="29">
        <v>44</v>
      </c>
      <c r="K127" s="152"/>
      <c r="L127" s="1"/>
      <c r="M127" s="1"/>
      <c r="O127" s="14">
        <f>H127/G126</f>
        <v>0.88</v>
      </c>
      <c r="P127" s="24">
        <v>49</v>
      </c>
      <c r="Q127" s="25">
        <f t="shared" si="39"/>
        <v>0.89090909090909087</v>
      </c>
      <c r="R127" s="1">
        <f t="shared" si="40"/>
        <v>0.10909090909090913</v>
      </c>
    </row>
    <row r="128" spans="1:18" ht="12.75" customHeight="1" x14ac:dyDescent="0.2">
      <c r="A128" s="28" t="s">
        <v>35</v>
      </c>
      <c r="I128" s="29">
        <v>42</v>
      </c>
      <c r="K128" s="152">
        <v>1</v>
      </c>
      <c r="L128" s="1"/>
      <c r="M128" s="1"/>
      <c r="O128" s="1">
        <f>I128/H127</f>
        <v>0.95454545454545459</v>
      </c>
      <c r="P128" s="24">
        <v>50</v>
      </c>
      <c r="Q128" s="25">
        <f t="shared" si="39"/>
        <v>1.0204081632653061</v>
      </c>
      <c r="R128" s="1">
        <f t="shared" si="40"/>
        <v>-2.0408163265306145E-2</v>
      </c>
    </row>
    <row r="129" spans="1:18" ht="12.75" customHeight="1" x14ac:dyDescent="0.2">
      <c r="A129" s="28" t="s">
        <v>36</v>
      </c>
      <c r="J129" s="29">
        <v>41</v>
      </c>
      <c r="K129" s="152">
        <v>38</v>
      </c>
      <c r="L129" s="1"/>
      <c r="M129" s="1"/>
      <c r="O129" s="1">
        <f>J129/I128</f>
        <v>0.97619047619047616</v>
      </c>
      <c r="P129" s="24">
        <v>46</v>
      </c>
      <c r="Q129" s="25">
        <f t="shared" si="39"/>
        <v>0.92</v>
      </c>
      <c r="R129" s="1">
        <f t="shared" si="40"/>
        <v>7.999999999999996E-2</v>
      </c>
    </row>
    <row r="130" spans="1:18" ht="12.75" customHeight="1" x14ac:dyDescent="0.2">
      <c r="A130" s="28" t="s">
        <v>42</v>
      </c>
      <c r="J130" s="29">
        <v>2</v>
      </c>
      <c r="K130" s="152">
        <v>1</v>
      </c>
      <c r="L130" s="1"/>
      <c r="M130" s="1"/>
      <c r="O130" s="1"/>
      <c r="P130" s="24">
        <v>5</v>
      </c>
      <c r="Q130" s="25"/>
      <c r="R130" s="1"/>
    </row>
    <row r="131" spans="1:18" ht="12.75" customHeight="1" x14ac:dyDescent="0.2">
      <c r="A131" s="28" t="s">
        <v>43</v>
      </c>
      <c r="J131" s="29">
        <v>2</v>
      </c>
      <c r="K131" s="152">
        <v>2</v>
      </c>
      <c r="L131" s="1"/>
      <c r="M131" s="1"/>
      <c r="O131" s="1"/>
      <c r="P131" s="24">
        <v>2</v>
      </c>
      <c r="Q131" s="25"/>
      <c r="R131" s="1"/>
    </row>
    <row r="132" spans="1:18" ht="12.75" customHeight="1" x14ac:dyDescent="0.2">
      <c r="A132" s="28" t="s">
        <v>44</v>
      </c>
      <c r="G132" s="29">
        <v>1</v>
      </c>
      <c r="K132" s="152"/>
      <c r="L132" s="1"/>
      <c r="M132" s="1"/>
      <c r="O132" s="1"/>
      <c r="P132" s="24">
        <v>1</v>
      </c>
      <c r="Q132" s="25"/>
      <c r="R132" s="1"/>
    </row>
    <row r="133" spans="1:18" ht="12.75" customHeight="1" x14ac:dyDescent="0.2">
      <c r="A133" s="28" t="s">
        <v>45</v>
      </c>
      <c r="K133" s="152"/>
      <c r="L133" s="1"/>
      <c r="M133" s="1"/>
      <c r="O133" s="1"/>
      <c r="P133" s="24"/>
      <c r="Q133" s="25"/>
      <c r="R133" s="1"/>
    </row>
    <row r="134" spans="1:18" ht="12.75" customHeight="1" x14ac:dyDescent="0.2">
      <c r="A134" s="28" t="s">
        <v>46</v>
      </c>
      <c r="J134" s="29">
        <v>1</v>
      </c>
      <c r="K134" s="152"/>
      <c r="L134" s="1"/>
      <c r="M134" s="1"/>
      <c r="O134" s="1"/>
      <c r="P134" s="24">
        <v>1</v>
      </c>
      <c r="Q134" s="25"/>
      <c r="R134" s="1"/>
    </row>
    <row r="135" spans="1:18" ht="12.75" customHeight="1" x14ac:dyDescent="0.2">
      <c r="A135" s="28"/>
      <c r="K135" s="135">
        <f>SUM(K128:K131)</f>
        <v>42</v>
      </c>
      <c r="L135" s="1">
        <f>SUM(K128:K129)/B121</f>
        <v>0.38613861386138615</v>
      </c>
      <c r="M135" s="1">
        <f>K135/B121</f>
        <v>0.41584158415841582</v>
      </c>
      <c r="N135" s="1">
        <f>M135-L135</f>
        <v>2.9702970297029674E-2</v>
      </c>
      <c r="O135" s="1"/>
    </row>
    <row r="136" spans="1:18" ht="12.75" customHeight="1" x14ac:dyDescent="0.3">
      <c r="A136" s="2" t="s">
        <v>50</v>
      </c>
      <c r="L136" s="1"/>
      <c r="M136" s="1"/>
      <c r="O136" s="1"/>
    </row>
    <row r="137" spans="1:18" ht="25.5" customHeight="1" x14ac:dyDescent="0.2">
      <c r="B137" s="182" t="s">
        <v>1</v>
      </c>
      <c r="C137" s="183"/>
      <c r="D137" s="183"/>
      <c r="E137" s="183"/>
      <c r="F137" s="183"/>
      <c r="G137" s="183"/>
      <c r="H137" s="183"/>
      <c r="I137" s="183"/>
      <c r="J137" s="183"/>
      <c r="L137" s="4" t="s">
        <v>2</v>
      </c>
      <c r="M137" s="4" t="s">
        <v>3</v>
      </c>
      <c r="N137" s="5" t="s">
        <v>4</v>
      </c>
      <c r="O137" s="4" t="s">
        <v>5</v>
      </c>
      <c r="P137" s="6" t="s">
        <v>6</v>
      </c>
      <c r="Q137" s="6" t="s">
        <v>7</v>
      </c>
      <c r="R137" s="7" t="s">
        <v>8</v>
      </c>
    </row>
    <row r="138" spans="1:18" ht="12.75" customHeight="1" x14ac:dyDescent="0.2">
      <c r="A138" s="9" t="s">
        <v>9</v>
      </c>
      <c r="B138" s="10">
        <v>1</v>
      </c>
      <c r="C138" s="10">
        <v>2</v>
      </c>
      <c r="D138" s="10">
        <v>3</v>
      </c>
      <c r="E138" s="10">
        <v>4</v>
      </c>
      <c r="F138" s="10">
        <v>5</v>
      </c>
      <c r="G138" s="10">
        <v>6</v>
      </c>
      <c r="H138" s="10">
        <v>7</v>
      </c>
      <c r="I138" s="10">
        <v>8</v>
      </c>
      <c r="J138" s="10">
        <v>9</v>
      </c>
      <c r="K138" s="150" t="s">
        <v>10</v>
      </c>
      <c r="L138" s="12"/>
      <c r="M138" s="12"/>
      <c r="N138" s="13"/>
      <c r="O138" s="14"/>
      <c r="P138" s="15"/>
      <c r="Q138" s="15"/>
      <c r="R138" s="1"/>
    </row>
    <row r="139" spans="1:18" ht="12.75" customHeight="1" x14ac:dyDescent="0.2">
      <c r="A139" s="28" t="s">
        <v>19</v>
      </c>
      <c r="B139" s="17">
        <v>47</v>
      </c>
      <c r="C139" s="17"/>
      <c r="D139" s="17"/>
      <c r="E139" s="17"/>
      <c r="F139" s="17"/>
      <c r="G139" s="17"/>
      <c r="H139" s="17"/>
      <c r="I139" s="17"/>
      <c r="J139" s="17"/>
      <c r="K139" s="152"/>
      <c r="L139" s="12"/>
      <c r="M139" s="12"/>
      <c r="N139" s="13"/>
      <c r="O139" s="14"/>
      <c r="P139" s="19">
        <f>B139</f>
        <v>47</v>
      </c>
      <c r="Q139" s="15"/>
      <c r="R139" s="1"/>
    </row>
    <row r="140" spans="1:18" ht="12.75" customHeight="1" x14ac:dyDescent="0.2">
      <c r="A140" s="28" t="s">
        <v>27</v>
      </c>
      <c r="C140" s="29">
        <v>30</v>
      </c>
      <c r="K140" s="152"/>
      <c r="L140" s="1"/>
      <c r="M140" s="1"/>
      <c r="O140" s="14">
        <f>C140/B139</f>
        <v>0.63829787234042556</v>
      </c>
      <c r="P140" s="24">
        <v>32</v>
      </c>
      <c r="Q140" s="25">
        <f t="shared" ref="Q140:Q147" si="41">P140/P139</f>
        <v>0.68085106382978722</v>
      </c>
      <c r="R140" s="1">
        <f t="shared" ref="R140:R147" si="42">100%-Q140</f>
        <v>0.31914893617021278</v>
      </c>
    </row>
    <row r="141" spans="1:18" ht="12.75" customHeight="1" x14ac:dyDescent="0.2">
      <c r="A141" s="28" t="s">
        <v>29</v>
      </c>
      <c r="D141" s="29">
        <v>20</v>
      </c>
      <c r="K141" s="152"/>
      <c r="L141" s="1"/>
      <c r="M141" s="1"/>
      <c r="O141" s="14">
        <f>D141/C140</f>
        <v>0.66666666666666663</v>
      </c>
      <c r="P141" s="24">
        <v>26</v>
      </c>
      <c r="Q141" s="25">
        <f t="shared" si="41"/>
        <v>0.8125</v>
      </c>
      <c r="R141" s="1">
        <f t="shared" si="42"/>
        <v>0.1875</v>
      </c>
    </row>
    <row r="142" spans="1:18" ht="12.75" customHeight="1" x14ac:dyDescent="0.2">
      <c r="A142" s="28" t="s">
        <v>30</v>
      </c>
      <c r="E142" s="29">
        <v>17</v>
      </c>
      <c r="K142" s="152"/>
      <c r="L142" s="1"/>
      <c r="M142" s="1"/>
      <c r="O142" s="14">
        <f>E142/D141</f>
        <v>0.85</v>
      </c>
      <c r="P142" s="24">
        <v>23</v>
      </c>
      <c r="Q142" s="25">
        <f t="shared" si="41"/>
        <v>0.88461538461538458</v>
      </c>
      <c r="R142" s="1">
        <f t="shared" si="42"/>
        <v>0.11538461538461542</v>
      </c>
    </row>
    <row r="143" spans="1:18" ht="12.75" customHeight="1" x14ac:dyDescent="0.2">
      <c r="A143" s="28" t="s">
        <v>31</v>
      </c>
      <c r="F143" s="29">
        <v>15</v>
      </c>
      <c r="K143" s="152"/>
      <c r="L143" s="1"/>
      <c r="M143" s="1"/>
      <c r="O143" s="14">
        <f>F143/E142</f>
        <v>0.88235294117647056</v>
      </c>
      <c r="P143" s="24">
        <v>24</v>
      </c>
      <c r="Q143" s="25">
        <f t="shared" si="41"/>
        <v>1.0434782608695652</v>
      </c>
      <c r="R143" s="1">
        <f t="shared" si="42"/>
        <v>-4.3478260869565188E-2</v>
      </c>
    </row>
    <row r="144" spans="1:18" ht="12.75" customHeight="1" x14ac:dyDescent="0.2">
      <c r="A144" s="28" t="s">
        <v>32</v>
      </c>
      <c r="G144" s="29">
        <v>13</v>
      </c>
      <c r="K144" s="152"/>
      <c r="L144" s="1"/>
      <c r="M144" s="1"/>
      <c r="O144" s="14">
        <f>G144/F143</f>
        <v>0.8666666666666667</v>
      </c>
      <c r="P144" s="24">
        <v>21</v>
      </c>
      <c r="Q144" s="25">
        <f t="shared" si="41"/>
        <v>0.875</v>
      </c>
      <c r="R144" s="1">
        <f t="shared" si="42"/>
        <v>0.125</v>
      </c>
    </row>
    <row r="145" spans="1:18" ht="12.75" customHeight="1" x14ac:dyDescent="0.2">
      <c r="A145" s="28" t="s">
        <v>35</v>
      </c>
      <c r="H145" s="29">
        <v>12</v>
      </c>
      <c r="K145" s="152"/>
      <c r="L145" s="1"/>
      <c r="M145" s="1"/>
      <c r="O145" s="1">
        <f>H145/G144</f>
        <v>0.92307692307692313</v>
      </c>
      <c r="P145" s="24">
        <v>21</v>
      </c>
      <c r="Q145" s="25">
        <f t="shared" si="41"/>
        <v>1</v>
      </c>
      <c r="R145" s="1">
        <f t="shared" si="42"/>
        <v>0</v>
      </c>
    </row>
    <row r="146" spans="1:18" ht="12.75" customHeight="1" x14ac:dyDescent="0.2">
      <c r="A146" s="28" t="s">
        <v>36</v>
      </c>
      <c r="I146" s="29">
        <v>10</v>
      </c>
      <c r="K146" s="152">
        <v>1</v>
      </c>
      <c r="L146" s="1"/>
      <c r="M146" s="1"/>
      <c r="O146" s="1">
        <f>I146/H145</f>
        <v>0.83333333333333337</v>
      </c>
      <c r="P146" s="24">
        <v>19</v>
      </c>
      <c r="Q146" s="25">
        <f t="shared" si="41"/>
        <v>0.90476190476190477</v>
      </c>
      <c r="R146" s="1">
        <f t="shared" si="42"/>
        <v>9.5238095238095233E-2</v>
      </c>
    </row>
    <row r="147" spans="1:18" ht="12.75" customHeight="1" x14ac:dyDescent="0.2">
      <c r="A147" s="28" t="s">
        <v>42</v>
      </c>
      <c r="J147" s="29">
        <v>10</v>
      </c>
      <c r="K147" s="152">
        <v>10</v>
      </c>
      <c r="L147" s="1"/>
      <c r="M147" s="1"/>
      <c r="O147" s="1">
        <f>J147/I146</f>
        <v>1</v>
      </c>
      <c r="P147" s="24">
        <v>17</v>
      </c>
      <c r="Q147" s="25">
        <f t="shared" si="41"/>
        <v>0.89473684210526316</v>
      </c>
      <c r="R147" s="1">
        <f t="shared" si="42"/>
        <v>0.10526315789473684</v>
      </c>
    </row>
    <row r="148" spans="1:18" ht="12.75" customHeight="1" x14ac:dyDescent="0.2">
      <c r="A148" s="28" t="s">
        <v>43</v>
      </c>
      <c r="J148" s="29">
        <v>5</v>
      </c>
      <c r="K148" s="152">
        <v>3</v>
      </c>
      <c r="L148" s="1"/>
      <c r="M148" s="1"/>
      <c r="O148" s="1"/>
      <c r="P148" s="24">
        <v>6</v>
      </c>
      <c r="Q148" s="25"/>
      <c r="R148" s="1"/>
    </row>
    <row r="149" spans="1:18" ht="12.75" customHeight="1" x14ac:dyDescent="0.2">
      <c r="A149" s="28" t="s">
        <v>44</v>
      </c>
      <c r="J149" s="29">
        <v>3</v>
      </c>
      <c r="K149" s="152">
        <v>3</v>
      </c>
      <c r="L149" s="1"/>
      <c r="M149" s="1"/>
      <c r="O149" s="1"/>
      <c r="P149" s="24">
        <v>3</v>
      </c>
      <c r="Q149" s="25"/>
      <c r="R149" s="1"/>
    </row>
    <row r="150" spans="1:18" ht="12.75" customHeight="1" x14ac:dyDescent="0.2">
      <c r="A150" s="28"/>
      <c r="K150" s="152"/>
      <c r="L150" s="1"/>
      <c r="M150" s="1"/>
      <c r="O150" s="1"/>
      <c r="P150" s="24"/>
      <c r="Q150" s="25"/>
      <c r="R150" s="1"/>
    </row>
    <row r="151" spans="1:18" ht="12.75" customHeight="1" x14ac:dyDescent="0.2">
      <c r="K151" s="135">
        <f>SUM(K146:K149)</f>
        <v>17</v>
      </c>
      <c r="L151" s="1">
        <f>SUM(K146:K147)/B139</f>
        <v>0.23404255319148937</v>
      </c>
      <c r="M151" s="1">
        <f>K151/B139</f>
        <v>0.36170212765957449</v>
      </c>
      <c r="N151" s="1">
        <f>M151-L151</f>
        <v>0.12765957446808512</v>
      </c>
      <c r="O151" s="1"/>
    </row>
    <row r="152" spans="1:18" ht="12.75" customHeight="1" x14ac:dyDescent="0.3">
      <c r="A152" s="2" t="s">
        <v>51</v>
      </c>
      <c r="L152" s="1"/>
      <c r="M152" s="1"/>
      <c r="O152" s="1"/>
    </row>
    <row r="153" spans="1:18" ht="25.5" customHeight="1" x14ac:dyDescent="0.2">
      <c r="B153" s="182" t="s">
        <v>1</v>
      </c>
      <c r="C153" s="183"/>
      <c r="D153" s="183"/>
      <c r="E153" s="183"/>
      <c r="F153" s="183"/>
      <c r="G153" s="183"/>
      <c r="H153" s="183"/>
      <c r="I153" s="183"/>
      <c r="J153" s="183"/>
      <c r="L153" s="4" t="s">
        <v>2</v>
      </c>
      <c r="M153" s="4" t="s">
        <v>3</v>
      </c>
      <c r="N153" s="5" t="s">
        <v>4</v>
      </c>
      <c r="O153" s="4" t="s">
        <v>5</v>
      </c>
      <c r="P153" s="6" t="s">
        <v>6</v>
      </c>
      <c r="Q153" s="6" t="s">
        <v>7</v>
      </c>
      <c r="R153" s="7" t="s">
        <v>8</v>
      </c>
    </row>
    <row r="154" spans="1:18" ht="12.75" customHeight="1" x14ac:dyDescent="0.2">
      <c r="A154" s="9" t="s">
        <v>9</v>
      </c>
      <c r="B154" s="10">
        <v>1</v>
      </c>
      <c r="C154" s="10">
        <v>2</v>
      </c>
      <c r="D154" s="10">
        <v>3</v>
      </c>
      <c r="E154" s="10">
        <v>4</v>
      </c>
      <c r="F154" s="10">
        <v>5</v>
      </c>
      <c r="G154" s="10">
        <v>6</v>
      </c>
      <c r="H154" s="10">
        <v>7</v>
      </c>
      <c r="I154" s="10">
        <v>8</v>
      </c>
      <c r="J154" s="10">
        <v>9</v>
      </c>
      <c r="K154" s="150" t="s">
        <v>10</v>
      </c>
      <c r="L154" s="12"/>
      <c r="M154" s="12"/>
      <c r="N154" s="13"/>
      <c r="O154" s="14"/>
      <c r="P154" s="15"/>
      <c r="Q154" s="15"/>
      <c r="R154" s="1"/>
    </row>
    <row r="155" spans="1:18" ht="12.75" customHeight="1" x14ac:dyDescent="0.2">
      <c r="A155" s="28" t="s">
        <v>27</v>
      </c>
      <c r="B155" s="17">
        <v>103</v>
      </c>
      <c r="C155" s="17"/>
      <c r="D155" s="17"/>
      <c r="E155" s="17"/>
      <c r="F155" s="17"/>
      <c r="G155" s="17"/>
      <c r="H155" s="17"/>
      <c r="I155" s="17"/>
      <c r="J155" s="17"/>
      <c r="K155" s="152"/>
      <c r="L155" s="12"/>
      <c r="M155" s="12"/>
      <c r="N155" s="13"/>
      <c r="O155" s="14"/>
      <c r="P155" s="19">
        <f>B155</f>
        <v>103</v>
      </c>
      <c r="Q155" s="15"/>
      <c r="R155" s="1"/>
    </row>
    <row r="156" spans="1:18" ht="12.75" customHeight="1" x14ac:dyDescent="0.2">
      <c r="A156" s="28" t="s">
        <v>29</v>
      </c>
      <c r="C156" s="29">
        <v>73</v>
      </c>
      <c r="K156" s="152"/>
      <c r="L156" s="1"/>
      <c r="M156" s="1"/>
      <c r="O156" s="14">
        <f>C156/B155</f>
        <v>0.70873786407766992</v>
      </c>
      <c r="P156" s="24">
        <v>74</v>
      </c>
      <c r="Q156" s="25">
        <f t="shared" ref="Q156:Q163" si="43">P156/P155</f>
        <v>0.71844660194174759</v>
      </c>
      <c r="R156" s="1">
        <f t="shared" ref="R156:R163" si="44">100%-Q156</f>
        <v>0.28155339805825241</v>
      </c>
    </row>
    <row r="157" spans="1:18" ht="12.75" customHeight="1" x14ac:dyDescent="0.2">
      <c r="A157" s="28" t="s">
        <v>30</v>
      </c>
      <c r="D157" s="29">
        <v>44</v>
      </c>
      <c r="K157" s="152"/>
      <c r="L157" s="1"/>
      <c r="M157" s="1"/>
      <c r="O157" s="14">
        <f>D157/C156</f>
        <v>0.60273972602739723</v>
      </c>
      <c r="P157" s="24">
        <v>50</v>
      </c>
      <c r="Q157" s="25">
        <f t="shared" si="43"/>
        <v>0.67567567567567566</v>
      </c>
      <c r="R157" s="1">
        <f t="shared" si="44"/>
        <v>0.32432432432432434</v>
      </c>
    </row>
    <row r="158" spans="1:18" ht="12.75" customHeight="1" x14ac:dyDescent="0.2">
      <c r="A158" s="28" t="s">
        <v>31</v>
      </c>
      <c r="E158" s="29">
        <v>41</v>
      </c>
      <c r="K158" s="152"/>
      <c r="L158" s="1"/>
      <c r="M158" s="1"/>
      <c r="O158" s="1">
        <f>E158/D157</f>
        <v>0.93181818181818177</v>
      </c>
      <c r="P158" s="24">
        <v>47</v>
      </c>
      <c r="Q158" s="25">
        <f t="shared" si="43"/>
        <v>0.94</v>
      </c>
      <c r="R158" s="1">
        <f t="shared" si="44"/>
        <v>6.0000000000000053E-2</v>
      </c>
    </row>
    <row r="159" spans="1:18" ht="12.75" customHeight="1" x14ac:dyDescent="0.2">
      <c r="A159" s="28" t="s">
        <v>32</v>
      </c>
      <c r="F159" s="29">
        <v>37</v>
      </c>
      <c r="K159" s="152"/>
      <c r="L159" s="1"/>
      <c r="M159" s="1"/>
      <c r="O159" s="1">
        <f>F159/E158</f>
        <v>0.90243902439024393</v>
      </c>
      <c r="P159" s="24">
        <v>43</v>
      </c>
      <c r="Q159" s="25">
        <f t="shared" si="43"/>
        <v>0.91489361702127658</v>
      </c>
      <c r="R159" s="1">
        <f t="shared" si="44"/>
        <v>8.5106382978723416E-2</v>
      </c>
    </row>
    <row r="160" spans="1:18" ht="12.75" customHeight="1" x14ac:dyDescent="0.2">
      <c r="A160" s="28" t="s">
        <v>35</v>
      </c>
      <c r="G160" s="29">
        <v>35</v>
      </c>
      <c r="K160" s="152"/>
      <c r="L160" s="1"/>
      <c r="M160" s="1"/>
      <c r="O160" s="1">
        <f>G160/F159</f>
        <v>0.94594594594594594</v>
      </c>
      <c r="P160" s="24">
        <v>42</v>
      </c>
      <c r="Q160" s="25">
        <f t="shared" si="43"/>
        <v>0.97674418604651159</v>
      </c>
      <c r="R160" s="1">
        <f t="shared" si="44"/>
        <v>2.3255813953488413E-2</v>
      </c>
    </row>
    <row r="161" spans="1:18" ht="12.75" customHeight="1" x14ac:dyDescent="0.2">
      <c r="A161" s="28" t="s">
        <v>36</v>
      </c>
      <c r="H161" s="29">
        <v>34</v>
      </c>
      <c r="K161" s="152"/>
      <c r="L161" s="1"/>
      <c r="M161" s="1"/>
      <c r="O161" s="1">
        <f>H161/G160</f>
        <v>0.97142857142857142</v>
      </c>
      <c r="P161" s="24">
        <v>41</v>
      </c>
      <c r="Q161" s="25">
        <f t="shared" si="43"/>
        <v>0.97619047619047616</v>
      </c>
      <c r="R161" s="1">
        <f t="shared" si="44"/>
        <v>2.3809523809523836E-2</v>
      </c>
    </row>
    <row r="162" spans="1:18" ht="12.75" customHeight="1" x14ac:dyDescent="0.2">
      <c r="A162" s="28" t="s">
        <v>42</v>
      </c>
      <c r="I162" s="29">
        <v>31</v>
      </c>
      <c r="K162" s="152">
        <v>1</v>
      </c>
      <c r="L162" s="1"/>
      <c r="M162" s="1"/>
      <c r="O162" s="1">
        <f>I162/H161</f>
        <v>0.91176470588235292</v>
      </c>
      <c r="P162" s="24">
        <v>42</v>
      </c>
      <c r="Q162" s="25">
        <f t="shared" si="43"/>
        <v>1.024390243902439</v>
      </c>
      <c r="R162" s="1">
        <f t="shared" si="44"/>
        <v>-2.4390243902439046E-2</v>
      </c>
    </row>
    <row r="163" spans="1:18" ht="12.75" customHeight="1" x14ac:dyDescent="0.2">
      <c r="A163" s="28" t="s">
        <v>43</v>
      </c>
      <c r="J163" s="29">
        <v>31</v>
      </c>
      <c r="K163" s="152">
        <v>31</v>
      </c>
      <c r="L163" s="1"/>
      <c r="M163" s="1"/>
      <c r="O163" s="1">
        <f>J163/I162</f>
        <v>1</v>
      </c>
      <c r="P163" s="24">
        <v>42</v>
      </c>
      <c r="Q163" s="25">
        <f t="shared" si="43"/>
        <v>1</v>
      </c>
      <c r="R163" s="1">
        <f t="shared" si="44"/>
        <v>0</v>
      </c>
    </row>
    <row r="164" spans="1:18" ht="12.75" customHeight="1" x14ac:dyDescent="0.2">
      <c r="A164" s="28" t="s">
        <v>44</v>
      </c>
      <c r="J164" s="29">
        <v>4</v>
      </c>
      <c r="K164" s="152">
        <v>3</v>
      </c>
      <c r="L164" s="1"/>
      <c r="M164" s="1"/>
      <c r="O164" s="1"/>
      <c r="P164" s="24">
        <v>9</v>
      </c>
      <c r="Q164" s="25"/>
      <c r="R164" s="1"/>
    </row>
    <row r="165" spans="1:18" ht="12.75" customHeight="1" x14ac:dyDescent="0.2">
      <c r="A165" s="28" t="s">
        <v>45</v>
      </c>
      <c r="J165" s="29">
        <v>5</v>
      </c>
      <c r="K165" s="152">
        <v>3</v>
      </c>
      <c r="L165" s="1"/>
      <c r="M165" s="1"/>
      <c r="O165" s="1"/>
      <c r="P165" s="24">
        <v>6</v>
      </c>
      <c r="Q165" s="25"/>
      <c r="R165" s="1"/>
    </row>
    <row r="166" spans="1:18" ht="12.75" customHeight="1" x14ac:dyDescent="0.2">
      <c r="A166" s="28" t="s">
        <v>46</v>
      </c>
      <c r="J166" s="29">
        <v>2</v>
      </c>
      <c r="K166" s="152"/>
      <c r="L166" s="1"/>
      <c r="M166" s="1"/>
      <c r="O166" s="1"/>
      <c r="P166" s="24">
        <v>3</v>
      </c>
      <c r="Q166" s="25"/>
      <c r="R166" s="1"/>
    </row>
    <row r="167" spans="1:18" ht="12.75" customHeight="1" x14ac:dyDescent="0.2">
      <c r="A167" s="28" t="s">
        <v>47</v>
      </c>
      <c r="J167" s="29">
        <v>1</v>
      </c>
      <c r="K167" s="152"/>
      <c r="L167" s="1"/>
      <c r="M167" s="1"/>
      <c r="O167" s="1"/>
      <c r="P167" s="24">
        <v>2</v>
      </c>
      <c r="Q167" s="25"/>
      <c r="R167" s="1"/>
    </row>
    <row r="168" spans="1:18" ht="12.75" customHeight="1" x14ac:dyDescent="0.2">
      <c r="A168" s="28" t="s">
        <v>52</v>
      </c>
      <c r="J168" s="29">
        <v>2</v>
      </c>
      <c r="K168" s="152"/>
      <c r="L168" s="1"/>
      <c r="M168" s="1"/>
      <c r="O168" s="1"/>
      <c r="P168" s="24">
        <v>2</v>
      </c>
      <c r="Q168" s="25"/>
      <c r="R168" s="1"/>
    </row>
    <row r="169" spans="1:18" ht="12.75" customHeight="1" x14ac:dyDescent="0.2">
      <c r="A169" s="28" t="s">
        <v>53</v>
      </c>
      <c r="J169" s="29">
        <v>1</v>
      </c>
      <c r="K169" s="152"/>
      <c r="L169" s="1"/>
      <c r="M169" s="1"/>
      <c r="O169" s="1"/>
      <c r="P169" s="24">
        <v>1</v>
      </c>
      <c r="Q169" s="25"/>
      <c r="R169" s="1"/>
    </row>
    <row r="170" spans="1:18" ht="12.75" customHeight="1" x14ac:dyDescent="0.2">
      <c r="K170" s="135">
        <f>SUM(K162:K165)</f>
        <v>38</v>
      </c>
      <c r="L170" s="1">
        <f>SUM(K162:K163)/B155</f>
        <v>0.31067961165048541</v>
      </c>
      <c r="M170" s="1">
        <f>K170/B155</f>
        <v>0.36893203883495146</v>
      </c>
      <c r="N170" s="1">
        <f>M170-L170</f>
        <v>5.8252427184466049E-2</v>
      </c>
      <c r="O170" s="1"/>
    </row>
    <row r="171" spans="1:18" ht="12.75" customHeight="1" x14ac:dyDescent="0.3">
      <c r="A171" s="2" t="s">
        <v>54</v>
      </c>
      <c r="L171" s="1"/>
      <c r="M171" s="1"/>
      <c r="O171" s="1"/>
    </row>
    <row r="172" spans="1:18" ht="25.5" customHeight="1" x14ac:dyDescent="0.2">
      <c r="B172" s="182" t="s">
        <v>1</v>
      </c>
      <c r="C172" s="183"/>
      <c r="D172" s="183"/>
      <c r="E172" s="183"/>
      <c r="F172" s="183"/>
      <c r="G172" s="183"/>
      <c r="H172" s="183"/>
      <c r="I172" s="183"/>
      <c r="J172" s="183"/>
      <c r="L172" s="4" t="s">
        <v>2</v>
      </c>
      <c r="M172" s="4" t="s">
        <v>3</v>
      </c>
      <c r="N172" s="5" t="s">
        <v>4</v>
      </c>
      <c r="O172" s="4" t="s">
        <v>5</v>
      </c>
      <c r="P172" s="6" t="s">
        <v>6</v>
      </c>
      <c r="Q172" s="6" t="s">
        <v>7</v>
      </c>
      <c r="R172" s="7" t="s">
        <v>8</v>
      </c>
    </row>
    <row r="173" spans="1:18" ht="12.75" customHeight="1" x14ac:dyDescent="0.2">
      <c r="A173" s="9" t="s">
        <v>9</v>
      </c>
      <c r="B173" s="10">
        <v>1</v>
      </c>
      <c r="C173" s="10">
        <v>2</v>
      </c>
      <c r="D173" s="10">
        <v>3</v>
      </c>
      <c r="E173" s="10">
        <v>4</v>
      </c>
      <c r="F173" s="10">
        <v>5</v>
      </c>
      <c r="G173" s="10">
        <v>6</v>
      </c>
      <c r="H173" s="10">
        <v>7</v>
      </c>
      <c r="I173" s="10">
        <v>8</v>
      </c>
      <c r="J173" s="10">
        <v>9</v>
      </c>
      <c r="K173" s="150" t="s">
        <v>10</v>
      </c>
      <c r="L173" s="12"/>
      <c r="M173" s="12"/>
      <c r="N173" s="13"/>
      <c r="O173" s="14"/>
      <c r="P173" s="15"/>
      <c r="Q173" s="15"/>
      <c r="R173" s="1"/>
    </row>
    <row r="174" spans="1:18" ht="12.75" customHeight="1" x14ac:dyDescent="0.2">
      <c r="A174" s="28" t="s">
        <v>29</v>
      </c>
      <c r="B174" s="17">
        <v>38</v>
      </c>
      <c r="C174" s="17"/>
      <c r="D174" s="17"/>
      <c r="E174" s="17"/>
      <c r="F174" s="17"/>
      <c r="G174" s="17"/>
      <c r="H174" s="17"/>
      <c r="I174" s="17"/>
      <c r="J174" s="17"/>
      <c r="K174" s="152"/>
      <c r="L174" s="12"/>
      <c r="M174" s="12"/>
      <c r="N174" s="13"/>
      <c r="O174" s="14"/>
      <c r="P174" s="19">
        <f>B174</f>
        <v>38</v>
      </c>
      <c r="Q174" s="15"/>
      <c r="R174" s="1"/>
    </row>
    <row r="175" spans="1:18" ht="12.75" customHeight="1" x14ac:dyDescent="0.2">
      <c r="A175" s="28" t="s">
        <v>30</v>
      </c>
      <c r="C175" s="29">
        <v>26</v>
      </c>
      <c r="K175" s="152"/>
      <c r="L175" s="1"/>
      <c r="M175" s="1"/>
      <c r="O175" s="14">
        <f>C175/B174</f>
        <v>0.68421052631578949</v>
      </c>
      <c r="P175" s="24">
        <v>28</v>
      </c>
      <c r="Q175" s="25">
        <f t="shared" ref="Q175:Q182" si="45">P175/P174</f>
        <v>0.73684210526315785</v>
      </c>
      <c r="R175" s="1">
        <f t="shared" ref="R175:R182" si="46">100%-Q175</f>
        <v>0.26315789473684215</v>
      </c>
    </row>
    <row r="176" spans="1:18" ht="12.75" customHeight="1" x14ac:dyDescent="0.2">
      <c r="A176" s="28" t="s">
        <v>31</v>
      </c>
      <c r="D176" s="29">
        <v>18</v>
      </c>
      <c r="K176" s="152"/>
      <c r="L176" s="1"/>
      <c r="M176" s="1"/>
      <c r="O176" s="14">
        <f>D176/C175</f>
        <v>0.69230769230769229</v>
      </c>
      <c r="P176" s="24">
        <v>20</v>
      </c>
      <c r="Q176" s="25">
        <f t="shared" si="45"/>
        <v>0.7142857142857143</v>
      </c>
      <c r="R176" s="1">
        <f t="shared" si="46"/>
        <v>0.2857142857142857</v>
      </c>
    </row>
    <row r="177" spans="1:18" ht="12.75" customHeight="1" x14ac:dyDescent="0.2">
      <c r="A177" s="28" t="s">
        <v>32</v>
      </c>
      <c r="E177" s="29">
        <v>17</v>
      </c>
      <c r="K177" s="152"/>
      <c r="L177" s="1"/>
      <c r="M177" s="1"/>
      <c r="O177" s="1">
        <f>E177/D176</f>
        <v>0.94444444444444442</v>
      </c>
      <c r="P177" s="19">
        <v>17</v>
      </c>
      <c r="Q177" s="25">
        <f t="shared" si="45"/>
        <v>0.85</v>
      </c>
      <c r="R177" s="1">
        <f t="shared" si="46"/>
        <v>0.15000000000000002</v>
      </c>
    </row>
    <row r="178" spans="1:18" ht="12.75" customHeight="1" x14ac:dyDescent="0.2">
      <c r="A178" s="28" t="s">
        <v>35</v>
      </c>
      <c r="F178" s="29">
        <v>15</v>
      </c>
      <c r="K178" s="152"/>
      <c r="L178" s="1"/>
      <c r="M178" s="1"/>
      <c r="O178" s="1">
        <f>F178/E177</f>
        <v>0.88235294117647056</v>
      </c>
      <c r="P178" s="19">
        <v>17</v>
      </c>
      <c r="Q178" s="25">
        <f t="shared" si="45"/>
        <v>1</v>
      </c>
      <c r="R178" s="1">
        <f t="shared" si="46"/>
        <v>0</v>
      </c>
    </row>
    <row r="179" spans="1:18" ht="12.75" customHeight="1" x14ac:dyDescent="0.2">
      <c r="A179" s="28" t="s">
        <v>36</v>
      </c>
      <c r="G179" s="29">
        <v>15</v>
      </c>
      <c r="K179" s="152"/>
      <c r="L179" s="1"/>
      <c r="M179" s="1"/>
      <c r="O179" s="1">
        <f>G179/F178</f>
        <v>1</v>
      </c>
      <c r="P179" s="19">
        <v>17</v>
      </c>
      <c r="Q179" s="25">
        <f t="shared" si="45"/>
        <v>1</v>
      </c>
      <c r="R179" s="1">
        <f t="shared" si="46"/>
        <v>0</v>
      </c>
    </row>
    <row r="180" spans="1:18" ht="12.75" customHeight="1" x14ac:dyDescent="0.2">
      <c r="A180" s="28" t="s">
        <v>42</v>
      </c>
      <c r="H180" s="29">
        <v>15</v>
      </c>
      <c r="K180" s="152"/>
      <c r="L180" s="1"/>
      <c r="M180" s="1"/>
      <c r="O180" s="1">
        <f>H180/G179</f>
        <v>1</v>
      </c>
      <c r="P180" s="19">
        <v>17</v>
      </c>
      <c r="Q180" s="25">
        <f t="shared" si="45"/>
        <v>1</v>
      </c>
      <c r="R180" s="1">
        <f t="shared" si="46"/>
        <v>0</v>
      </c>
    </row>
    <row r="181" spans="1:18" ht="12.75" customHeight="1" x14ac:dyDescent="0.2">
      <c r="A181" s="28" t="s">
        <v>43</v>
      </c>
      <c r="I181" s="29">
        <v>15</v>
      </c>
      <c r="K181" s="152"/>
      <c r="L181" s="1"/>
      <c r="M181" s="1"/>
      <c r="O181" s="1">
        <f>I181/H180</f>
        <v>1</v>
      </c>
      <c r="P181" s="19">
        <v>17</v>
      </c>
      <c r="Q181" s="25">
        <f t="shared" si="45"/>
        <v>1</v>
      </c>
      <c r="R181" s="1">
        <f t="shared" si="46"/>
        <v>0</v>
      </c>
    </row>
    <row r="182" spans="1:18" ht="12.75" customHeight="1" x14ac:dyDescent="0.2">
      <c r="A182" s="28" t="s">
        <v>44</v>
      </c>
      <c r="J182" s="29">
        <v>15</v>
      </c>
      <c r="K182" s="152">
        <v>15</v>
      </c>
      <c r="L182" s="1"/>
      <c r="M182" s="1"/>
      <c r="O182" s="1">
        <f>J182/I181</f>
        <v>1</v>
      </c>
      <c r="P182" s="19">
        <v>15</v>
      </c>
      <c r="Q182" s="25">
        <f t="shared" si="45"/>
        <v>0.88235294117647056</v>
      </c>
      <c r="R182" s="1">
        <f t="shared" si="46"/>
        <v>0.11764705882352944</v>
      </c>
    </row>
    <row r="183" spans="1:18" ht="12.75" customHeight="1" x14ac:dyDescent="0.2">
      <c r="A183" s="28" t="s">
        <v>45</v>
      </c>
      <c r="K183" s="152"/>
      <c r="L183" s="1"/>
      <c r="M183" s="1"/>
      <c r="O183" s="1"/>
      <c r="P183" s="19"/>
      <c r="Q183" s="25"/>
      <c r="R183" s="1"/>
    </row>
    <row r="184" spans="1:18" ht="12.75" customHeight="1" x14ac:dyDescent="0.2">
      <c r="A184" s="28" t="s">
        <v>46</v>
      </c>
      <c r="J184" s="29">
        <v>1</v>
      </c>
      <c r="K184" s="152"/>
      <c r="L184" s="1"/>
      <c r="M184" s="1"/>
      <c r="O184" s="1"/>
      <c r="P184" s="19">
        <v>1</v>
      </c>
      <c r="Q184" s="25"/>
      <c r="R184" s="1"/>
    </row>
    <row r="185" spans="1:18" ht="12.75" customHeight="1" x14ac:dyDescent="0.2">
      <c r="A185" s="28" t="s">
        <v>47</v>
      </c>
      <c r="J185" s="29">
        <v>1</v>
      </c>
      <c r="K185" s="152"/>
      <c r="L185" s="1"/>
      <c r="M185" s="1"/>
      <c r="O185" s="1"/>
      <c r="P185" s="19">
        <v>1</v>
      </c>
      <c r="Q185" s="25"/>
      <c r="R185" s="1"/>
    </row>
    <row r="186" spans="1:18" ht="12.75" customHeight="1" x14ac:dyDescent="0.2">
      <c r="A186" s="28" t="s">
        <v>52</v>
      </c>
      <c r="J186" s="29">
        <v>1</v>
      </c>
      <c r="K186" s="152"/>
      <c r="L186" s="1"/>
      <c r="M186" s="1"/>
      <c r="O186" s="1"/>
      <c r="P186" s="19">
        <v>1</v>
      </c>
      <c r="Q186" s="25"/>
      <c r="R186" s="1"/>
    </row>
    <row r="187" spans="1:18" ht="12.75" customHeight="1" x14ac:dyDescent="0.2">
      <c r="A187" s="28" t="s">
        <v>53</v>
      </c>
      <c r="J187" s="29">
        <v>1</v>
      </c>
      <c r="K187" s="152">
        <v>1</v>
      </c>
      <c r="L187" s="1"/>
      <c r="M187" s="1"/>
      <c r="O187" s="1"/>
      <c r="P187" s="19">
        <v>1</v>
      </c>
      <c r="Q187" s="25"/>
      <c r="R187" s="1"/>
    </row>
    <row r="188" spans="1:18" ht="12.75" customHeight="1" x14ac:dyDescent="0.2">
      <c r="K188" s="135">
        <f>SUM(K182:K187)</f>
        <v>16</v>
      </c>
      <c r="L188" s="1">
        <f>K182/B174</f>
        <v>0.39473684210526316</v>
      </c>
      <c r="M188" s="1">
        <f>K188/B174</f>
        <v>0.42105263157894735</v>
      </c>
      <c r="N188" s="1">
        <f>M188-L188</f>
        <v>2.6315789473684181E-2</v>
      </c>
      <c r="O188" s="1"/>
    </row>
    <row r="189" spans="1:18" ht="12.75" customHeight="1" x14ac:dyDescent="0.3">
      <c r="A189" s="2" t="s">
        <v>55</v>
      </c>
      <c r="L189" s="1"/>
      <c r="M189" s="1"/>
      <c r="O189" s="1"/>
    </row>
    <row r="190" spans="1:18" ht="25.5" customHeight="1" x14ac:dyDescent="0.2">
      <c r="B190" s="182" t="s">
        <v>1</v>
      </c>
      <c r="C190" s="183"/>
      <c r="D190" s="183"/>
      <c r="E190" s="183"/>
      <c r="F190" s="183"/>
      <c r="G190" s="183"/>
      <c r="H190" s="183"/>
      <c r="I190" s="183"/>
      <c r="J190" s="183"/>
      <c r="L190" s="4" t="s">
        <v>2</v>
      </c>
      <c r="M190" s="4" t="s">
        <v>3</v>
      </c>
      <c r="N190" s="5" t="s">
        <v>4</v>
      </c>
      <c r="O190" s="4" t="s">
        <v>5</v>
      </c>
      <c r="P190" s="6" t="s">
        <v>6</v>
      </c>
      <c r="Q190" s="6" t="s">
        <v>7</v>
      </c>
      <c r="R190" s="7" t="s">
        <v>8</v>
      </c>
    </row>
    <row r="191" spans="1:18" ht="12.75" customHeight="1" x14ac:dyDescent="0.2">
      <c r="A191" s="9" t="s">
        <v>9</v>
      </c>
      <c r="B191" s="10">
        <v>1</v>
      </c>
      <c r="C191" s="10">
        <v>2</v>
      </c>
      <c r="D191" s="10">
        <v>3</v>
      </c>
      <c r="E191" s="10">
        <v>4</v>
      </c>
      <c r="F191" s="10">
        <v>5</v>
      </c>
      <c r="G191" s="10">
        <v>6</v>
      </c>
      <c r="H191" s="10">
        <v>7</v>
      </c>
      <c r="I191" s="10">
        <v>8</v>
      </c>
      <c r="J191" s="10">
        <v>9</v>
      </c>
      <c r="K191" s="150" t="s">
        <v>10</v>
      </c>
      <c r="L191" s="12"/>
      <c r="M191" s="12"/>
      <c r="N191" s="13"/>
      <c r="O191" s="14"/>
      <c r="P191" s="15"/>
      <c r="Q191" s="15"/>
      <c r="R191" s="1"/>
    </row>
    <row r="192" spans="1:18" ht="12.75" customHeight="1" x14ac:dyDescent="0.2">
      <c r="A192" s="28" t="s">
        <v>30</v>
      </c>
      <c r="B192" s="17">
        <v>74</v>
      </c>
      <c r="C192" s="17"/>
      <c r="D192" s="17"/>
      <c r="E192" s="17"/>
      <c r="F192" s="17"/>
      <c r="G192" s="17"/>
      <c r="H192" s="17"/>
      <c r="I192" s="17"/>
      <c r="J192" s="17"/>
      <c r="K192" s="152"/>
      <c r="L192" s="12"/>
      <c r="M192" s="12"/>
      <c r="N192" s="13"/>
      <c r="O192" s="14"/>
      <c r="P192" s="19">
        <f>B192</f>
        <v>74</v>
      </c>
      <c r="Q192" s="15"/>
      <c r="R192" s="1"/>
    </row>
    <row r="193" spans="1:18" ht="12.75" customHeight="1" x14ac:dyDescent="0.2">
      <c r="A193" s="28" t="s">
        <v>31</v>
      </c>
      <c r="C193" s="29">
        <v>63</v>
      </c>
      <c r="K193" s="152"/>
      <c r="L193" s="1"/>
      <c r="M193" s="1"/>
      <c r="O193" s="14">
        <f>C193/B192</f>
        <v>0.85135135135135132</v>
      </c>
      <c r="P193" s="19">
        <v>64</v>
      </c>
      <c r="Q193" s="25">
        <f t="shared" ref="Q193:Q200" si="47">P193/P192</f>
        <v>0.86486486486486491</v>
      </c>
      <c r="R193" s="1">
        <f t="shared" ref="R193:R200" si="48">100%-Q193</f>
        <v>0.13513513513513509</v>
      </c>
    </row>
    <row r="194" spans="1:18" ht="12.75" customHeight="1" x14ac:dyDescent="0.2">
      <c r="A194" s="28" t="s">
        <v>32</v>
      </c>
      <c r="D194" s="29">
        <v>49</v>
      </c>
      <c r="K194" s="152"/>
      <c r="L194" s="1"/>
      <c r="M194" s="1"/>
      <c r="O194" s="1">
        <f>D194/C193</f>
        <v>0.77777777777777779</v>
      </c>
      <c r="P194" s="19">
        <v>54</v>
      </c>
      <c r="Q194" s="25">
        <f t="shared" si="47"/>
        <v>0.84375</v>
      </c>
      <c r="R194" s="1">
        <f t="shared" si="48"/>
        <v>0.15625</v>
      </c>
    </row>
    <row r="195" spans="1:18" ht="12.75" customHeight="1" x14ac:dyDescent="0.2">
      <c r="A195" s="28" t="s">
        <v>35</v>
      </c>
      <c r="E195" s="29">
        <v>43</v>
      </c>
      <c r="K195" s="152"/>
      <c r="L195" s="1"/>
      <c r="M195" s="1"/>
      <c r="O195" s="1">
        <f>E195/D194</f>
        <v>0.87755102040816324</v>
      </c>
      <c r="P195" s="19">
        <v>49</v>
      </c>
      <c r="Q195" s="25">
        <f t="shared" si="47"/>
        <v>0.90740740740740744</v>
      </c>
      <c r="R195" s="1">
        <f t="shared" si="48"/>
        <v>9.259259259259256E-2</v>
      </c>
    </row>
    <row r="196" spans="1:18" ht="12.75" customHeight="1" x14ac:dyDescent="0.2">
      <c r="A196" s="28" t="s">
        <v>36</v>
      </c>
      <c r="F196" s="29">
        <v>40</v>
      </c>
      <c r="K196" s="152"/>
      <c r="L196" s="1"/>
      <c r="M196" s="1"/>
      <c r="O196" s="1">
        <f>F196/E195</f>
        <v>0.93023255813953487</v>
      </c>
      <c r="P196" s="19">
        <v>45</v>
      </c>
      <c r="Q196" s="25">
        <f t="shared" si="47"/>
        <v>0.91836734693877553</v>
      </c>
      <c r="R196" s="1">
        <f t="shared" si="48"/>
        <v>8.1632653061224469E-2</v>
      </c>
    </row>
    <row r="197" spans="1:18" ht="12.75" customHeight="1" x14ac:dyDescent="0.2">
      <c r="A197" s="28" t="s">
        <v>42</v>
      </c>
      <c r="G197" s="29">
        <v>40</v>
      </c>
      <c r="K197" s="152"/>
      <c r="L197" s="1"/>
      <c r="M197" s="1"/>
      <c r="O197" s="1">
        <f>G197/F196</f>
        <v>1</v>
      </c>
      <c r="P197" s="19">
        <v>45</v>
      </c>
      <c r="Q197" s="25">
        <f t="shared" si="47"/>
        <v>1</v>
      </c>
      <c r="R197" s="1">
        <f t="shared" si="48"/>
        <v>0</v>
      </c>
    </row>
    <row r="198" spans="1:18" ht="12.75" customHeight="1" x14ac:dyDescent="0.2">
      <c r="A198" s="28" t="s">
        <v>43</v>
      </c>
      <c r="H198" s="29">
        <v>38</v>
      </c>
      <c r="K198" s="152"/>
      <c r="L198" s="1"/>
      <c r="M198" s="1"/>
      <c r="O198" s="1">
        <f>H198/G197</f>
        <v>0.95</v>
      </c>
      <c r="P198" s="19">
        <v>45</v>
      </c>
      <c r="Q198" s="25">
        <f t="shared" si="47"/>
        <v>1</v>
      </c>
      <c r="R198" s="1">
        <f t="shared" si="48"/>
        <v>0</v>
      </c>
    </row>
    <row r="199" spans="1:18" ht="12.75" customHeight="1" x14ac:dyDescent="0.2">
      <c r="A199" s="28" t="s">
        <v>44</v>
      </c>
      <c r="I199" s="29">
        <v>38</v>
      </c>
      <c r="K199" s="152"/>
      <c r="L199" s="1"/>
      <c r="M199" s="1"/>
      <c r="O199" s="1">
        <f>I199/H198</f>
        <v>1</v>
      </c>
      <c r="P199" s="19">
        <v>44</v>
      </c>
      <c r="Q199" s="25">
        <f t="shared" si="47"/>
        <v>0.97777777777777775</v>
      </c>
      <c r="R199" s="1">
        <f t="shared" si="48"/>
        <v>2.2222222222222254E-2</v>
      </c>
    </row>
    <row r="200" spans="1:18" ht="12.75" customHeight="1" x14ac:dyDescent="0.2">
      <c r="A200" s="28" t="s">
        <v>45</v>
      </c>
      <c r="J200" s="29">
        <v>34</v>
      </c>
      <c r="K200" s="152">
        <v>33</v>
      </c>
      <c r="L200" s="1"/>
      <c r="M200" s="1"/>
      <c r="O200" s="1">
        <f>J200/I199</f>
        <v>0.89473684210526316</v>
      </c>
      <c r="P200" s="19">
        <v>40</v>
      </c>
      <c r="Q200" s="25">
        <f t="shared" si="47"/>
        <v>0.90909090909090906</v>
      </c>
      <c r="R200" s="1">
        <f t="shared" si="48"/>
        <v>9.0909090909090939E-2</v>
      </c>
    </row>
    <row r="201" spans="1:18" ht="12.75" customHeight="1" x14ac:dyDescent="0.2">
      <c r="A201" s="28" t="s">
        <v>46</v>
      </c>
      <c r="J201" s="29">
        <v>6</v>
      </c>
      <c r="K201" s="152">
        <v>3</v>
      </c>
      <c r="L201" s="1"/>
      <c r="M201" s="1"/>
      <c r="O201" s="1"/>
      <c r="P201" s="19">
        <v>9</v>
      </c>
      <c r="Q201" s="25"/>
      <c r="R201" s="1"/>
    </row>
    <row r="202" spans="1:18" ht="12.75" customHeight="1" x14ac:dyDescent="0.2">
      <c r="A202" s="28" t="s">
        <v>47</v>
      </c>
      <c r="J202" s="29">
        <v>4</v>
      </c>
      <c r="K202" s="152">
        <v>1</v>
      </c>
      <c r="L202" s="1"/>
      <c r="M202" s="1"/>
      <c r="O202" s="1"/>
      <c r="P202" s="19">
        <v>7</v>
      </c>
      <c r="Q202" s="25"/>
      <c r="R202" s="1"/>
    </row>
    <row r="203" spans="1:18" ht="12.75" customHeight="1" x14ac:dyDescent="0.2">
      <c r="A203" s="28" t="s">
        <v>52</v>
      </c>
      <c r="J203" s="29">
        <v>3</v>
      </c>
      <c r="K203" s="152"/>
      <c r="L203" s="1"/>
      <c r="M203" s="1"/>
      <c r="O203" s="1"/>
      <c r="P203" s="19">
        <v>4</v>
      </c>
      <c r="Q203" s="25"/>
      <c r="R203" s="1"/>
    </row>
    <row r="204" spans="1:18" ht="12.75" customHeight="1" x14ac:dyDescent="0.2">
      <c r="A204" s="28" t="s">
        <v>53</v>
      </c>
      <c r="J204" s="29">
        <v>2</v>
      </c>
      <c r="K204" s="152"/>
      <c r="L204" s="1"/>
      <c r="M204" s="1"/>
      <c r="O204" s="1"/>
      <c r="P204" s="19">
        <v>3</v>
      </c>
      <c r="Q204" s="25"/>
      <c r="R204" s="1"/>
    </row>
    <row r="205" spans="1:18" ht="12.75" customHeight="1" x14ac:dyDescent="0.2">
      <c r="K205" s="135">
        <f>SUM(K200:K202)</f>
        <v>37</v>
      </c>
      <c r="L205" s="1">
        <f>K200/B192</f>
        <v>0.44594594594594594</v>
      </c>
      <c r="M205" s="1">
        <f>K205/B192</f>
        <v>0.5</v>
      </c>
      <c r="N205" s="1">
        <f>M205-L205</f>
        <v>5.4054054054054057E-2</v>
      </c>
      <c r="O205" s="1"/>
    </row>
    <row r="206" spans="1:18" ht="12.75" customHeight="1" x14ac:dyDescent="0.3">
      <c r="A206" s="2" t="s">
        <v>56</v>
      </c>
      <c r="L206" s="1"/>
      <c r="M206" s="1"/>
      <c r="O206" s="1"/>
    </row>
    <row r="207" spans="1:18" ht="25.5" customHeight="1" x14ac:dyDescent="0.2">
      <c r="B207" s="182" t="s">
        <v>1</v>
      </c>
      <c r="C207" s="183"/>
      <c r="D207" s="183"/>
      <c r="E207" s="183"/>
      <c r="F207" s="183"/>
      <c r="G207" s="183"/>
      <c r="H207" s="183"/>
      <c r="I207" s="183"/>
      <c r="J207" s="183"/>
      <c r="L207" s="4" t="s">
        <v>2</v>
      </c>
      <c r="M207" s="4" t="s">
        <v>3</v>
      </c>
      <c r="N207" s="5" t="s">
        <v>4</v>
      </c>
      <c r="O207" s="4" t="s">
        <v>5</v>
      </c>
      <c r="P207" s="6" t="s">
        <v>6</v>
      </c>
      <c r="Q207" s="6" t="s">
        <v>7</v>
      </c>
      <c r="R207" s="7" t="s">
        <v>8</v>
      </c>
    </row>
    <row r="208" spans="1:18" ht="12.75" customHeight="1" x14ac:dyDescent="0.2">
      <c r="A208" s="9" t="s">
        <v>9</v>
      </c>
      <c r="B208" s="10">
        <v>1</v>
      </c>
      <c r="C208" s="10">
        <v>2</v>
      </c>
      <c r="D208" s="10">
        <v>3</v>
      </c>
      <c r="E208" s="10">
        <v>4</v>
      </c>
      <c r="F208" s="10">
        <v>5</v>
      </c>
      <c r="G208" s="10">
        <v>6</v>
      </c>
      <c r="H208" s="10">
        <v>7</v>
      </c>
      <c r="I208" s="10">
        <v>8</v>
      </c>
      <c r="J208" s="10">
        <v>9</v>
      </c>
      <c r="K208" s="150" t="s">
        <v>10</v>
      </c>
      <c r="L208" s="12"/>
      <c r="M208" s="12"/>
      <c r="N208" s="13"/>
      <c r="O208" s="14"/>
      <c r="P208" s="15"/>
      <c r="Q208" s="15"/>
      <c r="R208" s="1"/>
    </row>
    <row r="209" spans="1:18" ht="12.75" customHeight="1" x14ac:dyDescent="0.2">
      <c r="A209" s="28" t="s">
        <v>31</v>
      </c>
      <c r="B209" s="17">
        <v>22</v>
      </c>
      <c r="C209" s="17"/>
      <c r="D209" s="17"/>
      <c r="E209" s="17"/>
      <c r="F209" s="17"/>
      <c r="G209" s="17"/>
      <c r="H209" s="17"/>
      <c r="I209" s="17"/>
      <c r="J209" s="17"/>
      <c r="K209" s="152"/>
      <c r="L209" s="12"/>
      <c r="M209" s="12"/>
      <c r="N209" s="13"/>
      <c r="O209" s="14"/>
      <c r="P209" s="19">
        <f>B209</f>
        <v>22</v>
      </c>
      <c r="Q209" s="15"/>
      <c r="R209" s="1"/>
    </row>
    <row r="210" spans="1:18" ht="12.75" customHeight="1" x14ac:dyDescent="0.2">
      <c r="A210" s="28" t="s">
        <v>32</v>
      </c>
      <c r="C210" s="29">
        <v>14</v>
      </c>
      <c r="K210" s="152"/>
      <c r="L210" s="1"/>
      <c r="M210" s="1"/>
      <c r="O210" s="14">
        <f>C210/B209</f>
        <v>0.63636363636363635</v>
      </c>
      <c r="P210" s="24">
        <v>14</v>
      </c>
      <c r="Q210" s="25">
        <f t="shared" ref="Q210:Q217" si="49">P210/P209</f>
        <v>0.63636363636363635</v>
      </c>
      <c r="R210" s="1">
        <f t="shared" ref="R210:R217" si="50">100%-Q210</f>
        <v>0.36363636363636365</v>
      </c>
    </row>
    <row r="211" spans="1:18" ht="12.75" customHeight="1" x14ac:dyDescent="0.2">
      <c r="A211" s="28" t="s">
        <v>35</v>
      </c>
      <c r="D211" s="29">
        <v>11</v>
      </c>
      <c r="K211" s="152"/>
      <c r="L211" s="1"/>
      <c r="M211" s="1"/>
      <c r="O211" s="1">
        <f>D211/C210</f>
        <v>0.7857142857142857</v>
      </c>
      <c r="P211" s="24">
        <v>14</v>
      </c>
      <c r="Q211" s="25">
        <f t="shared" si="49"/>
        <v>1</v>
      </c>
      <c r="R211" s="1">
        <f t="shared" si="50"/>
        <v>0</v>
      </c>
    </row>
    <row r="212" spans="1:18" ht="12.75" customHeight="1" x14ac:dyDescent="0.2">
      <c r="A212" s="28" t="s">
        <v>36</v>
      </c>
      <c r="E212" s="29">
        <v>11</v>
      </c>
      <c r="K212" s="152"/>
      <c r="L212" s="1"/>
      <c r="M212" s="1"/>
      <c r="O212" s="1">
        <f>E212/D211</f>
        <v>1</v>
      </c>
      <c r="P212" s="24">
        <v>13</v>
      </c>
      <c r="Q212" s="25">
        <f t="shared" si="49"/>
        <v>0.9285714285714286</v>
      </c>
      <c r="R212" s="1">
        <f t="shared" si="50"/>
        <v>7.1428571428571397E-2</v>
      </c>
    </row>
    <row r="213" spans="1:18" ht="12.75" customHeight="1" x14ac:dyDescent="0.2">
      <c r="A213" s="28" t="s">
        <v>42</v>
      </c>
      <c r="F213" s="29">
        <v>10</v>
      </c>
      <c r="K213" s="152"/>
      <c r="L213" s="1"/>
      <c r="M213" s="1"/>
      <c r="O213" s="1">
        <f>F213/E212</f>
        <v>0.90909090909090906</v>
      </c>
      <c r="P213" s="24">
        <v>15</v>
      </c>
      <c r="Q213" s="25">
        <f t="shared" si="49"/>
        <v>1.1538461538461537</v>
      </c>
      <c r="R213" s="1">
        <f t="shared" si="50"/>
        <v>-0.15384615384615374</v>
      </c>
    </row>
    <row r="214" spans="1:18" ht="12.75" customHeight="1" x14ac:dyDescent="0.2">
      <c r="A214" s="28" t="s">
        <v>43</v>
      </c>
      <c r="G214" s="29">
        <v>10</v>
      </c>
      <c r="K214" s="152"/>
      <c r="L214" s="1"/>
      <c r="M214" s="1"/>
      <c r="O214" s="1">
        <f>G214/F213</f>
        <v>1</v>
      </c>
      <c r="P214" s="24">
        <v>14</v>
      </c>
      <c r="Q214" s="25">
        <f t="shared" si="49"/>
        <v>0.93333333333333335</v>
      </c>
      <c r="R214" s="1">
        <f t="shared" si="50"/>
        <v>6.6666666666666652E-2</v>
      </c>
    </row>
    <row r="215" spans="1:18" ht="12.75" customHeight="1" x14ac:dyDescent="0.2">
      <c r="A215" s="28" t="s">
        <v>44</v>
      </c>
      <c r="H215" s="29">
        <v>10</v>
      </c>
      <c r="K215" s="152"/>
      <c r="L215" s="1"/>
      <c r="M215" s="1"/>
      <c r="O215" s="1">
        <f>H215/G214</f>
        <v>1</v>
      </c>
      <c r="P215" s="24">
        <v>11</v>
      </c>
      <c r="Q215" s="25">
        <f t="shared" si="49"/>
        <v>0.7857142857142857</v>
      </c>
      <c r="R215" s="1">
        <f t="shared" si="50"/>
        <v>0.2142857142857143</v>
      </c>
    </row>
    <row r="216" spans="1:18" ht="12.75" customHeight="1" x14ac:dyDescent="0.2">
      <c r="A216" s="28" t="s">
        <v>45</v>
      </c>
      <c r="I216" s="29">
        <v>10</v>
      </c>
      <c r="K216" s="152"/>
      <c r="L216" s="1"/>
      <c r="M216" s="1"/>
      <c r="O216" s="1">
        <f>I216/H215</f>
        <v>1</v>
      </c>
      <c r="P216" s="24">
        <v>11</v>
      </c>
      <c r="Q216" s="25">
        <f t="shared" si="49"/>
        <v>1</v>
      </c>
      <c r="R216" s="1">
        <f t="shared" si="50"/>
        <v>0</v>
      </c>
    </row>
    <row r="217" spans="1:18" ht="12.75" customHeight="1" x14ac:dyDescent="0.2">
      <c r="A217" s="28" t="s">
        <v>46</v>
      </c>
      <c r="J217" s="29">
        <v>10</v>
      </c>
      <c r="K217" s="152">
        <v>10</v>
      </c>
      <c r="L217" s="1"/>
      <c r="M217" s="1"/>
      <c r="O217" s="1">
        <f>J217/I216</f>
        <v>1</v>
      </c>
      <c r="P217" s="24">
        <v>11</v>
      </c>
      <c r="Q217" s="25">
        <f t="shared" si="49"/>
        <v>1</v>
      </c>
      <c r="R217" s="1">
        <f t="shared" si="50"/>
        <v>0</v>
      </c>
    </row>
    <row r="218" spans="1:18" ht="12.75" customHeight="1" x14ac:dyDescent="0.2">
      <c r="A218" s="28" t="s">
        <v>47</v>
      </c>
      <c r="J218" s="29">
        <v>1</v>
      </c>
      <c r="K218" s="152"/>
      <c r="L218" s="1"/>
      <c r="M218" s="1"/>
      <c r="O218" s="1"/>
      <c r="P218" s="24">
        <v>1</v>
      </c>
      <c r="Q218" s="25"/>
      <c r="R218" s="1"/>
    </row>
    <row r="219" spans="1:18" ht="12.75" customHeight="1" x14ac:dyDescent="0.2">
      <c r="A219" s="28"/>
      <c r="K219" s="152"/>
      <c r="L219" s="1"/>
      <c r="M219" s="1"/>
      <c r="O219" s="1"/>
      <c r="P219" s="24"/>
      <c r="Q219" s="25"/>
      <c r="R219" s="1"/>
    </row>
    <row r="220" spans="1:18" ht="12.75" customHeight="1" x14ac:dyDescent="0.2">
      <c r="K220" s="135">
        <f>SUM(K217)</f>
        <v>10</v>
      </c>
      <c r="L220" s="1">
        <f>K217/B209</f>
        <v>0.45454545454545453</v>
      </c>
      <c r="M220" s="1">
        <f>K220/B209</f>
        <v>0.45454545454545453</v>
      </c>
      <c r="N220" s="1">
        <f>M220-L220</f>
        <v>0</v>
      </c>
      <c r="O220" s="1"/>
    </row>
    <row r="221" spans="1:18" ht="12.75" customHeight="1" x14ac:dyDescent="0.3">
      <c r="A221" s="2" t="s">
        <v>57</v>
      </c>
      <c r="L221" s="1"/>
      <c r="M221" s="1"/>
      <c r="O221" s="1"/>
    </row>
    <row r="222" spans="1:18" ht="25.5" customHeight="1" x14ac:dyDescent="0.2">
      <c r="B222" s="182" t="s">
        <v>1</v>
      </c>
      <c r="C222" s="183"/>
      <c r="D222" s="183"/>
      <c r="E222" s="183"/>
      <c r="F222" s="183"/>
      <c r="G222" s="183"/>
      <c r="H222" s="183"/>
      <c r="I222" s="183"/>
      <c r="J222" s="183"/>
      <c r="L222" s="4" t="s">
        <v>2</v>
      </c>
      <c r="M222" s="4" t="s">
        <v>3</v>
      </c>
      <c r="N222" s="5" t="s">
        <v>4</v>
      </c>
      <c r="O222" s="4" t="s">
        <v>5</v>
      </c>
      <c r="P222" s="6" t="s">
        <v>6</v>
      </c>
      <c r="Q222" s="6" t="s">
        <v>7</v>
      </c>
      <c r="R222" s="7" t="s">
        <v>8</v>
      </c>
    </row>
    <row r="223" spans="1:18" ht="12.75" customHeight="1" x14ac:dyDescent="0.2">
      <c r="A223" s="9" t="s">
        <v>9</v>
      </c>
      <c r="B223" s="10">
        <v>1</v>
      </c>
      <c r="C223" s="10">
        <v>2</v>
      </c>
      <c r="D223" s="10">
        <v>3</v>
      </c>
      <c r="E223" s="10">
        <v>4</v>
      </c>
      <c r="F223" s="10">
        <v>5</v>
      </c>
      <c r="G223" s="10">
        <v>6</v>
      </c>
      <c r="H223" s="10">
        <v>7</v>
      </c>
      <c r="I223" s="10">
        <v>8</v>
      </c>
      <c r="J223" s="10">
        <v>9</v>
      </c>
      <c r="K223" s="150" t="s">
        <v>10</v>
      </c>
      <c r="L223" s="12"/>
      <c r="M223" s="12"/>
      <c r="N223" s="13"/>
      <c r="O223" s="14"/>
      <c r="P223" s="15"/>
      <c r="Q223" s="15"/>
      <c r="R223" s="1"/>
    </row>
    <row r="224" spans="1:18" ht="12.75" customHeight="1" x14ac:dyDescent="0.2">
      <c r="A224" s="28" t="s">
        <v>32</v>
      </c>
      <c r="B224" s="17">
        <v>47</v>
      </c>
      <c r="C224" s="17"/>
      <c r="D224" s="17"/>
      <c r="E224" s="17"/>
      <c r="F224" s="17"/>
      <c r="G224" s="17"/>
      <c r="H224" s="17"/>
      <c r="I224" s="17"/>
      <c r="J224" s="17"/>
      <c r="K224" s="152"/>
      <c r="L224" s="12"/>
      <c r="M224" s="12"/>
      <c r="N224" s="13"/>
      <c r="O224" s="14"/>
      <c r="P224" s="19">
        <f>B224</f>
        <v>47</v>
      </c>
      <c r="Q224" s="15"/>
      <c r="R224" s="1"/>
    </row>
    <row r="225" spans="1:18" ht="12.75" customHeight="1" x14ac:dyDescent="0.2">
      <c r="A225" s="28" t="s">
        <v>35</v>
      </c>
      <c r="C225" s="29">
        <v>37</v>
      </c>
      <c r="K225" s="152"/>
      <c r="L225" s="1"/>
      <c r="M225" s="1"/>
      <c r="O225" s="14">
        <f>C225/B224</f>
        <v>0.78723404255319152</v>
      </c>
      <c r="P225" s="24">
        <v>37</v>
      </c>
      <c r="Q225" s="25">
        <f t="shared" ref="Q225:Q232" si="51">P225/P224</f>
        <v>0.78723404255319152</v>
      </c>
      <c r="R225" s="1">
        <f t="shared" ref="R225:R232" si="52">100%-Q225</f>
        <v>0.21276595744680848</v>
      </c>
    </row>
    <row r="226" spans="1:18" ht="12.75" customHeight="1" x14ac:dyDescent="0.2">
      <c r="A226" s="28" t="s">
        <v>36</v>
      </c>
      <c r="D226" s="29">
        <v>31</v>
      </c>
      <c r="K226" s="152"/>
      <c r="L226" s="1"/>
      <c r="M226" s="1"/>
      <c r="O226" s="1">
        <f>D226/C225</f>
        <v>0.83783783783783783</v>
      </c>
      <c r="P226" s="24">
        <v>35</v>
      </c>
      <c r="Q226" s="25">
        <f t="shared" si="51"/>
        <v>0.94594594594594594</v>
      </c>
      <c r="R226" s="1">
        <f t="shared" si="52"/>
        <v>5.4054054054054057E-2</v>
      </c>
    </row>
    <row r="227" spans="1:18" ht="12.75" customHeight="1" x14ac:dyDescent="0.2">
      <c r="A227" s="28" t="s">
        <v>42</v>
      </c>
      <c r="E227" s="29">
        <v>31</v>
      </c>
      <c r="K227" s="152"/>
      <c r="L227" s="1"/>
      <c r="M227" s="1"/>
      <c r="O227" s="1">
        <f>E227/D226</f>
        <v>1</v>
      </c>
      <c r="P227" s="24">
        <v>35</v>
      </c>
      <c r="Q227" s="25">
        <f t="shared" si="51"/>
        <v>1</v>
      </c>
      <c r="R227" s="1">
        <f t="shared" si="52"/>
        <v>0</v>
      </c>
    </row>
    <row r="228" spans="1:18" ht="12.75" customHeight="1" x14ac:dyDescent="0.2">
      <c r="A228" s="28" t="s">
        <v>43</v>
      </c>
      <c r="F228" s="29">
        <v>30</v>
      </c>
      <c r="K228" s="152"/>
      <c r="L228" s="1"/>
      <c r="M228" s="1"/>
      <c r="O228" s="1">
        <f>F228/E227</f>
        <v>0.967741935483871</v>
      </c>
      <c r="P228" s="24">
        <v>34</v>
      </c>
      <c r="Q228" s="25">
        <f t="shared" si="51"/>
        <v>0.97142857142857142</v>
      </c>
      <c r="R228" s="1">
        <f t="shared" si="52"/>
        <v>2.8571428571428581E-2</v>
      </c>
    </row>
    <row r="229" spans="1:18" ht="12.75" customHeight="1" x14ac:dyDescent="0.2">
      <c r="A229" s="28" t="s">
        <v>44</v>
      </c>
      <c r="G229" s="29">
        <v>30</v>
      </c>
      <c r="K229" s="152"/>
      <c r="L229" s="1"/>
      <c r="M229" s="1"/>
      <c r="O229" s="1">
        <f>G229/F228</f>
        <v>1</v>
      </c>
      <c r="P229" s="24">
        <v>36</v>
      </c>
      <c r="Q229" s="25">
        <f t="shared" si="51"/>
        <v>1.0588235294117647</v>
      </c>
      <c r="R229" s="1">
        <f t="shared" si="52"/>
        <v>-5.8823529411764719E-2</v>
      </c>
    </row>
    <row r="230" spans="1:18" ht="12.75" customHeight="1" x14ac:dyDescent="0.2">
      <c r="A230" s="28" t="s">
        <v>45</v>
      </c>
      <c r="H230" s="29">
        <v>30</v>
      </c>
      <c r="K230" s="152"/>
      <c r="L230" s="1"/>
      <c r="M230" s="1"/>
      <c r="O230" s="1">
        <f>H230/G229</f>
        <v>1</v>
      </c>
      <c r="P230" s="24">
        <v>33</v>
      </c>
      <c r="Q230" s="25">
        <f t="shared" si="51"/>
        <v>0.91666666666666663</v>
      </c>
      <c r="R230" s="1">
        <f t="shared" si="52"/>
        <v>8.333333333333337E-2</v>
      </c>
    </row>
    <row r="231" spans="1:18" ht="12.75" customHeight="1" x14ac:dyDescent="0.2">
      <c r="A231" s="28" t="s">
        <v>46</v>
      </c>
      <c r="I231" s="29">
        <v>29</v>
      </c>
      <c r="K231" s="152"/>
      <c r="L231" s="1"/>
      <c r="M231" s="1"/>
      <c r="O231" s="1">
        <f>I231/H230</f>
        <v>0.96666666666666667</v>
      </c>
      <c r="P231" s="24">
        <v>34</v>
      </c>
      <c r="Q231" s="25">
        <f t="shared" si="51"/>
        <v>1.0303030303030303</v>
      </c>
      <c r="R231" s="1">
        <f t="shared" si="52"/>
        <v>-3.0303030303030276E-2</v>
      </c>
    </row>
    <row r="232" spans="1:18" ht="12.75" customHeight="1" x14ac:dyDescent="0.2">
      <c r="A232" s="28" t="s">
        <v>47</v>
      </c>
      <c r="J232" s="29">
        <v>29</v>
      </c>
      <c r="K232" s="152">
        <v>22</v>
      </c>
      <c r="L232" s="1"/>
      <c r="M232" s="1"/>
      <c r="O232" s="1">
        <f>J232/I231</f>
        <v>1</v>
      </c>
      <c r="P232" s="24">
        <v>34</v>
      </c>
      <c r="Q232" s="25">
        <f t="shared" si="51"/>
        <v>1</v>
      </c>
      <c r="R232" s="1">
        <f t="shared" si="52"/>
        <v>0</v>
      </c>
    </row>
    <row r="233" spans="1:18" ht="12.75" customHeight="1" x14ac:dyDescent="0.2">
      <c r="A233" s="28" t="s">
        <v>52</v>
      </c>
      <c r="J233" s="29">
        <v>3</v>
      </c>
      <c r="K233" s="152"/>
      <c r="L233" s="1"/>
      <c r="M233" s="1"/>
      <c r="O233" s="1"/>
      <c r="P233" s="24">
        <v>7</v>
      </c>
      <c r="Q233" s="25"/>
      <c r="R233" s="1"/>
    </row>
    <row r="234" spans="1:18" ht="12.75" customHeight="1" x14ac:dyDescent="0.2">
      <c r="A234" s="28" t="s">
        <v>53</v>
      </c>
      <c r="J234" s="29">
        <v>3</v>
      </c>
      <c r="K234" s="152"/>
      <c r="L234" s="1"/>
      <c r="M234" s="1"/>
      <c r="O234" s="1"/>
      <c r="P234" s="24">
        <v>5</v>
      </c>
      <c r="Q234" s="25"/>
      <c r="R234" s="1"/>
    </row>
    <row r="235" spans="1:18" ht="12.75" customHeight="1" x14ac:dyDescent="0.2">
      <c r="A235" s="28" t="s">
        <v>58</v>
      </c>
      <c r="J235" s="29">
        <v>3</v>
      </c>
      <c r="K235" s="152"/>
      <c r="L235" s="1"/>
      <c r="M235" s="1"/>
      <c r="O235" s="1"/>
      <c r="P235" s="24">
        <v>3</v>
      </c>
      <c r="Q235" s="25"/>
      <c r="R235" s="1"/>
    </row>
    <row r="236" spans="1:18" ht="12.75" customHeight="1" x14ac:dyDescent="0.2">
      <c r="A236" s="28" t="s">
        <v>59</v>
      </c>
      <c r="J236" s="29">
        <v>2</v>
      </c>
      <c r="K236" s="152"/>
      <c r="L236" s="1"/>
      <c r="M236" s="1"/>
      <c r="O236" s="1"/>
      <c r="P236" s="24">
        <v>2</v>
      </c>
      <c r="Q236" s="25"/>
      <c r="R236" s="1"/>
    </row>
    <row r="237" spans="1:18" ht="12.75" customHeight="1" x14ac:dyDescent="0.2">
      <c r="K237" s="135">
        <f>SUM(K232)</f>
        <v>22</v>
      </c>
      <c r="L237" s="1">
        <f>K232/B224</f>
        <v>0.46808510638297873</v>
      </c>
      <c r="M237" s="1">
        <f>K237/B224</f>
        <v>0.46808510638297873</v>
      </c>
      <c r="N237" s="1">
        <f>M237-L237</f>
        <v>0</v>
      </c>
      <c r="O237" s="1"/>
    </row>
    <row r="238" spans="1:18" ht="12.75" customHeight="1" x14ac:dyDescent="0.3">
      <c r="A238" s="2" t="s">
        <v>60</v>
      </c>
      <c r="L238" s="1"/>
      <c r="M238" s="1"/>
      <c r="O238" s="1"/>
    </row>
    <row r="239" spans="1:18" ht="25.5" customHeight="1" x14ac:dyDescent="0.2">
      <c r="B239" s="182" t="s">
        <v>1</v>
      </c>
      <c r="C239" s="183"/>
      <c r="D239" s="183"/>
      <c r="E239" s="183"/>
      <c r="F239" s="183"/>
      <c r="G239" s="183"/>
      <c r="H239" s="183"/>
      <c r="I239" s="183"/>
      <c r="J239" s="183"/>
      <c r="L239" s="4" t="s">
        <v>2</v>
      </c>
      <c r="M239" s="4" t="s">
        <v>3</v>
      </c>
      <c r="N239" s="5" t="s">
        <v>4</v>
      </c>
      <c r="O239" s="4" t="s">
        <v>5</v>
      </c>
      <c r="P239" s="6" t="s">
        <v>6</v>
      </c>
      <c r="Q239" s="6" t="s">
        <v>7</v>
      </c>
      <c r="R239" s="7" t="s">
        <v>8</v>
      </c>
    </row>
    <row r="240" spans="1:18" ht="12.75" customHeight="1" x14ac:dyDescent="0.2">
      <c r="A240" s="9" t="s">
        <v>9</v>
      </c>
      <c r="B240" s="10">
        <v>1</v>
      </c>
      <c r="C240" s="10">
        <v>2</v>
      </c>
      <c r="D240" s="10">
        <v>3</v>
      </c>
      <c r="E240" s="10">
        <v>4</v>
      </c>
      <c r="F240" s="10">
        <v>5</v>
      </c>
      <c r="G240" s="10">
        <v>6</v>
      </c>
      <c r="H240" s="10">
        <v>7</v>
      </c>
      <c r="I240" s="10">
        <v>8</v>
      </c>
      <c r="J240" s="10">
        <v>9</v>
      </c>
      <c r="K240" s="150" t="s">
        <v>10</v>
      </c>
      <c r="L240" s="12"/>
      <c r="M240" s="12"/>
      <c r="N240" s="13"/>
      <c r="O240" s="14"/>
      <c r="P240" s="15"/>
      <c r="Q240" s="15"/>
      <c r="R240" s="1"/>
    </row>
    <row r="241" spans="1:18" ht="12.75" customHeight="1" x14ac:dyDescent="0.2">
      <c r="A241" s="28" t="s">
        <v>35</v>
      </c>
      <c r="B241" s="17">
        <v>12</v>
      </c>
      <c r="C241" s="17"/>
      <c r="D241" s="17"/>
      <c r="E241" s="17"/>
      <c r="F241" s="17"/>
      <c r="G241" s="17"/>
      <c r="H241" s="17"/>
      <c r="I241" s="17"/>
      <c r="J241" s="17"/>
      <c r="K241" s="152"/>
      <c r="L241" s="12"/>
      <c r="M241" s="12"/>
      <c r="N241" s="13"/>
      <c r="O241" s="14"/>
      <c r="P241" s="19">
        <f>B241</f>
        <v>12</v>
      </c>
      <c r="Q241" s="15"/>
      <c r="R241" s="1"/>
    </row>
    <row r="242" spans="1:18" ht="12.75" customHeight="1" x14ac:dyDescent="0.2">
      <c r="A242" s="28" t="s">
        <v>36</v>
      </c>
      <c r="C242" s="29">
        <v>11</v>
      </c>
      <c r="K242" s="152"/>
      <c r="L242" s="1"/>
      <c r="M242" s="1"/>
      <c r="O242" s="14">
        <f>C242/B241</f>
        <v>0.91666666666666663</v>
      </c>
      <c r="P242" s="24">
        <v>11</v>
      </c>
      <c r="Q242" s="25">
        <f t="shared" ref="Q242:Q249" si="53">P242/P241</f>
        <v>0.91666666666666663</v>
      </c>
      <c r="R242" s="1">
        <f t="shared" ref="R242:R249" si="54">100%-Q242</f>
        <v>8.333333333333337E-2</v>
      </c>
    </row>
    <row r="243" spans="1:18" ht="12.75" customHeight="1" x14ac:dyDescent="0.2">
      <c r="A243" s="28" t="s">
        <v>42</v>
      </c>
      <c r="D243" s="29">
        <v>11</v>
      </c>
      <c r="K243" s="152"/>
      <c r="L243" s="1"/>
      <c r="M243" s="1"/>
      <c r="O243" s="1">
        <f>D243/C242</f>
        <v>1</v>
      </c>
      <c r="P243" s="24">
        <v>11</v>
      </c>
      <c r="Q243" s="25">
        <f t="shared" si="53"/>
        <v>1</v>
      </c>
      <c r="R243" s="1">
        <f t="shared" si="54"/>
        <v>0</v>
      </c>
    </row>
    <row r="244" spans="1:18" ht="12.75" customHeight="1" x14ac:dyDescent="0.2">
      <c r="A244" s="28" t="s">
        <v>43</v>
      </c>
      <c r="E244" s="29">
        <v>11</v>
      </c>
      <c r="K244" s="152"/>
      <c r="L244" s="1"/>
      <c r="M244" s="1"/>
      <c r="O244" s="1">
        <f>E244/D243</f>
        <v>1</v>
      </c>
      <c r="P244" s="24">
        <v>11</v>
      </c>
      <c r="Q244" s="25">
        <f t="shared" si="53"/>
        <v>1</v>
      </c>
      <c r="R244" s="1">
        <f t="shared" si="54"/>
        <v>0</v>
      </c>
    </row>
    <row r="245" spans="1:18" ht="12.75" customHeight="1" x14ac:dyDescent="0.2">
      <c r="A245" s="28" t="s">
        <v>44</v>
      </c>
      <c r="F245" s="29">
        <v>11</v>
      </c>
      <c r="K245" s="152"/>
      <c r="L245" s="1"/>
      <c r="M245" s="1"/>
      <c r="O245" s="1">
        <f>F245/E244</f>
        <v>1</v>
      </c>
      <c r="P245" s="24">
        <v>11</v>
      </c>
      <c r="Q245" s="25">
        <f t="shared" si="53"/>
        <v>1</v>
      </c>
      <c r="R245" s="1">
        <f t="shared" si="54"/>
        <v>0</v>
      </c>
    </row>
    <row r="246" spans="1:18" ht="12.75" customHeight="1" x14ac:dyDescent="0.2">
      <c r="A246" s="28" t="s">
        <v>45</v>
      </c>
      <c r="G246" s="29">
        <v>11</v>
      </c>
      <c r="K246" s="152"/>
      <c r="L246" s="1"/>
      <c r="M246" s="1"/>
      <c r="O246" s="1">
        <f>G246/F245</f>
        <v>1</v>
      </c>
      <c r="P246" s="24">
        <v>11</v>
      </c>
      <c r="Q246" s="25">
        <f t="shared" si="53"/>
        <v>1</v>
      </c>
      <c r="R246" s="1">
        <f t="shared" si="54"/>
        <v>0</v>
      </c>
    </row>
    <row r="247" spans="1:18" ht="12.75" customHeight="1" x14ac:dyDescent="0.2">
      <c r="A247" s="28" t="s">
        <v>46</v>
      </c>
      <c r="H247" s="29">
        <v>10</v>
      </c>
      <c r="K247" s="152"/>
      <c r="L247" s="1"/>
      <c r="M247" s="1"/>
      <c r="O247" s="1">
        <f>H247/G246</f>
        <v>0.90909090909090906</v>
      </c>
      <c r="P247" s="24">
        <v>10</v>
      </c>
      <c r="Q247" s="25">
        <f t="shared" si="53"/>
        <v>0.90909090909090906</v>
      </c>
      <c r="R247" s="1">
        <f t="shared" si="54"/>
        <v>9.0909090909090939E-2</v>
      </c>
    </row>
    <row r="248" spans="1:18" ht="12.75" customHeight="1" x14ac:dyDescent="0.2">
      <c r="A248" s="28" t="s">
        <v>47</v>
      </c>
      <c r="I248" s="29">
        <v>10</v>
      </c>
      <c r="K248" s="152"/>
      <c r="L248" s="1"/>
      <c r="M248" s="1"/>
      <c r="O248" s="1">
        <f>I248/H247</f>
        <v>1</v>
      </c>
      <c r="P248" s="24">
        <v>10</v>
      </c>
      <c r="Q248" s="25">
        <f t="shared" si="53"/>
        <v>1</v>
      </c>
      <c r="R248" s="1">
        <f t="shared" si="54"/>
        <v>0</v>
      </c>
    </row>
    <row r="249" spans="1:18" ht="12.75" customHeight="1" x14ac:dyDescent="0.2">
      <c r="A249" s="28" t="s">
        <v>52</v>
      </c>
      <c r="J249" s="29">
        <v>10</v>
      </c>
      <c r="K249" s="152">
        <v>10</v>
      </c>
      <c r="L249" s="1"/>
      <c r="M249" s="1"/>
      <c r="O249" s="1">
        <f>J249/I248</f>
        <v>1</v>
      </c>
      <c r="P249" s="24">
        <v>10</v>
      </c>
      <c r="Q249" s="25">
        <f t="shared" si="53"/>
        <v>1</v>
      </c>
      <c r="R249" s="1">
        <f t="shared" si="54"/>
        <v>0</v>
      </c>
    </row>
    <row r="250" spans="1:18" ht="12.75" customHeight="1" x14ac:dyDescent="0.2">
      <c r="A250" s="28" t="s">
        <v>53</v>
      </c>
      <c r="J250" s="29">
        <v>3</v>
      </c>
      <c r="K250" s="152"/>
      <c r="L250" s="1"/>
      <c r="M250" s="1"/>
      <c r="O250" s="1"/>
      <c r="P250" s="24">
        <v>3</v>
      </c>
      <c r="Q250" s="25"/>
      <c r="R250" s="1"/>
    </row>
    <row r="251" spans="1:18" ht="12.75" customHeight="1" x14ac:dyDescent="0.2">
      <c r="A251" s="28" t="s">
        <v>58</v>
      </c>
      <c r="K251" s="152"/>
      <c r="L251" s="1"/>
      <c r="M251" s="1"/>
      <c r="O251" s="1"/>
      <c r="P251" s="24"/>
      <c r="Q251" s="25"/>
      <c r="R251" s="1"/>
    </row>
    <row r="252" spans="1:18" ht="12.75" customHeight="1" x14ac:dyDescent="0.2">
      <c r="A252" s="28" t="s">
        <v>59</v>
      </c>
      <c r="K252" s="152"/>
      <c r="L252" s="1"/>
      <c r="M252" s="1"/>
      <c r="O252" s="1"/>
      <c r="P252" s="24"/>
      <c r="Q252" s="25"/>
      <c r="R252" s="1"/>
    </row>
    <row r="253" spans="1:18" ht="12.75" customHeight="1" x14ac:dyDescent="0.2">
      <c r="K253" s="135">
        <f>SUM(K249)</f>
        <v>10</v>
      </c>
      <c r="L253" s="1">
        <f>K249/B241</f>
        <v>0.83333333333333337</v>
      </c>
      <c r="M253" s="1">
        <f>K253/B241</f>
        <v>0.83333333333333337</v>
      </c>
      <c r="N253" s="1">
        <f>M253-L253</f>
        <v>0</v>
      </c>
      <c r="O253" s="1"/>
    </row>
    <row r="254" spans="1:18" ht="12.75" customHeight="1" x14ac:dyDescent="0.3">
      <c r="A254" s="2" t="s">
        <v>61</v>
      </c>
      <c r="L254" s="1"/>
      <c r="M254" s="1"/>
      <c r="O254" s="1"/>
    </row>
    <row r="255" spans="1:18" ht="25.5" customHeight="1" x14ac:dyDescent="0.2">
      <c r="B255" s="182" t="s">
        <v>1</v>
      </c>
      <c r="C255" s="183"/>
      <c r="D255" s="183"/>
      <c r="E255" s="183"/>
      <c r="F255" s="183"/>
      <c r="G255" s="183"/>
      <c r="H255" s="183"/>
      <c r="I255" s="183"/>
      <c r="J255" s="183"/>
      <c r="L255" s="4" t="s">
        <v>2</v>
      </c>
      <c r="M255" s="4" t="s">
        <v>3</v>
      </c>
      <c r="N255" s="5" t="s">
        <v>4</v>
      </c>
      <c r="O255" s="4" t="s">
        <v>5</v>
      </c>
      <c r="P255" s="6" t="s">
        <v>6</v>
      </c>
      <c r="Q255" s="6" t="s">
        <v>7</v>
      </c>
      <c r="R255" s="7" t="s">
        <v>8</v>
      </c>
    </row>
    <row r="256" spans="1:18" ht="12.75" customHeight="1" x14ac:dyDescent="0.2">
      <c r="A256" s="9" t="s">
        <v>9</v>
      </c>
      <c r="B256" s="10">
        <v>1</v>
      </c>
      <c r="C256" s="10">
        <v>2</v>
      </c>
      <c r="D256" s="10">
        <v>3</v>
      </c>
      <c r="E256" s="10">
        <v>4</v>
      </c>
      <c r="F256" s="10">
        <v>5</v>
      </c>
      <c r="G256" s="10">
        <v>6</v>
      </c>
      <c r="H256" s="10">
        <v>7</v>
      </c>
      <c r="I256" s="10">
        <v>8</v>
      </c>
      <c r="J256" s="10">
        <v>9</v>
      </c>
      <c r="K256" s="150" t="s">
        <v>10</v>
      </c>
      <c r="L256" s="12"/>
      <c r="M256" s="12"/>
      <c r="N256" s="13"/>
      <c r="O256" s="14"/>
      <c r="P256" s="15"/>
      <c r="Q256" s="15"/>
      <c r="R256" s="1"/>
    </row>
    <row r="257" spans="1:18" ht="12.75" customHeight="1" x14ac:dyDescent="0.2">
      <c r="A257" s="28" t="s">
        <v>36</v>
      </c>
      <c r="B257" s="17">
        <v>37</v>
      </c>
      <c r="C257" s="17"/>
      <c r="D257" s="17"/>
      <c r="E257" s="17"/>
      <c r="F257" s="17"/>
      <c r="G257" s="17"/>
      <c r="H257" s="17"/>
      <c r="I257" s="17"/>
      <c r="J257" s="17"/>
      <c r="K257" s="152"/>
      <c r="L257" s="12"/>
      <c r="M257" s="12"/>
      <c r="N257" s="13"/>
      <c r="O257" s="14"/>
      <c r="P257" s="19">
        <f>B257</f>
        <v>37</v>
      </c>
      <c r="Q257" s="15"/>
      <c r="R257" s="1"/>
    </row>
    <row r="258" spans="1:18" ht="12.75" customHeight="1" x14ac:dyDescent="0.2">
      <c r="A258" s="28" t="s">
        <v>42</v>
      </c>
      <c r="C258" s="29">
        <v>27</v>
      </c>
      <c r="K258" s="152"/>
      <c r="L258" s="1"/>
      <c r="M258" s="1"/>
      <c r="O258" s="14">
        <f>C258/B257</f>
        <v>0.72972972972972971</v>
      </c>
      <c r="P258" s="24">
        <v>27</v>
      </c>
      <c r="Q258" s="25">
        <f t="shared" ref="Q258:Q265" si="55">P258/P257</f>
        <v>0.72972972972972971</v>
      </c>
      <c r="R258" s="1">
        <f t="shared" ref="R258:R265" si="56">100%-Q258</f>
        <v>0.27027027027027029</v>
      </c>
    </row>
    <row r="259" spans="1:18" ht="12.75" customHeight="1" x14ac:dyDescent="0.2">
      <c r="A259" s="28" t="s">
        <v>43</v>
      </c>
      <c r="D259" s="29">
        <v>24</v>
      </c>
      <c r="K259" s="152"/>
      <c r="L259" s="1"/>
      <c r="M259" s="1"/>
      <c r="O259" s="1">
        <f>D259/C258</f>
        <v>0.88888888888888884</v>
      </c>
      <c r="P259" s="24">
        <v>24</v>
      </c>
      <c r="Q259" s="25">
        <f t="shared" si="55"/>
        <v>0.88888888888888884</v>
      </c>
      <c r="R259" s="1">
        <f t="shared" si="56"/>
        <v>0.11111111111111116</v>
      </c>
    </row>
    <row r="260" spans="1:18" ht="12.75" customHeight="1" x14ac:dyDescent="0.2">
      <c r="A260" s="28" t="s">
        <v>44</v>
      </c>
      <c r="E260" s="29">
        <v>23</v>
      </c>
      <c r="K260" s="152"/>
      <c r="L260" s="1"/>
      <c r="M260" s="1"/>
      <c r="O260" s="1">
        <f>E260/D259</f>
        <v>0.95833333333333337</v>
      </c>
      <c r="P260" s="24">
        <v>24</v>
      </c>
      <c r="Q260" s="25">
        <f t="shared" si="55"/>
        <v>1</v>
      </c>
      <c r="R260" s="1">
        <f t="shared" si="56"/>
        <v>0</v>
      </c>
    </row>
    <row r="261" spans="1:18" ht="12.75" customHeight="1" x14ac:dyDescent="0.2">
      <c r="A261" s="28" t="s">
        <v>45</v>
      </c>
      <c r="F261" s="29">
        <v>22</v>
      </c>
      <c r="K261" s="152"/>
      <c r="L261" s="1"/>
      <c r="M261" s="1"/>
      <c r="O261" s="1">
        <f>F261/E260</f>
        <v>0.95652173913043481</v>
      </c>
      <c r="P261" s="24">
        <v>24</v>
      </c>
      <c r="Q261" s="25">
        <f t="shared" si="55"/>
        <v>1</v>
      </c>
      <c r="R261" s="1">
        <f t="shared" si="56"/>
        <v>0</v>
      </c>
    </row>
    <row r="262" spans="1:18" ht="12.75" customHeight="1" x14ac:dyDescent="0.2">
      <c r="A262" s="28" t="s">
        <v>46</v>
      </c>
      <c r="G262" s="29">
        <v>22</v>
      </c>
      <c r="K262" s="152"/>
      <c r="L262" s="1"/>
      <c r="M262" s="1"/>
      <c r="O262" s="1">
        <f>G262/F261</f>
        <v>1</v>
      </c>
      <c r="P262" s="24">
        <v>24</v>
      </c>
      <c r="Q262" s="25">
        <f t="shared" si="55"/>
        <v>1</v>
      </c>
      <c r="R262" s="1">
        <f t="shared" si="56"/>
        <v>0</v>
      </c>
    </row>
    <row r="263" spans="1:18" ht="12.75" customHeight="1" x14ac:dyDescent="0.2">
      <c r="A263" s="28" t="s">
        <v>47</v>
      </c>
      <c r="H263" s="29">
        <v>22</v>
      </c>
      <c r="K263" s="152"/>
      <c r="L263" s="1"/>
      <c r="M263" s="1"/>
      <c r="O263" s="1">
        <f>H263/G262</f>
        <v>1</v>
      </c>
      <c r="P263" s="24">
        <v>24</v>
      </c>
      <c r="Q263" s="25">
        <f t="shared" si="55"/>
        <v>1</v>
      </c>
      <c r="R263" s="1">
        <f t="shared" si="56"/>
        <v>0</v>
      </c>
    </row>
    <row r="264" spans="1:18" ht="12.75" customHeight="1" x14ac:dyDescent="0.2">
      <c r="A264" s="28" t="s">
        <v>52</v>
      </c>
      <c r="I264" s="29">
        <v>21</v>
      </c>
      <c r="K264" s="152"/>
      <c r="L264" s="1"/>
      <c r="M264" s="1"/>
      <c r="O264" s="1">
        <f>I264/H263</f>
        <v>0.95454545454545459</v>
      </c>
      <c r="P264" s="24">
        <v>24</v>
      </c>
      <c r="Q264" s="25">
        <f t="shared" si="55"/>
        <v>1</v>
      </c>
      <c r="R264" s="1">
        <f t="shared" si="56"/>
        <v>0</v>
      </c>
    </row>
    <row r="265" spans="1:18" ht="12.75" customHeight="1" x14ac:dyDescent="0.2">
      <c r="A265" s="28" t="s">
        <v>53</v>
      </c>
      <c r="J265" s="29">
        <v>20</v>
      </c>
      <c r="K265" s="152">
        <v>19</v>
      </c>
      <c r="L265" s="1"/>
      <c r="M265" s="1"/>
      <c r="O265" s="1">
        <f>J265/I264</f>
        <v>0.95238095238095233</v>
      </c>
      <c r="P265" s="24">
        <v>23</v>
      </c>
      <c r="Q265" s="25">
        <f t="shared" si="55"/>
        <v>0.95833333333333337</v>
      </c>
      <c r="R265" s="1">
        <f t="shared" si="56"/>
        <v>4.166666666666663E-2</v>
      </c>
    </row>
    <row r="266" spans="1:18" ht="12.75" customHeight="1" x14ac:dyDescent="0.2">
      <c r="A266" s="28" t="s">
        <v>58</v>
      </c>
      <c r="J266" s="29">
        <v>3</v>
      </c>
      <c r="K266" s="152">
        <v>3</v>
      </c>
      <c r="L266" s="1"/>
      <c r="M266" s="1"/>
      <c r="O266" s="1"/>
      <c r="P266" s="24">
        <v>4</v>
      </c>
      <c r="Q266" s="25"/>
      <c r="R266" s="1"/>
    </row>
    <row r="267" spans="1:18" ht="12.75" customHeight="1" x14ac:dyDescent="0.2">
      <c r="A267" s="28" t="s">
        <v>59</v>
      </c>
      <c r="K267" s="152"/>
      <c r="L267" s="1"/>
      <c r="M267" s="1"/>
      <c r="O267" s="1"/>
      <c r="P267" s="24"/>
      <c r="Q267" s="25"/>
      <c r="R267" s="1"/>
    </row>
    <row r="268" spans="1:18" ht="12.75" customHeight="1" x14ac:dyDescent="0.2">
      <c r="K268" s="135">
        <f>SUM(K265:K266)</f>
        <v>22</v>
      </c>
      <c r="L268" s="1">
        <f>K265/B257</f>
        <v>0.51351351351351349</v>
      </c>
      <c r="M268" s="1">
        <f>K268/B257</f>
        <v>0.59459459459459463</v>
      </c>
      <c r="N268" s="1">
        <f>M268-L268</f>
        <v>8.1081081081081141E-2</v>
      </c>
      <c r="O268" s="1"/>
    </row>
    <row r="269" spans="1:18" ht="12.75" customHeight="1" x14ac:dyDescent="0.3">
      <c r="A269" s="2" t="s">
        <v>62</v>
      </c>
      <c r="L269" s="1"/>
      <c r="M269" s="1"/>
      <c r="O269" s="1"/>
    </row>
    <row r="270" spans="1:18" ht="25.5" customHeight="1" x14ac:dyDescent="0.2">
      <c r="B270" s="182" t="s">
        <v>1</v>
      </c>
      <c r="C270" s="183"/>
      <c r="D270" s="183"/>
      <c r="E270" s="183"/>
      <c r="F270" s="183"/>
      <c r="G270" s="183"/>
      <c r="H270" s="183"/>
      <c r="I270" s="183"/>
      <c r="J270" s="183"/>
      <c r="L270" s="4" t="s">
        <v>2</v>
      </c>
      <c r="M270" s="4" t="s">
        <v>3</v>
      </c>
      <c r="N270" s="5" t="s">
        <v>4</v>
      </c>
      <c r="O270" s="4" t="s">
        <v>5</v>
      </c>
      <c r="P270" s="6" t="s">
        <v>6</v>
      </c>
      <c r="Q270" s="6" t="s">
        <v>7</v>
      </c>
      <c r="R270" s="7" t="s">
        <v>8</v>
      </c>
    </row>
    <row r="271" spans="1:18" ht="12.75" customHeight="1" x14ac:dyDescent="0.2">
      <c r="A271" s="9" t="s">
        <v>9</v>
      </c>
      <c r="B271" s="10">
        <v>1</v>
      </c>
      <c r="C271" s="10">
        <v>2</v>
      </c>
      <c r="D271" s="10">
        <v>3</v>
      </c>
      <c r="E271" s="10">
        <v>4</v>
      </c>
      <c r="F271" s="10">
        <v>5</v>
      </c>
      <c r="G271" s="10">
        <v>6</v>
      </c>
      <c r="H271" s="10">
        <v>7</v>
      </c>
      <c r="I271" s="10">
        <v>8</v>
      </c>
      <c r="J271" s="10">
        <v>9</v>
      </c>
      <c r="K271" s="150" t="s">
        <v>10</v>
      </c>
      <c r="L271" s="12"/>
      <c r="M271" s="12"/>
      <c r="N271" s="13"/>
      <c r="O271" s="14"/>
      <c r="P271" s="15"/>
      <c r="Q271" s="15"/>
      <c r="R271" s="1"/>
    </row>
    <row r="272" spans="1:18" ht="12.75" customHeight="1" x14ac:dyDescent="0.2">
      <c r="A272" s="28" t="s">
        <v>42</v>
      </c>
      <c r="B272" s="17">
        <v>15</v>
      </c>
      <c r="C272" s="17"/>
      <c r="D272" s="17"/>
      <c r="E272" s="17"/>
      <c r="F272" s="17"/>
      <c r="G272" s="17"/>
      <c r="H272" s="17"/>
      <c r="I272" s="17"/>
      <c r="J272" s="17"/>
      <c r="K272" s="152"/>
      <c r="L272" s="12"/>
      <c r="M272" s="12"/>
      <c r="N272" s="13"/>
      <c r="O272" s="14"/>
      <c r="P272" s="19">
        <f>B272</f>
        <v>15</v>
      </c>
      <c r="Q272" s="15"/>
      <c r="R272" s="1"/>
    </row>
    <row r="273" spans="1:22" ht="12.75" customHeight="1" x14ac:dyDescent="0.2">
      <c r="A273" s="28" t="s">
        <v>43</v>
      </c>
      <c r="C273" s="29">
        <v>4</v>
      </c>
      <c r="K273" s="152"/>
      <c r="L273" s="1"/>
      <c r="M273" s="1"/>
      <c r="O273" s="14">
        <f>C273/B272</f>
        <v>0.26666666666666666</v>
      </c>
      <c r="P273" s="24">
        <v>4</v>
      </c>
      <c r="Q273" s="25">
        <f t="shared" ref="Q273:Q280" si="57">P273/P272</f>
        <v>0.26666666666666666</v>
      </c>
      <c r="R273" s="1">
        <f t="shared" ref="R273:R280" si="58">100%-Q273</f>
        <v>0.73333333333333339</v>
      </c>
    </row>
    <row r="274" spans="1:22" ht="12.75" customHeight="1" x14ac:dyDescent="0.2">
      <c r="A274" s="28" t="s">
        <v>44</v>
      </c>
      <c r="D274" s="29">
        <v>4</v>
      </c>
      <c r="K274" s="152"/>
      <c r="L274" s="1"/>
      <c r="M274" s="1"/>
      <c r="O274" s="1">
        <f>D274/C273</f>
        <v>1</v>
      </c>
      <c r="P274" s="24">
        <v>4</v>
      </c>
      <c r="Q274" s="25">
        <f t="shared" si="57"/>
        <v>1</v>
      </c>
      <c r="R274" s="1">
        <f t="shared" si="58"/>
        <v>0</v>
      </c>
    </row>
    <row r="275" spans="1:22" ht="12.75" customHeight="1" x14ac:dyDescent="0.2">
      <c r="A275" s="28" t="s">
        <v>45</v>
      </c>
      <c r="E275" s="29">
        <v>4</v>
      </c>
      <c r="K275" s="152"/>
      <c r="L275" s="1"/>
      <c r="M275" s="1"/>
      <c r="O275" s="1">
        <f>E275/D274</f>
        <v>1</v>
      </c>
      <c r="P275" s="24">
        <v>4</v>
      </c>
      <c r="Q275" s="25">
        <f t="shared" si="57"/>
        <v>1</v>
      </c>
      <c r="R275" s="1">
        <f t="shared" si="58"/>
        <v>0</v>
      </c>
    </row>
    <row r="276" spans="1:22" ht="12.75" customHeight="1" x14ac:dyDescent="0.2">
      <c r="A276" s="28" t="s">
        <v>46</v>
      </c>
      <c r="F276" s="29">
        <v>4</v>
      </c>
      <c r="K276" s="152"/>
      <c r="L276" s="1"/>
      <c r="M276" s="1"/>
      <c r="O276" s="1">
        <f>F276/E275</f>
        <v>1</v>
      </c>
      <c r="P276" s="24">
        <v>4</v>
      </c>
      <c r="Q276" s="25">
        <f t="shared" si="57"/>
        <v>1</v>
      </c>
      <c r="R276" s="1">
        <f t="shared" si="58"/>
        <v>0</v>
      </c>
    </row>
    <row r="277" spans="1:22" ht="12.75" customHeight="1" x14ac:dyDescent="0.2">
      <c r="A277" s="28" t="s">
        <v>47</v>
      </c>
      <c r="G277" s="29">
        <v>4</v>
      </c>
      <c r="K277" s="152"/>
      <c r="L277" s="1"/>
      <c r="M277" s="1"/>
      <c r="O277" s="1">
        <f>G277/F276</f>
        <v>1</v>
      </c>
      <c r="P277" s="24">
        <v>4</v>
      </c>
      <c r="Q277" s="25">
        <f t="shared" si="57"/>
        <v>1</v>
      </c>
      <c r="R277" s="1">
        <f t="shared" si="58"/>
        <v>0</v>
      </c>
    </row>
    <row r="278" spans="1:22" ht="12.75" customHeight="1" x14ac:dyDescent="0.2">
      <c r="A278" s="28" t="s">
        <v>52</v>
      </c>
      <c r="H278" s="29">
        <v>4</v>
      </c>
      <c r="K278" s="152"/>
      <c r="L278" s="1"/>
      <c r="M278" s="1"/>
      <c r="O278" s="1">
        <f>H278/G277</f>
        <v>1</v>
      </c>
      <c r="P278" s="24">
        <v>4</v>
      </c>
      <c r="Q278" s="25">
        <f t="shared" si="57"/>
        <v>1</v>
      </c>
      <c r="R278" s="1">
        <f t="shared" si="58"/>
        <v>0</v>
      </c>
    </row>
    <row r="279" spans="1:22" ht="12.75" customHeight="1" x14ac:dyDescent="0.2">
      <c r="A279" s="28" t="s">
        <v>53</v>
      </c>
      <c r="I279" s="29">
        <v>4</v>
      </c>
      <c r="K279" s="152"/>
      <c r="L279" s="1"/>
      <c r="M279" s="1"/>
      <c r="O279" s="1">
        <f>I279/H278</f>
        <v>1</v>
      </c>
      <c r="P279" s="24">
        <v>4</v>
      </c>
      <c r="Q279" s="25">
        <f t="shared" si="57"/>
        <v>1</v>
      </c>
      <c r="R279" s="1">
        <f t="shared" si="58"/>
        <v>0</v>
      </c>
    </row>
    <row r="280" spans="1:22" ht="12.75" customHeight="1" x14ac:dyDescent="0.2">
      <c r="A280" s="28" t="s">
        <v>58</v>
      </c>
      <c r="J280" s="29">
        <v>4</v>
      </c>
      <c r="K280" s="152">
        <v>4</v>
      </c>
      <c r="L280" s="1"/>
      <c r="M280" s="1"/>
      <c r="O280" s="1">
        <f>J280/I279</f>
        <v>1</v>
      </c>
      <c r="P280" s="24">
        <v>4</v>
      </c>
      <c r="Q280" s="25">
        <f t="shared" si="57"/>
        <v>1</v>
      </c>
      <c r="R280" s="1">
        <f t="shared" si="58"/>
        <v>0</v>
      </c>
    </row>
    <row r="281" spans="1:22" ht="12.75" customHeight="1" x14ac:dyDescent="0.2">
      <c r="A281" s="28" t="s">
        <v>59</v>
      </c>
      <c r="K281" s="152"/>
      <c r="L281" s="1"/>
      <c r="M281" s="1"/>
      <c r="O281" s="1"/>
      <c r="P281" s="24"/>
      <c r="Q281" s="25"/>
      <c r="R281" s="1"/>
    </row>
    <row r="282" spans="1:22" ht="12.75" customHeight="1" x14ac:dyDescent="0.2">
      <c r="K282" s="135">
        <f>SUM(K280)</f>
        <v>4</v>
      </c>
      <c r="L282" s="1">
        <f>K280/B272</f>
        <v>0.26666666666666666</v>
      </c>
      <c r="M282" s="1">
        <f>K282/B272</f>
        <v>0.26666666666666666</v>
      </c>
      <c r="N282" s="1">
        <f>M282-L282</f>
        <v>0</v>
      </c>
      <c r="O282" s="1"/>
      <c r="S282" s="29" t="s">
        <v>63</v>
      </c>
      <c r="T282" s="29">
        <v>3</v>
      </c>
      <c r="U282" s="29">
        <f>SUM(K280:K281)</f>
        <v>4</v>
      </c>
      <c r="V282" s="29" t="s">
        <v>10</v>
      </c>
    </row>
    <row r="283" spans="1:22" ht="12.75" customHeight="1" x14ac:dyDescent="0.2">
      <c r="L283" s="1"/>
      <c r="M283" s="1"/>
      <c r="O283" s="1"/>
      <c r="S283" s="29" t="s">
        <v>64</v>
      </c>
      <c r="T283" s="25">
        <f>T282/B272</f>
        <v>0.2</v>
      </c>
      <c r="U283" s="25">
        <f>T282/U282</f>
        <v>0.75</v>
      </c>
      <c r="V283" s="29" t="s">
        <v>65</v>
      </c>
    </row>
    <row r="284" spans="1:22" ht="12.75" customHeight="1" x14ac:dyDescent="0.3">
      <c r="A284" s="2"/>
      <c r="L284" s="1"/>
      <c r="M284" s="1"/>
      <c r="O284" s="1"/>
      <c r="S284" s="29"/>
      <c r="T284" s="29"/>
      <c r="U284" s="29"/>
      <c r="V284" s="29"/>
    </row>
    <row r="285" spans="1:22" ht="12.75" customHeight="1" x14ac:dyDescent="0.3">
      <c r="A285" s="2"/>
      <c r="L285" s="1"/>
      <c r="M285" s="1"/>
      <c r="O285" s="1"/>
    </row>
    <row r="286" spans="1:22" ht="12.75" customHeight="1" x14ac:dyDescent="0.3">
      <c r="A286" s="2" t="s">
        <v>66</v>
      </c>
      <c r="L286" s="1"/>
      <c r="M286" s="1"/>
      <c r="O286" s="1"/>
    </row>
    <row r="287" spans="1:22" ht="25.5" customHeight="1" x14ac:dyDescent="0.2">
      <c r="B287" s="182" t="s">
        <v>1</v>
      </c>
      <c r="C287" s="183"/>
      <c r="D287" s="183"/>
      <c r="E287" s="183"/>
      <c r="F287" s="183"/>
      <c r="G287" s="183"/>
      <c r="H287" s="183"/>
      <c r="I287" s="183"/>
      <c r="J287" s="183"/>
      <c r="L287" s="4" t="s">
        <v>2</v>
      </c>
      <c r="M287" s="4" t="s">
        <v>3</v>
      </c>
      <c r="N287" s="5" t="s">
        <v>4</v>
      </c>
      <c r="O287" s="4" t="s">
        <v>5</v>
      </c>
      <c r="P287" s="6" t="s">
        <v>6</v>
      </c>
      <c r="Q287" s="6" t="s">
        <v>7</v>
      </c>
      <c r="R287" s="7" t="s">
        <v>8</v>
      </c>
    </row>
    <row r="288" spans="1:22" ht="12.75" customHeight="1" x14ac:dyDescent="0.2">
      <c r="A288" s="9" t="s">
        <v>9</v>
      </c>
      <c r="B288" s="10">
        <v>1</v>
      </c>
      <c r="C288" s="10">
        <v>2</v>
      </c>
      <c r="D288" s="10">
        <v>3</v>
      </c>
      <c r="E288" s="10">
        <v>4</v>
      </c>
      <c r="F288" s="10">
        <v>5</v>
      </c>
      <c r="G288" s="10">
        <v>6</v>
      </c>
      <c r="H288" s="10">
        <v>7</v>
      </c>
      <c r="I288" s="10">
        <v>8</v>
      </c>
      <c r="J288" s="10">
        <v>9</v>
      </c>
      <c r="K288" s="150" t="s">
        <v>10</v>
      </c>
      <c r="L288" s="12"/>
      <c r="M288" s="12"/>
      <c r="N288" s="13"/>
      <c r="O288" s="14"/>
      <c r="P288" s="15"/>
      <c r="Q288" s="15"/>
      <c r="R288" s="1"/>
    </row>
    <row r="289" spans="1:22" ht="12.75" customHeight="1" x14ac:dyDescent="0.2">
      <c r="A289" s="28" t="s">
        <v>43</v>
      </c>
      <c r="B289" s="17">
        <v>36</v>
      </c>
      <c r="C289" s="17"/>
      <c r="D289" s="17"/>
      <c r="E289" s="17"/>
      <c r="F289" s="17"/>
      <c r="G289" s="17"/>
      <c r="H289" s="17"/>
      <c r="I289" s="17"/>
      <c r="J289" s="17"/>
      <c r="K289" s="152"/>
      <c r="L289" s="12"/>
      <c r="M289" s="12"/>
      <c r="N289" s="13"/>
      <c r="O289" s="14"/>
      <c r="P289" s="19">
        <f>B289</f>
        <v>36</v>
      </c>
      <c r="Q289" s="15"/>
      <c r="R289" s="1"/>
    </row>
    <row r="290" spans="1:22" ht="12.75" customHeight="1" x14ac:dyDescent="0.2">
      <c r="A290" s="28" t="s">
        <v>44</v>
      </c>
      <c r="C290" s="29">
        <v>25</v>
      </c>
      <c r="K290" s="152"/>
      <c r="L290" s="1"/>
      <c r="M290" s="1"/>
      <c r="O290" s="14">
        <f>C290/B289</f>
        <v>0.69444444444444442</v>
      </c>
      <c r="P290" s="24">
        <v>25</v>
      </c>
      <c r="Q290" s="25">
        <f t="shared" ref="Q290:Q297" si="59">P290/P289</f>
        <v>0.69444444444444442</v>
      </c>
      <c r="R290" s="1">
        <f t="shared" ref="R290:R297" si="60">100%-Q290</f>
        <v>0.30555555555555558</v>
      </c>
    </row>
    <row r="291" spans="1:22" ht="12.75" customHeight="1" x14ac:dyDescent="0.2">
      <c r="A291" s="28" t="s">
        <v>45</v>
      </c>
      <c r="D291" s="29">
        <v>20</v>
      </c>
      <c r="K291" s="152"/>
      <c r="L291" s="1"/>
      <c r="M291" s="1"/>
      <c r="O291" s="1">
        <f>D291/C290</f>
        <v>0.8</v>
      </c>
      <c r="P291" s="24">
        <v>22</v>
      </c>
      <c r="Q291" s="25">
        <f t="shared" si="59"/>
        <v>0.88</v>
      </c>
      <c r="R291" s="1">
        <f t="shared" si="60"/>
        <v>0.12</v>
      </c>
    </row>
    <row r="292" spans="1:22" ht="12.75" customHeight="1" x14ac:dyDescent="0.2">
      <c r="A292" s="28" t="s">
        <v>46</v>
      </c>
      <c r="E292" s="29">
        <v>19</v>
      </c>
      <c r="K292" s="152"/>
      <c r="L292" s="1"/>
      <c r="M292" s="1"/>
      <c r="O292" s="1">
        <f>E292/D291</f>
        <v>0.95</v>
      </c>
      <c r="P292" s="24">
        <v>22</v>
      </c>
      <c r="Q292" s="25">
        <f t="shared" si="59"/>
        <v>1</v>
      </c>
      <c r="R292" s="1">
        <f t="shared" si="60"/>
        <v>0</v>
      </c>
    </row>
    <row r="293" spans="1:22" ht="12.75" customHeight="1" x14ac:dyDescent="0.2">
      <c r="A293" s="28" t="s">
        <v>47</v>
      </c>
      <c r="F293" s="29">
        <v>18</v>
      </c>
      <c r="K293" s="152"/>
      <c r="L293" s="1"/>
      <c r="M293" s="1"/>
      <c r="O293" s="1">
        <f>F293/E292</f>
        <v>0.94736842105263153</v>
      </c>
      <c r="P293" s="24">
        <v>19</v>
      </c>
      <c r="Q293" s="25">
        <f t="shared" si="59"/>
        <v>0.86363636363636365</v>
      </c>
      <c r="R293" s="1">
        <f t="shared" si="60"/>
        <v>0.13636363636363635</v>
      </c>
    </row>
    <row r="294" spans="1:22" ht="12.75" customHeight="1" x14ac:dyDescent="0.2">
      <c r="A294" s="28" t="s">
        <v>52</v>
      </c>
      <c r="G294" s="29">
        <v>18</v>
      </c>
      <c r="K294" s="152"/>
      <c r="L294" s="1"/>
      <c r="M294" s="1"/>
      <c r="O294" s="1">
        <f>G294/F293</f>
        <v>1</v>
      </c>
      <c r="P294" s="24">
        <v>21</v>
      </c>
      <c r="Q294" s="25">
        <f t="shared" si="59"/>
        <v>1.1052631578947369</v>
      </c>
      <c r="R294" s="1">
        <f t="shared" si="60"/>
        <v>-0.10526315789473695</v>
      </c>
    </row>
    <row r="295" spans="1:22" ht="12.75" customHeight="1" x14ac:dyDescent="0.2">
      <c r="A295" s="28" t="s">
        <v>53</v>
      </c>
      <c r="H295" s="29">
        <v>17</v>
      </c>
      <c r="K295" s="152"/>
      <c r="L295" s="1"/>
      <c r="M295" s="1"/>
      <c r="O295" s="1">
        <f>H295/G294</f>
        <v>0.94444444444444442</v>
      </c>
      <c r="P295" s="24">
        <v>18</v>
      </c>
      <c r="Q295" s="25">
        <f t="shared" si="59"/>
        <v>0.8571428571428571</v>
      </c>
      <c r="R295" s="1">
        <f t="shared" si="60"/>
        <v>0.1428571428571429</v>
      </c>
    </row>
    <row r="296" spans="1:22" ht="12.75" customHeight="1" x14ac:dyDescent="0.2">
      <c r="A296" s="28" t="s">
        <v>58</v>
      </c>
      <c r="I296" s="29">
        <v>17</v>
      </c>
      <c r="K296" s="152"/>
      <c r="L296" s="1"/>
      <c r="M296" s="1"/>
      <c r="O296" s="1">
        <f>I296/H295</f>
        <v>1</v>
      </c>
      <c r="P296" s="24">
        <v>18</v>
      </c>
      <c r="Q296" s="25">
        <f t="shared" si="59"/>
        <v>1</v>
      </c>
      <c r="R296" s="1">
        <f t="shared" si="60"/>
        <v>0</v>
      </c>
    </row>
    <row r="297" spans="1:22" ht="12.75" customHeight="1" x14ac:dyDescent="0.2">
      <c r="A297" s="28" t="s">
        <v>59</v>
      </c>
      <c r="J297" s="29">
        <v>17</v>
      </c>
      <c r="K297" s="152">
        <v>17</v>
      </c>
      <c r="L297" s="1"/>
      <c r="M297" s="1"/>
      <c r="O297" s="1">
        <f>J297/I296</f>
        <v>1</v>
      </c>
      <c r="P297" s="24">
        <v>20</v>
      </c>
      <c r="Q297" s="25">
        <f t="shared" si="59"/>
        <v>1.1111111111111112</v>
      </c>
      <c r="R297" s="1">
        <f t="shared" si="60"/>
        <v>-0.11111111111111116</v>
      </c>
    </row>
    <row r="298" spans="1:22" ht="12.75" customHeight="1" x14ac:dyDescent="0.2">
      <c r="A298" s="28" t="s">
        <v>67</v>
      </c>
      <c r="J298" s="29">
        <v>1</v>
      </c>
      <c r="K298" s="152"/>
      <c r="L298" s="1"/>
      <c r="M298" s="1"/>
      <c r="O298" s="1"/>
      <c r="P298" s="24">
        <v>3</v>
      </c>
      <c r="Q298" s="25"/>
      <c r="R298" s="1"/>
    </row>
    <row r="299" spans="1:22" ht="12.75" customHeight="1" x14ac:dyDescent="0.2">
      <c r="A299" s="28" t="s">
        <v>68</v>
      </c>
      <c r="J299" s="29">
        <v>2</v>
      </c>
      <c r="K299" s="152"/>
      <c r="L299" s="1"/>
      <c r="M299" s="1"/>
      <c r="O299" s="1"/>
      <c r="P299" s="24">
        <v>2</v>
      </c>
      <c r="Q299" s="25"/>
      <c r="R299" s="1"/>
    </row>
    <row r="300" spans="1:22" ht="12.75" customHeight="1" x14ac:dyDescent="0.2">
      <c r="A300" s="28" t="s">
        <v>69</v>
      </c>
      <c r="J300" s="29">
        <v>2</v>
      </c>
      <c r="K300" s="152"/>
      <c r="L300" s="1"/>
      <c r="M300" s="1"/>
      <c r="O300" s="1"/>
      <c r="P300" s="24">
        <v>2</v>
      </c>
      <c r="Q300" s="25"/>
      <c r="R300" s="1"/>
      <c r="S300" s="29" t="s">
        <v>63</v>
      </c>
      <c r="T300" s="29">
        <v>17</v>
      </c>
      <c r="U300" s="29">
        <f>SUM(K297:K299)</f>
        <v>17</v>
      </c>
      <c r="V300" s="29" t="s">
        <v>10</v>
      </c>
    </row>
    <row r="301" spans="1:22" ht="12.75" customHeight="1" x14ac:dyDescent="0.2">
      <c r="A301" s="28" t="s">
        <v>70</v>
      </c>
      <c r="J301" s="29">
        <v>1</v>
      </c>
      <c r="K301" s="152"/>
      <c r="L301" s="1"/>
      <c r="M301" s="1"/>
      <c r="O301" s="1"/>
      <c r="P301" s="24">
        <v>1</v>
      </c>
      <c r="Q301" s="25"/>
      <c r="R301" s="1"/>
      <c r="S301" s="29" t="s">
        <v>64</v>
      </c>
      <c r="T301" s="25">
        <f>T300/B289</f>
        <v>0.47222222222222221</v>
      </c>
      <c r="U301" s="25">
        <f>T300/U300</f>
        <v>1</v>
      </c>
      <c r="V301" s="29" t="s">
        <v>65</v>
      </c>
    </row>
    <row r="302" spans="1:22" ht="12.75" customHeight="1" x14ac:dyDescent="0.2">
      <c r="A302" s="28" t="s">
        <v>71</v>
      </c>
      <c r="J302" s="29">
        <v>2</v>
      </c>
      <c r="K302" s="152">
        <v>2</v>
      </c>
      <c r="L302" s="1"/>
      <c r="M302" s="1"/>
      <c r="O302" s="1"/>
      <c r="P302" s="24">
        <v>2</v>
      </c>
      <c r="Q302" s="25"/>
      <c r="R302" s="1"/>
    </row>
    <row r="303" spans="1:22" ht="12.75" customHeight="1" x14ac:dyDescent="0.2">
      <c r="K303" s="135">
        <f>SUM(K297:K302)</f>
        <v>19</v>
      </c>
      <c r="L303" s="1">
        <f>K297/B289</f>
        <v>0.47222222222222221</v>
      </c>
      <c r="M303" s="1">
        <f>K303/B289</f>
        <v>0.52777777777777779</v>
      </c>
      <c r="N303" s="1">
        <f>M303-L303</f>
        <v>5.555555555555558E-2</v>
      </c>
      <c r="O303" s="1"/>
    </row>
    <row r="304" spans="1:22" ht="12.75" customHeight="1" x14ac:dyDescent="0.2">
      <c r="L304" s="1"/>
      <c r="M304" s="1"/>
      <c r="N304" s="1"/>
      <c r="O304" s="1"/>
    </row>
    <row r="305" spans="1:18" ht="12.75" customHeight="1" x14ac:dyDescent="0.2">
      <c r="L305" s="1"/>
      <c r="M305" s="1"/>
      <c r="N305" s="1"/>
      <c r="O305" s="1"/>
    </row>
    <row r="306" spans="1:18" ht="12.75" customHeight="1" x14ac:dyDescent="0.2">
      <c r="L306" s="1"/>
      <c r="M306" s="1"/>
      <c r="N306" s="1"/>
      <c r="O306" s="1"/>
    </row>
    <row r="307" spans="1:18" ht="12.75" customHeight="1" x14ac:dyDescent="0.3">
      <c r="A307" s="2" t="s">
        <v>72</v>
      </c>
      <c r="L307" s="1"/>
      <c r="M307" s="1"/>
      <c r="O307" s="1"/>
    </row>
    <row r="308" spans="1:18" ht="25.5" customHeight="1" x14ac:dyDescent="0.2">
      <c r="B308" s="182" t="s">
        <v>1</v>
      </c>
      <c r="C308" s="183"/>
      <c r="D308" s="183"/>
      <c r="E308" s="183"/>
      <c r="F308" s="183"/>
      <c r="G308" s="183"/>
      <c r="H308" s="183"/>
      <c r="I308" s="183"/>
      <c r="J308" s="183"/>
      <c r="L308" s="4" t="s">
        <v>2</v>
      </c>
      <c r="M308" s="4" t="s">
        <v>3</v>
      </c>
      <c r="N308" s="5" t="s">
        <v>4</v>
      </c>
      <c r="O308" s="4" t="s">
        <v>5</v>
      </c>
      <c r="P308" s="6" t="s">
        <v>6</v>
      </c>
      <c r="Q308" s="6" t="s">
        <v>7</v>
      </c>
      <c r="R308" s="7" t="s">
        <v>8</v>
      </c>
    </row>
    <row r="309" spans="1:18" ht="12.75" customHeight="1" x14ac:dyDescent="0.2">
      <c r="A309" s="9" t="s">
        <v>9</v>
      </c>
      <c r="B309" s="10">
        <v>1</v>
      </c>
      <c r="C309" s="10">
        <v>2</v>
      </c>
      <c r="D309" s="10">
        <v>3</v>
      </c>
      <c r="E309" s="10">
        <v>4</v>
      </c>
      <c r="F309" s="10">
        <v>5</v>
      </c>
      <c r="G309" s="10">
        <v>6</v>
      </c>
      <c r="H309" s="10">
        <v>7</v>
      </c>
      <c r="I309" s="10">
        <v>8</v>
      </c>
      <c r="J309" s="10">
        <v>9</v>
      </c>
      <c r="K309" s="150" t="s">
        <v>10</v>
      </c>
      <c r="L309" s="12"/>
      <c r="M309" s="12"/>
      <c r="N309" s="13"/>
      <c r="O309" s="14"/>
      <c r="P309" s="15"/>
      <c r="Q309" s="15"/>
      <c r="R309" s="1"/>
    </row>
    <row r="310" spans="1:18" ht="12.75" customHeight="1" x14ac:dyDescent="0.2">
      <c r="A310" s="28" t="s">
        <v>44</v>
      </c>
      <c r="B310" s="17">
        <v>9</v>
      </c>
      <c r="C310" s="17"/>
      <c r="D310" s="17"/>
      <c r="E310" s="17"/>
      <c r="F310" s="17"/>
      <c r="G310" s="17"/>
      <c r="H310" s="17"/>
      <c r="I310" s="17"/>
      <c r="J310" s="17"/>
      <c r="K310" s="152"/>
      <c r="L310" s="12"/>
      <c r="M310" s="12"/>
      <c r="N310" s="13"/>
      <c r="O310" s="14"/>
      <c r="P310" s="19">
        <f>B310</f>
        <v>9</v>
      </c>
      <c r="Q310" s="15"/>
      <c r="R310" s="1"/>
    </row>
    <row r="311" spans="1:18" ht="12.75" customHeight="1" x14ac:dyDescent="0.2">
      <c r="A311" s="28" t="s">
        <v>45</v>
      </c>
      <c r="C311" s="29">
        <v>7</v>
      </c>
      <c r="K311" s="152"/>
      <c r="L311" s="1"/>
      <c r="M311" s="1"/>
      <c r="O311" s="14">
        <f>C311/B310</f>
        <v>0.77777777777777779</v>
      </c>
      <c r="P311" s="24">
        <v>7</v>
      </c>
      <c r="Q311" s="25">
        <f t="shared" ref="Q311:Q318" si="61">P311/P310</f>
        <v>0.77777777777777779</v>
      </c>
      <c r="R311" s="1">
        <f t="shared" ref="R311:R318" si="62">100%-Q311</f>
        <v>0.22222222222222221</v>
      </c>
    </row>
    <row r="312" spans="1:18" ht="12.75" customHeight="1" x14ac:dyDescent="0.2">
      <c r="A312" s="28" t="s">
        <v>46</v>
      </c>
      <c r="D312" s="29">
        <v>6</v>
      </c>
      <c r="K312" s="152"/>
      <c r="L312" s="1"/>
      <c r="M312" s="1"/>
      <c r="O312" s="1">
        <f>D312/C311</f>
        <v>0.8571428571428571</v>
      </c>
      <c r="P312" s="24">
        <v>7</v>
      </c>
      <c r="Q312" s="25">
        <f t="shared" si="61"/>
        <v>1</v>
      </c>
      <c r="R312" s="1">
        <f t="shared" si="62"/>
        <v>0</v>
      </c>
    </row>
    <row r="313" spans="1:18" ht="12.75" customHeight="1" x14ac:dyDescent="0.2">
      <c r="A313" s="28" t="s">
        <v>47</v>
      </c>
      <c r="E313" s="29">
        <v>4</v>
      </c>
      <c r="K313" s="152"/>
      <c r="L313" s="1"/>
      <c r="M313" s="1"/>
      <c r="O313" s="1">
        <f>E313/D312</f>
        <v>0.66666666666666663</v>
      </c>
      <c r="P313" s="24">
        <v>7</v>
      </c>
      <c r="Q313" s="25">
        <f t="shared" si="61"/>
        <v>1</v>
      </c>
      <c r="R313" s="1">
        <f t="shared" si="62"/>
        <v>0</v>
      </c>
    </row>
    <row r="314" spans="1:18" ht="12.75" customHeight="1" x14ac:dyDescent="0.2">
      <c r="A314" s="29">
        <v>1001</v>
      </c>
      <c r="F314" s="29">
        <v>4</v>
      </c>
      <c r="K314" s="152"/>
      <c r="L314" s="1"/>
      <c r="M314" s="1"/>
      <c r="O314" s="1">
        <f>F314/E313</f>
        <v>1</v>
      </c>
      <c r="P314" s="24">
        <v>7</v>
      </c>
      <c r="Q314" s="25">
        <f t="shared" si="61"/>
        <v>1</v>
      </c>
      <c r="R314" s="1">
        <f t="shared" si="62"/>
        <v>0</v>
      </c>
    </row>
    <row r="315" spans="1:18" ht="12.75" customHeight="1" x14ac:dyDescent="0.2">
      <c r="A315" s="29">
        <v>1002</v>
      </c>
      <c r="G315" s="29">
        <v>4</v>
      </c>
      <c r="K315" s="152"/>
      <c r="L315" s="1"/>
      <c r="M315" s="1"/>
      <c r="O315" s="1">
        <f>G315/F314</f>
        <v>1</v>
      </c>
      <c r="P315" s="24">
        <v>7</v>
      </c>
      <c r="Q315" s="25">
        <f t="shared" si="61"/>
        <v>1</v>
      </c>
      <c r="R315" s="1">
        <f t="shared" si="62"/>
        <v>0</v>
      </c>
    </row>
    <row r="316" spans="1:18" ht="12.75" customHeight="1" x14ac:dyDescent="0.2">
      <c r="A316" s="29">
        <v>1101</v>
      </c>
      <c r="H316" s="29">
        <v>3</v>
      </c>
      <c r="K316" s="152"/>
      <c r="L316" s="1"/>
      <c r="M316" s="1"/>
      <c r="O316" s="1">
        <f>H316/G315</f>
        <v>0.75</v>
      </c>
      <c r="P316" s="24">
        <v>6</v>
      </c>
      <c r="Q316" s="25">
        <f t="shared" si="61"/>
        <v>0.8571428571428571</v>
      </c>
      <c r="R316" s="1">
        <f t="shared" si="62"/>
        <v>0.1428571428571429</v>
      </c>
    </row>
    <row r="317" spans="1:18" ht="12.75" customHeight="1" x14ac:dyDescent="0.2">
      <c r="A317" s="28" t="s">
        <v>59</v>
      </c>
      <c r="I317" s="29">
        <v>3</v>
      </c>
      <c r="K317" s="152"/>
      <c r="L317" s="1"/>
      <c r="M317" s="1"/>
      <c r="O317" s="1">
        <f>I317/H316</f>
        <v>1</v>
      </c>
      <c r="P317" s="24">
        <v>7</v>
      </c>
      <c r="Q317" s="25">
        <f t="shared" si="61"/>
        <v>1.1666666666666667</v>
      </c>
      <c r="R317" s="1">
        <f t="shared" si="62"/>
        <v>-0.16666666666666674</v>
      </c>
    </row>
    <row r="318" spans="1:18" ht="12.75" customHeight="1" x14ac:dyDescent="0.2">
      <c r="A318" s="28" t="s">
        <v>67</v>
      </c>
      <c r="J318" s="29">
        <v>3</v>
      </c>
      <c r="K318" s="152">
        <v>3</v>
      </c>
      <c r="L318" s="1"/>
      <c r="M318" s="1"/>
      <c r="O318" s="1">
        <f>J318/I317</f>
        <v>1</v>
      </c>
      <c r="P318" s="24">
        <v>7</v>
      </c>
      <c r="Q318" s="25">
        <f t="shared" si="61"/>
        <v>1</v>
      </c>
      <c r="R318" s="1">
        <f t="shared" si="62"/>
        <v>0</v>
      </c>
    </row>
    <row r="319" spans="1:18" ht="12.75" customHeight="1" x14ac:dyDescent="0.2">
      <c r="A319" s="28" t="s">
        <v>68</v>
      </c>
      <c r="J319" s="29">
        <v>1</v>
      </c>
      <c r="K319" s="152">
        <v>1</v>
      </c>
      <c r="L319" s="1"/>
      <c r="M319" s="1"/>
      <c r="O319" s="1"/>
      <c r="P319" s="24">
        <v>4</v>
      </c>
      <c r="Q319" s="25"/>
      <c r="R319" s="1"/>
    </row>
    <row r="320" spans="1:18" ht="12.75" customHeight="1" x14ac:dyDescent="0.2">
      <c r="A320" s="28" t="s">
        <v>69</v>
      </c>
      <c r="J320" s="29">
        <v>2</v>
      </c>
      <c r="K320" s="152">
        <v>2</v>
      </c>
      <c r="L320" s="1"/>
      <c r="M320" s="1"/>
      <c r="O320" s="1"/>
      <c r="P320" s="24">
        <v>3</v>
      </c>
      <c r="Q320" s="25"/>
      <c r="R320" s="1"/>
    </row>
    <row r="321" spans="1:22" ht="12.75" customHeight="1" x14ac:dyDescent="0.2">
      <c r="A321" s="28" t="s">
        <v>70</v>
      </c>
      <c r="J321" s="29">
        <v>1</v>
      </c>
      <c r="K321" s="152"/>
      <c r="L321" s="1"/>
      <c r="M321" s="1"/>
      <c r="O321" s="1"/>
      <c r="P321" s="24">
        <v>1</v>
      </c>
      <c r="Q321" s="25"/>
      <c r="R321" s="1"/>
      <c r="S321" s="42" t="s">
        <v>63</v>
      </c>
      <c r="T321" s="42">
        <v>6</v>
      </c>
      <c r="U321" s="42">
        <f>SUM(K318:K320)</f>
        <v>6</v>
      </c>
      <c r="V321" s="42" t="s">
        <v>10</v>
      </c>
    </row>
    <row r="322" spans="1:22" ht="12.75" customHeight="1" x14ac:dyDescent="0.2">
      <c r="A322" s="28" t="s">
        <v>71</v>
      </c>
      <c r="J322" s="29">
        <v>1</v>
      </c>
      <c r="K322" s="152"/>
      <c r="L322" s="1"/>
      <c r="M322" s="1"/>
      <c r="O322" s="1"/>
      <c r="P322" s="24">
        <v>1</v>
      </c>
      <c r="Q322" s="25"/>
      <c r="R322" s="1"/>
      <c r="S322" s="42" t="s">
        <v>64</v>
      </c>
      <c r="T322" s="43">
        <f>T321/B310</f>
        <v>0.66666666666666663</v>
      </c>
      <c r="U322" s="43">
        <f>T321/U321</f>
        <v>1</v>
      </c>
      <c r="V322" s="42" t="s">
        <v>65</v>
      </c>
    </row>
    <row r="323" spans="1:22" ht="12.75" customHeight="1" x14ac:dyDescent="0.2">
      <c r="K323" s="135">
        <f>SUM(K318:K320)</f>
        <v>6</v>
      </c>
      <c r="L323" s="1">
        <f>K318/B310</f>
        <v>0.33333333333333331</v>
      </c>
      <c r="M323" s="1">
        <f>K323/B310</f>
        <v>0.66666666666666663</v>
      </c>
      <c r="N323" s="1">
        <f>M323-L323</f>
        <v>0.33333333333333331</v>
      </c>
      <c r="O323" s="1"/>
    </row>
    <row r="324" spans="1:22" ht="12.75" customHeight="1" x14ac:dyDescent="0.2">
      <c r="L324" s="1"/>
      <c r="M324" s="1"/>
      <c r="O324" s="1"/>
    </row>
    <row r="325" spans="1:22" ht="12.75" customHeight="1" x14ac:dyDescent="0.3">
      <c r="A325" s="2"/>
      <c r="L325" s="1"/>
      <c r="M325" s="1"/>
      <c r="O325" s="1"/>
    </row>
    <row r="326" spans="1:22" ht="12.75" customHeight="1" x14ac:dyDescent="0.3">
      <c r="A326" s="2"/>
      <c r="L326" s="1"/>
      <c r="M326" s="1"/>
      <c r="O326" s="1"/>
    </row>
    <row r="327" spans="1:22" ht="12.75" customHeight="1" x14ac:dyDescent="0.3">
      <c r="A327" s="2" t="s">
        <v>73</v>
      </c>
      <c r="L327" s="1"/>
      <c r="M327" s="1"/>
      <c r="O327" s="1"/>
    </row>
    <row r="328" spans="1:22" ht="25.5" customHeight="1" x14ac:dyDescent="0.2">
      <c r="B328" s="3" t="s">
        <v>1</v>
      </c>
      <c r="C328" s="3"/>
      <c r="D328" s="3"/>
      <c r="E328" s="3"/>
      <c r="F328" s="3"/>
      <c r="G328" s="3"/>
      <c r="H328" s="3"/>
      <c r="I328" s="3"/>
      <c r="J328" s="3"/>
      <c r="L328" s="4" t="s">
        <v>2</v>
      </c>
      <c r="M328" s="4" t="s">
        <v>3</v>
      </c>
      <c r="N328" s="5" t="s">
        <v>4</v>
      </c>
      <c r="O328" s="4" t="s">
        <v>5</v>
      </c>
      <c r="P328" s="6" t="s">
        <v>6</v>
      </c>
      <c r="Q328" s="6" t="s">
        <v>7</v>
      </c>
      <c r="R328" s="7" t="s">
        <v>8</v>
      </c>
    </row>
    <row r="329" spans="1:22" ht="12.75" customHeight="1" x14ac:dyDescent="0.2">
      <c r="A329" s="9" t="s">
        <v>9</v>
      </c>
      <c r="B329" s="10">
        <v>1</v>
      </c>
      <c r="C329" s="10">
        <v>2</v>
      </c>
      <c r="D329" s="10">
        <v>3</v>
      </c>
      <c r="E329" s="10">
        <v>4</v>
      </c>
      <c r="F329" s="10">
        <v>5</v>
      </c>
      <c r="G329" s="10">
        <v>6</v>
      </c>
      <c r="H329" s="10">
        <v>7</v>
      </c>
      <c r="I329" s="10">
        <v>8</v>
      </c>
      <c r="J329" s="10">
        <v>9</v>
      </c>
      <c r="K329" s="150" t="s">
        <v>10</v>
      </c>
      <c r="L329" s="12"/>
      <c r="M329" s="12"/>
      <c r="N329" s="13"/>
      <c r="O329" s="14"/>
      <c r="P329" s="15"/>
      <c r="Q329" s="15"/>
      <c r="R329" s="1"/>
    </row>
    <row r="330" spans="1:22" ht="12.75" customHeight="1" x14ac:dyDescent="0.2">
      <c r="A330" s="28" t="s">
        <v>45</v>
      </c>
      <c r="B330" s="17">
        <v>40</v>
      </c>
      <c r="C330" s="17"/>
      <c r="D330" s="17"/>
      <c r="E330" s="17"/>
      <c r="F330" s="17"/>
      <c r="G330" s="17"/>
      <c r="H330" s="17"/>
      <c r="I330" s="17"/>
      <c r="J330" s="17"/>
      <c r="K330" s="152"/>
      <c r="L330" s="12"/>
      <c r="M330" s="12"/>
      <c r="N330" s="13"/>
      <c r="O330" s="14"/>
      <c r="P330" s="19">
        <f>B330</f>
        <v>40</v>
      </c>
      <c r="Q330" s="15"/>
      <c r="R330" s="1"/>
    </row>
    <row r="331" spans="1:22" ht="12.75" customHeight="1" x14ac:dyDescent="0.2">
      <c r="A331" s="28" t="s">
        <v>46</v>
      </c>
      <c r="C331" s="29">
        <v>33</v>
      </c>
      <c r="K331" s="152"/>
      <c r="L331" s="1"/>
      <c r="M331" s="1"/>
      <c r="O331" s="14">
        <f>C331/B330</f>
        <v>0.82499999999999996</v>
      </c>
      <c r="P331" s="24">
        <v>33</v>
      </c>
      <c r="Q331" s="25">
        <f t="shared" ref="Q331:Q338" si="63">P331/P330</f>
        <v>0.82499999999999996</v>
      </c>
      <c r="R331" s="1">
        <f t="shared" ref="R331:R338" si="64">100%-Q331</f>
        <v>0.17500000000000004</v>
      </c>
    </row>
    <row r="332" spans="1:22" ht="12.75" customHeight="1" x14ac:dyDescent="0.2">
      <c r="A332" s="28" t="s">
        <v>47</v>
      </c>
      <c r="D332" s="29">
        <v>28</v>
      </c>
      <c r="K332" s="152"/>
      <c r="L332" s="1"/>
      <c r="M332" s="1"/>
      <c r="O332" s="1">
        <f>D332/C331</f>
        <v>0.84848484848484851</v>
      </c>
      <c r="P332" s="24">
        <v>30</v>
      </c>
      <c r="Q332" s="25">
        <f t="shared" si="63"/>
        <v>0.90909090909090906</v>
      </c>
      <c r="R332" s="1">
        <f t="shared" si="64"/>
        <v>9.0909090909090939E-2</v>
      </c>
    </row>
    <row r="333" spans="1:22" ht="12.75" customHeight="1" x14ac:dyDescent="0.2">
      <c r="A333" s="29">
        <v>1001</v>
      </c>
      <c r="E333" s="29">
        <v>26</v>
      </c>
      <c r="K333" s="152"/>
      <c r="L333" s="1"/>
      <c r="M333" s="1"/>
      <c r="O333" s="1">
        <f>E333/D332</f>
        <v>0.9285714285714286</v>
      </c>
      <c r="P333" s="24">
        <v>29</v>
      </c>
      <c r="Q333" s="25">
        <f t="shared" si="63"/>
        <v>0.96666666666666667</v>
      </c>
      <c r="R333" s="1">
        <f t="shared" si="64"/>
        <v>3.3333333333333326E-2</v>
      </c>
    </row>
    <row r="334" spans="1:22" ht="12.75" customHeight="1" x14ac:dyDescent="0.2">
      <c r="A334" s="29">
        <v>1002</v>
      </c>
      <c r="F334" s="29">
        <v>25</v>
      </c>
      <c r="K334" s="152"/>
      <c r="L334" s="1"/>
      <c r="M334" s="1"/>
      <c r="O334" s="1">
        <f>F334/E333</f>
        <v>0.96153846153846156</v>
      </c>
      <c r="P334" s="24">
        <v>28</v>
      </c>
      <c r="Q334" s="25">
        <f t="shared" si="63"/>
        <v>0.96551724137931039</v>
      </c>
      <c r="R334" s="1">
        <f t="shared" si="64"/>
        <v>3.4482758620689613E-2</v>
      </c>
    </row>
    <row r="335" spans="1:22" ht="12.75" customHeight="1" x14ac:dyDescent="0.2">
      <c r="A335" s="29">
        <v>1101</v>
      </c>
      <c r="G335" s="29">
        <v>25</v>
      </c>
      <c r="K335" s="152"/>
      <c r="L335" s="1"/>
      <c r="M335" s="1"/>
      <c r="O335" s="1">
        <f>G335/F334</f>
        <v>1</v>
      </c>
      <c r="P335" s="24">
        <v>28</v>
      </c>
      <c r="Q335" s="25">
        <f t="shared" si="63"/>
        <v>1</v>
      </c>
      <c r="R335" s="1">
        <f t="shared" si="64"/>
        <v>0</v>
      </c>
    </row>
    <row r="336" spans="1:22" ht="12.75" customHeight="1" x14ac:dyDescent="0.2">
      <c r="A336" s="28" t="s">
        <v>59</v>
      </c>
      <c r="H336" s="29">
        <v>25</v>
      </c>
      <c r="K336" s="152"/>
      <c r="L336" s="1"/>
      <c r="M336" s="1"/>
      <c r="O336" s="1">
        <f>H336/G335</f>
        <v>1</v>
      </c>
      <c r="P336" s="24">
        <v>27</v>
      </c>
      <c r="Q336" s="25">
        <f t="shared" si="63"/>
        <v>0.9642857142857143</v>
      </c>
      <c r="R336" s="1">
        <f t="shared" si="64"/>
        <v>3.5714285714285698E-2</v>
      </c>
    </row>
    <row r="337" spans="1:22" ht="12.75" customHeight="1" x14ac:dyDescent="0.2">
      <c r="A337" s="28" t="s">
        <v>67</v>
      </c>
      <c r="I337" s="29">
        <v>25</v>
      </c>
      <c r="K337" s="152"/>
      <c r="L337" s="1"/>
      <c r="M337" s="1"/>
      <c r="O337" s="1">
        <f>I337/H336</f>
        <v>1</v>
      </c>
      <c r="P337" s="24">
        <v>28</v>
      </c>
      <c r="Q337" s="25">
        <f t="shared" si="63"/>
        <v>1.037037037037037</v>
      </c>
      <c r="R337" s="1">
        <f t="shared" si="64"/>
        <v>-3.7037037037036979E-2</v>
      </c>
    </row>
    <row r="338" spans="1:22" ht="12.75" customHeight="1" x14ac:dyDescent="0.2">
      <c r="A338" s="28" t="s">
        <v>68</v>
      </c>
      <c r="J338" s="29">
        <v>23</v>
      </c>
      <c r="K338" s="152">
        <v>23</v>
      </c>
      <c r="L338" s="1"/>
      <c r="M338" s="1"/>
      <c r="O338" s="1">
        <f>J338/I337</f>
        <v>0.92</v>
      </c>
      <c r="P338" s="24">
        <v>28</v>
      </c>
      <c r="Q338" s="25">
        <f t="shared" si="63"/>
        <v>1</v>
      </c>
      <c r="R338" s="1">
        <f t="shared" si="64"/>
        <v>0</v>
      </c>
    </row>
    <row r="339" spans="1:22" ht="12.75" customHeight="1" x14ac:dyDescent="0.2">
      <c r="A339" s="28" t="s">
        <v>69</v>
      </c>
      <c r="J339" s="29">
        <v>3</v>
      </c>
      <c r="K339" s="152">
        <v>2</v>
      </c>
      <c r="L339" s="1"/>
      <c r="M339" s="1"/>
      <c r="O339" s="1"/>
      <c r="P339" s="24">
        <v>5</v>
      </c>
      <c r="Q339" s="25"/>
      <c r="R339" s="1"/>
    </row>
    <row r="340" spans="1:22" ht="12.75" customHeight="1" x14ac:dyDescent="0.2">
      <c r="A340" s="28" t="s">
        <v>70</v>
      </c>
      <c r="J340" s="29">
        <v>2</v>
      </c>
      <c r="K340" s="152">
        <v>2</v>
      </c>
      <c r="L340" s="1"/>
      <c r="M340" s="1"/>
      <c r="O340" s="1"/>
      <c r="P340" s="24">
        <v>2</v>
      </c>
      <c r="Q340" s="25"/>
      <c r="R340" s="1"/>
    </row>
    <row r="341" spans="1:22" ht="12.75" customHeight="1" x14ac:dyDescent="0.2">
      <c r="A341" s="28" t="s">
        <v>71</v>
      </c>
      <c r="J341" s="29">
        <v>1</v>
      </c>
      <c r="K341" s="152">
        <v>1</v>
      </c>
      <c r="L341" s="1"/>
      <c r="M341" s="1"/>
      <c r="O341" s="1"/>
      <c r="P341" s="24">
        <v>1</v>
      </c>
      <c r="Q341" s="25"/>
      <c r="R341" s="1"/>
      <c r="S341" s="29" t="s">
        <v>63</v>
      </c>
      <c r="T341" s="29">
        <v>22</v>
      </c>
      <c r="U341" s="29">
        <f>K343</f>
        <v>28</v>
      </c>
      <c r="V341" s="29" t="s">
        <v>10</v>
      </c>
    </row>
    <row r="342" spans="1:22" ht="12.75" customHeight="1" x14ac:dyDescent="0.2">
      <c r="A342" s="28"/>
      <c r="K342" s="152"/>
      <c r="L342" s="1"/>
      <c r="M342" s="1"/>
      <c r="O342" s="1"/>
      <c r="P342" s="24"/>
      <c r="Q342" s="25"/>
      <c r="R342" s="1"/>
      <c r="S342" s="29" t="s">
        <v>64</v>
      </c>
      <c r="T342" s="25">
        <f>T341/B330</f>
        <v>0.55000000000000004</v>
      </c>
      <c r="U342" s="25">
        <f>T341/U341</f>
        <v>0.7857142857142857</v>
      </c>
      <c r="V342" s="29" t="s">
        <v>65</v>
      </c>
    </row>
    <row r="343" spans="1:22" ht="12.75" customHeight="1" x14ac:dyDescent="0.2">
      <c r="K343" s="135">
        <f>SUM(K338:K341)</f>
        <v>28</v>
      </c>
      <c r="L343" s="1">
        <f>K338/B330</f>
        <v>0.57499999999999996</v>
      </c>
      <c r="M343" s="1">
        <f>K343/B330</f>
        <v>0.7</v>
      </c>
      <c r="N343" s="1">
        <f>M343-L343</f>
        <v>0.125</v>
      </c>
      <c r="O343" s="1"/>
    </row>
    <row r="344" spans="1:22" ht="12.75" customHeight="1" x14ac:dyDescent="0.2">
      <c r="L344" s="1"/>
      <c r="M344" s="1"/>
      <c r="N344" s="1"/>
      <c r="O344" s="1"/>
      <c r="S344" s="29"/>
      <c r="T344" s="25"/>
      <c r="U344" s="25"/>
      <c r="V344" s="29"/>
    </row>
    <row r="345" spans="1:22" ht="12.75" customHeight="1" x14ac:dyDescent="0.2">
      <c r="L345" s="1"/>
      <c r="M345" s="1"/>
      <c r="N345" s="1"/>
      <c r="O345" s="1"/>
      <c r="S345" s="29"/>
      <c r="T345" s="25"/>
      <c r="U345" s="25"/>
      <c r="V345" s="29"/>
    </row>
    <row r="346" spans="1:22" ht="12.75" customHeight="1" x14ac:dyDescent="0.3">
      <c r="A346" s="2" t="s">
        <v>74</v>
      </c>
      <c r="L346" s="1"/>
      <c r="M346" s="1"/>
      <c r="O346" s="1"/>
      <c r="S346" s="29"/>
      <c r="T346" s="29"/>
      <c r="U346" s="29"/>
      <c r="V346" s="29"/>
    </row>
    <row r="347" spans="1:22" ht="25.5" customHeight="1" x14ac:dyDescent="0.2">
      <c r="B347" s="182" t="s">
        <v>1</v>
      </c>
      <c r="C347" s="183"/>
      <c r="D347" s="183"/>
      <c r="E347" s="183"/>
      <c r="F347" s="183"/>
      <c r="G347" s="183"/>
      <c r="H347" s="183"/>
      <c r="I347" s="183"/>
      <c r="J347" s="183"/>
      <c r="L347" s="4" t="s">
        <v>2</v>
      </c>
      <c r="M347" s="4" t="s">
        <v>3</v>
      </c>
      <c r="N347" s="5" t="s">
        <v>4</v>
      </c>
      <c r="O347" s="4" t="s">
        <v>5</v>
      </c>
      <c r="P347" s="6" t="s">
        <v>6</v>
      </c>
      <c r="Q347" s="6" t="s">
        <v>7</v>
      </c>
      <c r="R347" s="7" t="s">
        <v>8</v>
      </c>
      <c r="S347" s="29"/>
      <c r="T347" s="29"/>
      <c r="U347" s="29"/>
      <c r="V347" s="29"/>
    </row>
    <row r="348" spans="1:22" ht="12.75" customHeight="1" x14ac:dyDescent="0.2">
      <c r="A348" s="9" t="s">
        <v>9</v>
      </c>
      <c r="B348" s="10">
        <v>1</v>
      </c>
      <c r="C348" s="10">
        <v>2</v>
      </c>
      <c r="D348" s="10">
        <v>3</v>
      </c>
      <c r="E348" s="10">
        <v>4</v>
      </c>
      <c r="F348" s="10">
        <v>5</v>
      </c>
      <c r="G348" s="10">
        <v>6</v>
      </c>
      <c r="H348" s="10">
        <v>7</v>
      </c>
      <c r="I348" s="10">
        <v>8</v>
      </c>
      <c r="J348" s="10">
        <v>9</v>
      </c>
      <c r="K348" s="150" t="s">
        <v>10</v>
      </c>
      <c r="L348" s="12"/>
      <c r="M348" s="12"/>
      <c r="N348" s="13"/>
      <c r="O348" s="14"/>
      <c r="P348" s="15"/>
      <c r="Q348" s="15"/>
      <c r="R348" s="1"/>
      <c r="S348" s="29"/>
      <c r="T348" s="29"/>
      <c r="U348" s="29"/>
      <c r="V348" s="29"/>
    </row>
    <row r="349" spans="1:22" ht="12.75" customHeight="1" x14ac:dyDescent="0.2">
      <c r="A349" s="28" t="s">
        <v>46</v>
      </c>
      <c r="B349" s="17">
        <v>9</v>
      </c>
      <c r="C349" s="17"/>
      <c r="D349" s="17"/>
      <c r="E349" s="17"/>
      <c r="F349" s="17"/>
      <c r="G349" s="17"/>
      <c r="H349" s="17"/>
      <c r="I349" s="17"/>
      <c r="J349" s="17"/>
      <c r="K349" s="152"/>
      <c r="L349" s="12"/>
      <c r="M349" s="12"/>
      <c r="N349" s="13"/>
      <c r="O349" s="14"/>
      <c r="P349" s="19">
        <f>B349</f>
        <v>9</v>
      </c>
      <c r="Q349" s="15"/>
      <c r="R349" s="1"/>
      <c r="S349" s="29"/>
      <c r="T349" s="29"/>
      <c r="U349" s="29"/>
      <c r="V349" s="29"/>
    </row>
    <row r="350" spans="1:22" ht="12.75" customHeight="1" x14ac:dyDescent="0.2">
      <c r="A350" s="28" t="s">
        <v>47</v>
      </c>
      <c r="C350" s="29">
        <v>9</v>
      </c>
      <c r="K350" s="152"/>
      <c r="L350" s="1"/>
      <c r="M350" s="1"/>
      <c r="O350" s="14">
        <f>C350/B349</f>
        <v>1</v>
      </c>
      <c r="P350" s="24">
        <v>9</v>
      </c>
      <c r="Q350" s="25">
        <f t="shared" ref="Q350:Q357" si="65">P350/P349</f>
        <v>1</v>
      </c>
      <c r="R350" s="1">
        <f t="shared" ref="R350:R357" si="66">100%-Q350</f>
        <v>0</v>
      </c>
      <c r="S350" s="29"/>
      <c r="T350" s="29"/>
      <c r="U350" s="29"/>
      <c r="V350" s="29"/>
    </row>
    <row r="351" spans="1:22" ht="12.75" customHeight="1" x14ac:dyDescent="0.2">
      <c r="A351" s="29">
        <v>1001</v>
      </c>
      <c r="D351" s="29">
        <v>9</v>
      </c>
      <c r="K351" s="152"/>
      <c r="L351" s="1"/>
      <c r="M351" s="1"/>
      <c r="O351" s="1">
        <f>D351/C350</f>
        <v>1</v>
      </c>
      <c r="P351" s="24">
        <v>9</v>
      </c>
      <c r="Q351" s="25">
        <f t="shared" si="65"/>
        <v>1</v>
      </c>
      <c r="R351" s="1">
        <f t="shared" si="66"/>
        <v>0</v>
      </c>
      <c r="S351" s="29"/>
      <c r="T351" s="29"/>
      <c r="U351" s="29"/>
      <c r="V351" s="29"/>
    </row>
    <row r="352" spans="1:22" ht="12.75" customHeight="1" x14ac:dyDescent="0.2">
      <c r="A352" s="29">
        <v>1002</v>
      </c>
      <c r="E352" s="29">
        <v>9</v>
      </c>
      <c r="K352" s="152"/>
      <c r="L352" s="1"/>
      <c r="M352" s="1"/>
      <c r="O352" s="1">
        <f>E352/D351</f>
        <v>1</v>
      </c>
      <c r="P352" s="24">
        <v>9</v>
      </c>
      <c r="Q352" s="25">
        <f t="shared" si="65"/>
        <v>1</v>
      </c>
      <c r="R352" s="1">
        <f t="shared" si="66"/>
        <v>0</v>
      </c>
      <c r="S352" s="29"/>
      <c r="T352" s="29"/>
      <c r="U352" s="29"/>
      <c r="V352" s="29"/>
    </row>
    <row r="353" spans="1:30" ht="12.75" customHeight="1" x14ac:dyDescent="0.2">
      <c r="A353" s="29">
        <v>1101</v>
      </c>
      <c r="F353" s="29">
        <v>9</v>
      </c>
      <c r="K353" s="152"/>
      <c r="L353" s="1"/>
      <c r="M353" s="1"/>
      <c r="O353" s="1">
        <f>F353/E352</f>
        <v>1</v>
      </c>
      <c r="P353" s="24">
        <v>9</v>
      </c>
      <c r="Q353" s="25">
        <f t="shared" si="65"/>
        <v>1</v>
      </c>
      <c r="R353" s="1">
        <f t="shared" si="66"/>
        <v>0</v>
      </c>
      <c r="S353" s="29"/>
      <c r="T353" s="29"/>
      <c r="U353" s="29"/>
      <c r="V353" s="29"/>
    </row>
    <row r="354" spans="1:30" ht="12.75" customHeight="1" x14ac:dyDescent="0.2">
      <c r="A354" s="28" t="s">
        <v>59</v>
      </c>
      <c r="G354" s="29">
        <v>9</v>
      </c>
      <c r="K354" s="152"/>
      <c r="L354" s="1"/>
      <c r="M354" s="1"/>
      <c r="O354" s="1">
        <f>G354/F353</f>
        <v>1</v>
      </c>
      <c r="P354" s="24">
        <v>9</v>
      </c>
      <c r="Q354" s="25">
        <f t="shared" si="65"/>
        <v>1</v>
      </c>
      <c r="R354" s="1">
        <f t="shared" si="66"/>
        <v>0</v>
      </c>
      <c r="S354" s="29"/>
      <c r="T354" s="29"/>
      <c r="U354" s="29"/>
      <c r="V354" s="29"/>
    </row>
    <row r="355" spans="1:30" ht="12.75" customHeight="1" x14ac:dyDescent="0.2">
      <c r="A355" s="28" t="s">
        <v>67</v>
      </c>
      <c r="H355" s="29">
        <v>9</v>
      </c>
      <c r="K355" s="152"/>
      <c r="L355" s="1"/>
      <c r="M355" s="1"/>
      <c r="O355" s="1">
        <f>H355/G354</f>
        <v>1</v>
      </c>
      <c r="P355" s="24">
        <v>9</v>
      </c>
      <c r="Q355" s="25">
        <f t="shared" si="65"/>
        <v>1</v>
      </c>
      <c r="R355" s="1">
        <f t="shared" si="66"/>
        <v>0</v>
      </c>
      <c r="S355" s="29"/>
      <c r="T355" s="29"/>
      <c r="U355" s="29"/>
      <c r="V355" s="29"/>
    </row>
    <row r="356" spans="1:30" ht="12.75" customHeight="1" x14ac:dyDescent="0.2">
      <c r="A356" s="28" t="s">
        <v>68</v>
      </c>
      <c r="I356" s="29">
        <v>9</v>
      </c>
      <c r="K356" s="152"/>
      <c r="L356" s="1"/>
      <c r="M356" s="1"/>
      <c r="O356" s="1">
        <f>I356/H355</f>
        <v>1</v>
      </c>
      <c r="P356" s="24">
        <v>9</v>
      </c>
      <c r="Q356" s="25">
        <f t="shared" si="65"/>
        <v>1</v>
      </c>
      <c r="R356" s="1">
        <f t="shared" si="66"/>
        <v>0</v>
      </c>
      <c r="S356" s="29"/>
      <c r="T356" s="29"/>
      <c r="U356" s="29"/>
      <c r="V356" s="29"/>
    </row>
    <row r="357" spans="1:30" ht="12.75" customHeight="1" x14ac:dyDescent="0.2">
      <c r="A357" s="28" t="s">
        <v>69</v>
      </c>
      <c r="J357" s="29">
        <v>9</v>
      </c>
      <c r="K357" s="152">
        <v>9</v>
      </c>
      <c r="L357" s="1"/>
      <c r="M357" s="1"/>
      <c r="O357" s="1">
        <f>J357/I356</f>
        <v>1</v>
      </c>
      <c r="P357" s="24">
        <v>9</v>
      </c>
      <c r="Q357" s="25">
        <f t="shared" si="65"/>
        <v>1</v>
      </c>
      <c r="R357" s="1">
        <f t="shared" si="66"/>
        <v>0</v>
      </c>
      <c r="S357" s="29"/>
      <c r="T357" s="29"/>
      <c r="U357" s="29"/>
      <c r="V357" s="29"/>
    </row>
    <row r="358" spans="1:30" ht="12.75" customHeight="1" x14ac:dyDescent="0.2">
      <c r="A358" s="28"/>
      <c r="K358" s="152"/>
      <c r="L358" s="1"/>
      <c r="M358" s="1"/>
      <c r="O358" s="1"/>
      <c r="P358" s="24"/>
      <c r="Q358" s="25"/>
      <c r="R358" s="1"/>
      <c r="S358" s="29"/>
      <c r="T358" s="29"/>
      <c r="U358" s="29"/>
      <c r="V358" s="29"/>
    </row>
    <row r="359" spans="1:30" ht="12.75" customHeight="1" x14ac:dyDescent="0.2">
      <c r="K359" s="135">
        <f>SUM(K357)</f>
        <v>9</v>
      </c>
      <c r="L359" s="1">
        <f>K357/B349</f>
        <v>1</v>
      </c>
      <c r="M359" s="1">
        <f>K359/B349</f>
        <v>1</v>
      </c>
      <c r="N359" s="1">
        <f>M359-L359</f>
        <v>0</v>
      </c>
      <c r="O359" s="1"/>
      <c r="S359" s="29"/>
      <c r="T359" s="29"/>
      <c r="U359" s="29"/>
      <c r="V359" s="29"/>
    </row>
    <row r="360" spans="1:30" ht="12.75" customHeight="1" x14ac:dyDescent="0.2">
      <c r="L360" s="1"/>
      <c r="M360" s="1"/>
      <c r="N360" s="1"/>
      <c r="O360" s="1"/>
      <c r="S360" s="42" t="s">
        <v>63</v>
      </c>
      <c r="T360" s="42">
        <v>7</v>
      </c>
      <c r="U360" s="42">
        <f>SUM(K355:K357)</f>
        <v>9</v>
      </c>
      <c r="V360" s="42" t="s">
        <v>10</v>
      </c>
    </row>
    <row r="361" spans="1:30" ht="12.75" customHeight="1" x14ac:dyDescent="0.2">
      <c r="L361" s="1"/>
      <c r="M361" s="1"/>
      <c r="N361" s="1"/>
      <c r="O361" s="1"/>
      <c r="S361" s="42" t="s">
        <v>64</v>
      </c>
      <c r="T361" s="43">
        <f>T360/B349</f>
        <v>0.77777777777777779</v>
      </c>
      <c r="U361" s="43">
        <f>T360/U360</f>
        <v>0.77777777777777779</v>
      </c>
      <c r="V361" s="42" t="s">
        <v>65</v>
      </c>
    </row>
    <row r="362" spans="1:30" ht="12.75" customHeight="1" x14ac:dyDescent="0.2">
      <c r="L362" s="1"/>
      <c r="M362" s="1"/>
      <c r="N362" s="1"/>
      <c r="O362" s="1"/>
      <c r="S362" s="29"/>
      <c r="T362" s="29"/>
      <c r="U362" s="29"/>
      <c r="V362" s="29"/>
    </row>
    <row r="363" spans="1:30" ht="12.75" customHeight="1" x14ac:dyDescent="0.3">
      <c r="A363" s="2" t="s">
        <v>75</v>
      </c>
      <c r="L363" s="1"/>
      <c r="M363" s="1"/>
      <c r="O363" s="1"/>
      <c r="S363" s="29"/>
      <c r="T363" s="29"/>
      <c r="U363" s="29"/>
      <c r="V363" s="29"/>
    </row>
    <row r="364" spans="1:30" ht="25.5" customHeight="1" x14ac:dyDescent="0.2">
      <c r="B364" s="182" t="s">
        <v>1</v>
      </c>
      <c r="C364" s="183"/>
      <c r="D364" s="183"/>
      <c r="E364" s="183"/>
      <c r="F364" s="183"/>
      <c r="G364" s="183"/>
      <c r="H364" s="183"/>
      <c r="I364" s="183"/>
      <c r="J364" s="183"/>
      <c r="L364" s="4" t="s">
        <v>2</v>
      </c>
      <c r="M364" s="4" t="s">
        <v>3</v>
      </c>
      <c r="N364" s="5" t="s">
        <v>4</v>
      </c>
      <c r="O364" s="4" t="s">
        <v>5</v>
      </c>
      <c r="P364" s="6" t="s">
        <v>6</v>
      </c>
      <c r="Q364" s="6" t="s">
        <v>7</v>
      </c>
      <c r="R364" s="7" t="s">
        <v>8</v>
      </c>
      <c r="S364" s="29"/>
      <c r="T364" s="29"/>
      <c r="U364" s="29"/>
      <c r="V364" s="29"/>
    </row>
    <row r="365" spans="1:30" ht="12.75" customHeight="1" x14ac:dyDescent="0.2">
      <c r="A365" s="9" t="s">
        <v>9</v>
      </c>
      <c r="B365" s="10">
        <v>1</v>
      </c>
      <c r="C365" s="10">
        <v>2</v>
      </c>
      <c r="D365" s="10">
        <v>3</v>
      </c>
      <c r="E365" s="10">
        <v>4</v>
      </c>
      <c r="F365" s="10">
        <v>5</v>
      </c>
      <c r="G365" s="10">
        <v>6</v>
      </c>
      <c r="H365" s="10">
        <v>7</v>
      </c>
      <c r="I365" s="10">
        <v>8</v>
      </c>
      <c r="J365" s="10">
        <v>9</v>
      </c>
      <c r="K365" s="150" t="s">
        <v>10</v>
      </c>
      <c r="L365" s="12"/>
      <c r="M365" s="12"/>
      <c r="N365" s="13"/>
      <c r="O365" s="14"/>
      <c r="P365" s="15"/>
      <c r="Q365" s="15"/>
      <c r="R365" s="1"/>
      <c r="S365" s="29"/>
      <c r="T365" s="29"/>
      <c r="U365" s="29"/>
      <c r="V365" s="29"/>
      <c r="AC365" s="44" t="s">
        <v>45</v>
      </c>
      <c r="AD365" s="29">
        <v>21</v>
      </c>
    </row>
    <row r="366" spans="1:30" ht="12.75" customHeight="1" x14ac:dyDescent="0.2">
      <c r="A366" s="28" t="s">
        <v>47</v>
      </c>
      <c r="B366" s="17">
        <v>33</v>
      </c>
      <c r="C366" s="17"/>
      <c r="D366" s="17"/>
      <c r="E366" s="17"/>
      <c r="F366" s="17"/>
      <c r="G366" s="17"/>
      <c r="H366" s="17"/>
      <c r="I366" s="17"/>
      <c r="J366" s="17"/>
      <c r="K366" s="152"/>
      <c r="L366" s="12"/>
      <c r="M366" s="12"/>
      <c r="N366" s="13"/>
      <c r="O366" s="14"/>
      <c r="P366" s="19">
        <f>B366</f>
        <v>33</v>
      </c>
      <c r="Q366" s="15"/>
      <c r="R366" s="1"/>
      <c r="S366" s="29"/>
      <c r="T366" s="29"/>
      <c r="U366" s="29"/>
      <c r="V366" s="29"/>
      <c r="AA366" s="45" t="s">
        <v>76</v>
      </c>
      <c r="AB366" s="45">
        <v>1302</v>
      </c>
      <c r="AC366" s="44" t="s">
        <v>47</v>
      </c>
      <c r="AD366" s="29">
        <v>16</v>
      </c>
    </row>
    <row r="367" spans="1:30" ht="12.75" customHeight="1" x14ac:dyDescent="0.2">
      <c r="A367" s="28" t="s">
        <v>52</v>
      </c>
      <c r="C367" s="29">
        <v>29</v>
      </c>
      <c r="K367" s="152"/>
      <c r="L367" s="1"/>
      <c r="M367" s="1"/>
      <c r="O367" s="14">
        <f>C367/B366</f>
        <v>0.87878787878787878</v>
      </c>
      <c r="P367" s="46">
        <v>29</v>
      </c>
      <c r="Q367" s="25">
        <f t="shared" ref="Q367:Q374" si="67">P367/P366</f>
        <v>0.87878787878787878</v>
      </c>
      <c r="R367" s="1">
        <f t="shared" ref="R367:R374" si="68">100%-Q367</f>
        <v>0.12121212121212122</v>
      </c>
      <c r="S367" s="29"/>
      <c r="T367" s="29"/>
      <c r="U367" s="29"/>
      <c r="V367" s="29"/>
    </row>
    <row r="368" spans="1:30" ht="12.75" customHeight="1" x14ac:dyDescent="0.2">
      <c r="A368" s="29">
        <v>1002</v>
      </c>
      <c r="D368" s="29">
        <v>23</v>
      </c>
      <c r="K368" s="152"/>
      <c r="L368" s="1"/>
      <c r="M368" s="1"/>
      <c r="O368" s="1">
        <f>D368/C367</f>
        <v>0.7931034482758621</v>
      </c>
      <c r="P368" s="46">
        <v>28</v>
      </c>
      <c r="Q368" s="25">
        <f t="shared" si="67"/>
        <v>0.96551724137931039</v>
      </c>
      <c r="R368" s="1">
        <f t="shared" si="68"/>
        <v>3.4482758620689613E-2</v>
      </c>
      <c r="S368" s="29"/>
      <c r="T368" s="29"/>
      <c r="U368" s="29"/>
      <c r="V368" s="29"/>
    </row>
    <row r="369" spans="1:25" ht="12.75" customHeight="1" x14ac:dyDescent="0.2">
      <c r="A369" s="28" t="s">
        <v>58</v>
      </c>
      <c r="E369" s="29">
        <v>20</v>
      </c>
      <c r="K369" s="152"/>
      <c r="L369" s="1"/>
      <c r="M369" s="1"/>
      <c r="O369" s="1">
        <f>E369/D368</f>
        <v>0.86956521739130432</v>
      </c>
      <c r="P369" s="46">
        <v>25</v>
      </c>
      <c r="Q369" s="25">
        <f t="shared" si="67"/>
        <v>0.8928571428571429</v>
      </c>
      <c r="R369" s="1">
        <f t="shared" si="68"/>
        <v>0.1071428571428571</v>
      </c>
      <c r="S369" s="29"/>
      <c r="T369" s="29"/>
      <c r="U369" s="29"/>
      <c r="V369" s="29"/>
    </row>
    <row r="370" spans="1:25" ht="12.75" customHeight="1" x14ac:dyDescent="0.2">
      <c r="A370" s="28" t="s">
        <v>59</v>
      </c>
      <c r="F370" s="29">
        <v>20</v>
      </c>
      <c r="K370" s="152"/>
      <c r="L370" s="1"/>
      <c r="M370" s="1"/>
      <c r="O370" s="1">
        <f>F370/E369</f>
        <v>1</v>
      </c>
      <c r="P370" s="46">
        <v>26</v>
      </c>
      <c r="Q370" s="25">
        <f t="shared" si="67"/>
        <v>1.04</v>
      </c>
      <c r="R370" s="1">
        <f t="shared" si="68"/>
        <v>-4.0000000000000036E-2</v>
      </c>
      <c r="S370" s="29"/>
      <c r="T370" s="29"/>
      <c r="U370" s="29"/>
      <c r="V370" s="29"/>
    </row>
    <row r="371" spans="1:25" ht="12.75" customHeight="1" x14ac:dyDescent="0.2">
      <c r="A371" s="28" t="s">
        <v>67</v>
      </c>
      <c r="G371" s="29">
        <v>20</v>
      </c>
      <c r="K371" s="152"/>
      <c r="L371" s="1"/>
      <c r="M371" s="1"/>
      <c r="O371" s="1">
        <f>G371/F370</f>
        <v>1</v>
      </c>
      <c r="P371" s="46">
        <v>26</v>
      </c>
      <c r="Q371" s="25">
        <f t="shared" si="67"/>
        <v>1</v>
      </c>
      <c r="R371" s="1">
        <f t="shared" si="68"/>
        <v>0</v>
      </c>
      <c r="S371" s="29"/>
      <c r="T371" s="29"/>
      <c r="U371" s="29"/>
      <c r="V371" s="29"/>
    </row>
    <row r="372" spans="1:25" ht="12.75" customHeight="1" x14ac:dyDescent="0.2">
      <c r="A372" s="28" t="s">
        <v>68</v>
      </c>
      <c r="H372" s="29">
        <v>20</v>
      </c>
      <c r="K372" s="152"/>
      <c r="L372" s="1"/>
      <c r="M372" s="1"/>
      <c r="O372" s="1">
        <f>H372/G371</f>
        <v>1</v>
      </c>
      <c r="P372" s="46">
        <v>25</v>
      </c>
      <c r="Q372" s="25">
        <f t="shared" si="67"/>
        <v>0.96153846153846156</v>
      </c>
      <c r="R372" s="1">
        <f t="shared" si="68"/>
        <v>3.8461538461538436E-2</v>
      </c>
      <c r="S372" s="29"/>
      <c r="T372" s="29"/>
      <c r="U372" s="29"/>
      <c r="V372" s="29"/>
    </row>
    <row r="373" spans="1:25" ht="12.75" customHeight="1" x14ac:dyDescent="0.2">
      <c r="A373" s="28" t="s">
        <v>69</v>
      </c>
      <c r="I373" s="29">
        <v>20</v>
      </c>
      <c r="K373" s="152"/>
      <c r="L373" s="1"/>
      <c r="M373" s="1"/>
      <c r="O373" s="1">
        <f>I373/H372</f>
        <v>1</v>
      </c>
      <c r="P373" s="46">
        <v>25</v>
      </c>
      <c r="Q373" s="25">
        <f t="shared" si="67"/>
        <v>1</v>
      </c>
      <c r="R373" s="1">
        <f t="shared" si="68"/>
        <v>0</v>
      </c>
      <c r="S373" s="29"/>
      <c r="T373" s="29"/>
      <c r="U373" s="29"/>
      <c r="V373" s="29"/>
    </row>
    <row r="374" spans="1:25" ht="12.75" customHeight="1" x14ac:dyDescent="0.2">
      <c r="A374" s="28" t="s">
        <v>70</v>
      </c>
      <c r="J374" s="29">
        <v>20</v>
      </c>
      <c r="K374" s="152">
        <v>19</v>
      </c>
      <c r="L374" s="1"/>
      <c r="M374" s="1"/>
      <c r="O374" s="1">
        <f>J374/I373</f>
        <v>1</v>
      </c>
      <c r="P374" s="46">
        <v>25</v>
      </c>
      <c r="Q374" s="25">
        <f t="shared" si="67"/>
        <v>1</v>
      </c>
      <c r="R374" s="1">
        <f t="shared" si="68"/>
        <v>0</v>
      </c>
      <c r="S374" s="29"/>
      <c r="T374" s="29"/>
      <c r="U374" s="29"/>
      <c r="V374" s="29"/>
    </row>
    <row r="375" spans="1:25" ht="12.75" customHeight="1" x14ac:dyDescent="0.2">
      <c r="A375" s="28" t="s">
        <v>71</v>
      </c>
      <c r="J375" s="29">
        <v>4</v>
      </c>
      <c r="K375" s="152"/>
      <c r="L375" s="1"/>
      <c r="M375" s="1"/>
      <c r="O375" s="1"/>
      <c r="P375" s="46">
        <v>5</v>
      </c>
      <c r="Q375" s="25"/>
      <c r="R375" s="1"/>
      <c r="S375" s="29"/>
      <c r="T375" s="29"/>
      <c r="U375" s="29"/>
      <c r="V375" s="29"/>
    </row>
    <row r="376" spans="1:25" ht="12.75" customHeight="1" x14ac:dyDescent="0.2">
      <c r="A376" s="28" t="s">
        <v>77</v>
      </c>
      <c r="J376" s="29">
        <v>4</v>
      </c>
      <c r="K376" s="152">
        <v>2</v>
      </c>
      <c r="L376" s="1"/>
      <c r="M376" s="1"/>
      <c r="O376" s="1"/>
      <c r="P376" s="46">
        <v>5</v>
      </c>
      <c r="Q376" s="25"/>
      <c r="R376" s="1"/>
      <c r="S376" s="29" t="s">
        <v>63</v>
      </c>
      <c r="T376" s="29">
        <v>23</v>
      </c>
      <c r="U376" s="29">
        <f>K380</f>
        <v>23</v>
      </c>
      <c r="V376" s="29" t="s">
        <v>10</v>
      </c>
    </row>
    <row r="377" spans="1:25" ht="12.75" customHeight="1" x14ac:dyDescent="0.2">
      <c r="A377" s="28" t="s">
        <v>78</v>
      </c>
      <c r="J377" s="29">
        <v>1</v>
      </c>
      <c r="K377" s="152">
        <v>1</v>
      </c>
      <c r="L377" s="1"/>
      <c r="M377" s="1"/>
      <c r="O377" s="1"/>
      <c r="P377" s="46">
        <v>1</v>
      </c>
      <c r="Q377" s="25"/>
      <c r="R377" s="1"/>
      <c r="S377" s="29" t="s">
        <v>64</v>
      </c>
      <c r="T377" s="25">
        <f>T376/B366</f>
        <v>0.69696969696969702</v>
      </c>
      <c r="U377" s="25">
        <f>T376/U376</f>
        <v>1</v>
      </c>
      <c r="V377" s="29" t="s">
        <v>65</v>
      </c>
    </row>
    <row r="378" spans="1:25" ht="12.75" customHeight="1" x14ac:dyDescent="0.2">
      <c r="A378" s="28" t="s">
        <v>79</v>
      </c>
      <c r="J378" s="29">
        <v>1</v>
      </c>
      <c r="K378" s="152">
        <v>1</v>
      </c>
      <c r="L378" s="1"/>
      <c r="M378" s="1"/>
      <c r="O378" s="1"/>
      <c r="P378" s="46">
        <v>1</v>
      </c>
    </row>
    <row r="379" spans="1:25" ht="12.75" customHeight="1" x14ac:dyDescent="0.2">
      <c r="A379" s="28"/>
      <c r="K379" s="152"/>
      <c r="L379" s="1"/>
      <c r="M379" s="1"/>
      <c r="O379" s="1"/>
      <c r="P379" s="46"/>
    </row>
    <row r="380" spans="1:25" ht="12.75" customHeight="1" x14ac:dyDescent="0.2">
      <c r="A380" s="28"/>
      <c r="K380" s="135">
        <f>SUM(K374:K378)</f>
        <v>23</v>
      </c>
      <c r="L380" s="1">
        <f>K374/B366</f>
        <v>0.5757575757575758</v>
      </c>
      <c r="M380" s="1">
        <f>K380/B366</f>
        <v>0.69696969696969702</v>
      </c>
      <c r="N380" s="1">
        <f>M380-L380</f>
        <v>0.12121212121212122</v>
      </c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ht="12.75" customHeight="1" x14ac:dyDescent="0.2">
      <c r="A381" s="28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ht="12.75" customHeight="1" x14ac:dyDescent="0.2">
      <c r="L382" s="1"/>
      <c r="M382" s="1"/>
      <c r="O382" s="1"/>
    </row>
    <row r="383" spans="1:25" ht="12.75" customHeight="1" x14ac:dyDescent="0.2">
      <c r="L383" s="1"/>
      <c r="M383" s="1"/>
      <c r="N383" s="1"/>
      <c r="O383" s="1"/>
      <c r="T383" s="35"/>
    </row>
    <row r="384" spans="1:25" ht="12.75" customHeight="1" x14ac:dyDescent="0.2">
      <c r="L384" s="1"/>
      <c r="M384" s="1"/>
      <c r="N384" s="1"/>
      <c r="O384" s="1"/>
      <c r="T384" s="35"/>
    </row>
    <row r="385" spans="1:20" ht="26.25" customHeight="1" x14ac:dyDescent="0.4">
      <c r="A385" s="117"/>
      <c r="B385" s="188" t="s">
        <v>101</v>
      </c>
      <c r="C385" s="189"/>
      <c r="D385" s="189"/>
      <c r="E385" s="189"/>
      <c r="F385" s="189"/>
      <c r="G385" s="189"/>
      <c r="H385" s="189"/>
      <c r="I385" s="189"/>
      <c r="J385" s="189"/>
      <c r="K385" s="119" t="s">
        <v>52</v>
      </c>
      <c r="L385" s="48"/>
      <c r="M385" s="48"/>
      <c r="N385" s="29"/>
      <c r="O385" s="1"/>
      <c r="P385" s="29"/>
      <c r="Q385" s="29"/>
      <c r="R385" s="29"/>
      <c r="T385" s="35"/>
    </row>
    <row r="386" spans="1:20" ht="20.25" customHeight="1" x14ac:dyDescent="0.2">
      <c r="A386" s="192" t="s">
        <v>9</v>
      </c>
      <c r="B386" s="193" t="s">
        <v>80</v>
      </c>
      <c r="C386" s="194"/>
      <c r="D386" s="194"/>
      <c r="E386" s="194"/>
      <c r="F386" s="194"/>
      <c r="G386" s="194"/>
      <c r="H386" s="194"/>
      <c r="I386" s="194"/>
      <c r="J386" s="195"/>
      <c r="K386" s="196" t="s">
        <v>10</v>
      </c>
      <c r="L386" s="184" t="s">
        <v>2</v>
      </c>
      <c r="M386" s="184" t="s">
        <v>3</v>
      </c>
      <c r="N386" s="191" t="s">
        <v>4</v>
      </c>
      <c r="O386" s="184" t="s">
        <v>5</v>
      </c>
      <c r="P386" s="198" t="s">
        <v>6</v>
      </c>
      <c r="Q386" s="198" t="s">
        <v>7</v>
      </c>
      <c r="R386" s="184" t="s">
        <v>8</v>
      </c>
      <c r="T386" s="35"/>
    </row>
    <row r="387" spans="1:20" ht="15.75" customHeight="1" x14ac:dyDescent="0.25">
      <c r="A387" s="185"/>
      <c r="B387" s="49" t="s">
        <v>81</v>
      </c>
      <c r="C387" s="49" t="s">
        <v>82</v>
      </c>
      <c r="D387" s="49" t="s">
        <v>83</v>
      </c>
      <c r="E387" s="49" t="s">
        <v>84</v>
      </c>
      <c r="F387" s="49" t="s">
        <v>85</v>
      </c>
      <c r="G387" s="49" t="s">
        <v>86</v>
      </c>
      <c r="H387" s="49" t="s">
        <v>87</v>
      </c>
      <c r="I387" s="49" t="s">
        <v>88</v>
      </c>
      <c r="J387" s="49" t="s">
        <v>89</v>
      </c>
      <c r="K387" s="197"/>
      <c r="L387" s="185"/>
      <c r="M387" s="185"/>
      <c r="N387" s="185"/>
      <c r="O387" s="185"/>
      <c r="P387" s="185"/>
      <c r="Q387" s="185"/>
      <c r="R387" s="185"/>
      <c r="T387" s="35"/>
    </row>
    <row r="388" spans="1:20" ht="15.75" customHeight="1" x14ac:dyDescent="0.25">
      <c r="A388" s="49">
        <v>1001</v>
      </c>
      <c r="B388" s="50">
        <v>11</v>
      </c>
      <c r="C388" s="50"/>
      <c r="D388" s="50"/>
      <c r="E388" s="50"/>
      <c r="F388" s="50"/>
      <c r="G388" s="50"/>
      <c r="H388" s="50"/>
      <c r="I388" s="50"/>
      <c r="J388" s="50"/>
      <c r="K388" s="82"/>
      <c r="L388" s="141"/>
      <c r="M388" s="142"/>
      <c r="N388" s="143"/>
      <c r="O388" s="133"/>
      <c r="P388" s="51">
        <f>B388</f>
        <v>11</v>
      </c>
      <c r="Q388" s="134"/>
      <c r="R388" s="133"/>
      <c r="T388" s="35"/>
    </row>
    <row r="389" spans="1:20" ht="15.75" customHeight="1" x14ac:dyDescent="0.25">
      <c r="A389" s="49">
        <v>1002</v>
      </c>
      <c r="B389" s="50"/>
      <c r="C389" s="50">
        <v>5</v>
      </c>
      <c r="D389" s="50"/>
      <c r="E389" s="50"/>
      <c r="F389" s="50"/>
      <c r="G389" s="50"/>
      <c r="H389" s="50"/>
      <c r="I389" s="50"/>
      <c r="J389" s="50"/>
      <c r="K389" s="82"/>
      <c r="L389" s="144"/>
      <c r="M389" s="81"/>
      <c r="N389" s="145"/>
      <c r="O389" s="52">
        <f>IF(C389=0,"",C389/B388)</f>
        <v>0.45454545454545453</v>
      </c>
      <c r="P389" s="53">
        <v>5</v>
      </c>
      <c r="Q389" s="124">
        <f t="shared" ref="Q389:Q396" si="69">IF(P389=0,"",P389/P388)</f>
        <v>0.45454545454545453</v>
      </c>
      <c r="R389" s="124">
        <f t="shared" ref="R389:R396" si="70">IF(P389=0,"",100%-Q389)</f>
        <v>0.54545454545454541</v>
      </c>
      <c r="T389" s="35"/>
    </row>
    <row r="390" spans="1:20" ht="15.75" customHeight="1" x14ac:dyDescent="0.25">
      <c r="A390" s="49">
        <v>1101</v>
      </c>
      <c r="B390" s="50"/>
      <c r="C390" s="50"/>
      <c r="D390" s="50">
        <v>3</v>
      </c>
      <c r="E390" s="50"/>
      <c r="F390" s="50"/>
      <c r="G390" s="50"/>
      <c r="H390" s="50"/>
      <c r="I390" s="50"/>
      <c r="J390" s="50"/>
      <c r="K390" s="82"/>
      <c r="L390" s="144"/>
      <c r="M390" s="81"/>
      <c r="N390" s="145"/>
      <c r="O390" s="52">
        <f>IF(D390=0,"",D390/C389)</f>
        <v>0.6</v>
      </c>
      <c r="P390" s="53">
        <v>4</v>
      </c>
      <c r="Q390" s="124">
        <f t="shared" si="69"/>
        <v>0.8</v>
      </c>
      <c r="R390" s="124">
        <f t="shared" si="70"/>
        <v>0.19999999999999996</v>
      </c>
      <c r="S390" s="35">
        <f>P390/P388</f>
        <v>0.36363636363636365</v>
      </c>
      <c r="T390" s="35"/>
    </row>
    <row r="391" spans="1:20" ht="15.75" customHeight="1" x14ac:dyDescent="0.25">
      <c r="A391" s="49">
        <v>1102</v>
      </c>
      <c r="B391" s="50"/>
      <c r="C391" s="50"/>
      <c r="D391" s="50"/>
      <c r="E391" s="50">
        <v>3</v>
      </c>
      <c r="F391" s="50"/>
      <c r="G391" s="50"/>
      <c r="H391" s="50"/>
      <c r="I391" s="50"/>
      <c r="J391" s="50"/>
      <c r="K391" s="82"/>
      <c r="L391" s="144"/>
      <c r="M391" s="81"/>
      <c r="N391" s="145"/>
      <c r="O391" s="52">
        <f>IF(E391=0,"",E391/D390)</f>
        <v>1</v>
      </c>
      <c r="P391" s="53">
        <v>4</v>
      </c>
      <c r="Q391" s="124">
        <f t="shared" si="69"/>
        <v>1</v>
      </c>
      <c r="R391" s="124">
        <f t="shared" si="70"/>
        <v>0</v>
      </c>
      <c r="T391" s="35"/>
    </row>
    <row r="392" spans="1:20" ht="15.75" customHeight="1" x14ac:dyDescent="0.25">
      <c r="A392" s="49">
        <v>1201</v>
      </c>
      <c r="B392" s="50"/>
      <c r="C392" s="50"/>
      <c r="D392" s="50"/>
      <c r="E392" s="50"/>
      <c r="F392" s="50">
        <v>3</v>
      </c>
      <c r="G392" s="50"/>
      <c r="H392" s="50"/>
      <c r="I392" s="50"/>
      <c r="J392" s="50"/>
      <c r="K392" s="82"/>
      <c r="L392" s="144"/>
      <c r="M392" s="81"/>
      <c r="N392" s="145"/>
      <c r="O392" s="52">
        <f>IF(F392=0,"",F392/E391)</f>
        <v>1</v>
      </c>
      <c r="P392" s="53">
        <v>4</v>
      </c>
      <c r="Q392" s="124">
        <f t="shared" si="69"/>
        <v>1</v>
      </c>
      <c r="R392" s="124">
        <f t="shared" si="70"/>
        <v>0</v>
      </c>
      <c r="T392" s="35"/>
    </row>
    <row r="393" spans="1:20" ht="15.75" customHeight="1" x14ac:dyDescent="0.25">
      <c r="A393" s="49">
        <v>1202</v>
      </c>
      <c r="B393" s="50"/>
      <c r="C393" s="50"/>
      <c r="D393" s="50"/>
      <c r="E393" s="50"/>
      <c r="F393" s="50"/>
      <c r="G393" s="50">
        <v>2</v>
      </c>
      <c r="H393" s="50"/>
      <c r="I393" s="50"/>
      <c r="J393" s="50"/>
      <c r="K393" s="82"/>
      <c r="L393" s="144"/>
      <c r="M393" s="81"/>
      <c r="N393" s="145"/>
      <c r="O393" s="52">
        <f>IF(G393=0,"",G393/F392)</f>
        <v>0.66666666666666663</v>
      </c>
      <c r="P393" s="53">
        <v>4</v>
      </c>
      <c r="Q393" s="124">
        <f t="shared" si="69"/>
        <v>1</v>
      </c>
      <c r="R393" s="124">
        <f t="shared" si="70"/>
        <v>0</v>
      </c>
      <c r="T393" s="35"/>
    </row>
    <row r="394" spans="1:20" ht="15.75" customHeight="1" x14ac:dyDescent="0.25">
      <c r="A394" s="49">
        <v>1301</v>
      </c>
      <c r="B394" s="50"/>
      <c r="C394" s="50"/>
      <c r="D394" s="50"/>
      <c r="E394" s="50"/>
      <c r="F394" s="50"/>
      <c r="G394" s="50"/>
      <c r="H394" s="50">
        <v>2</v>
      </c>
      <c r="I394" s="50"/>
      <c r="J394" s="50"/>
      <c r="K394" s="82"/>
      <c r="L394" s="144"/>
      <c r="M394" s="81"/>
      <c r="N394" s="145"/>
      <c r="O394" s="52">
        <f>IF(H394=0,"",H394/G393)</f>
        <v>1</v>
      </c>
      <c r="P394" s="53">
        <v>4</v>
      </c>
      <c r="Q394" s="124">
        <f t="shared" si="69"/>
        <v>1</v>
      </c>
      <c r="R394" s="124">
        <f t="shared" si="70"/>
        <v>0</v>
      </c>
      <c r="T394" s="35"/>
    </row>
    <row r="395" spans="1:20" ht="15.75" customHeight="1" x14ac:dyDescent="0.25">
      <c r="A395" s="49">
        <v>1302</v>
      </c>
      <c r="B395" s="50"/>
      <c r="C395" s="50"/>
      <c r="D395" s="50"/>
      <c r="E395" s="50"/>
      <c r="F395" s="50"/>
      <c r="G395" s="50"/>
      <c r="H395" s="50"/>
      <c r="I395" s="50">
        <v>2</v>
      </c>
      <c r="J395" s="50"/>
      <c r="K395" s="82"/>
      <c r="L395" s="144"/>
      <c r="M395" s="81"/>
      <c r="N395" s="145"/>
      <c r="O395" s="52">
        <f>IF(I395=0,"",I395/H394)</f>
        <v>1</v>
      </c>
      <c r="P395" s="53">
        <v>4</v>
      </c>
      <c r="Q395" s="124">
        <f t="shared" si="69"/>
        <v>1</v>
      </c>
      <c r="R395" s="124">
        <f t="shared" si="70"/>
        <v>0</v>
      </c>
      <c r="T395" s="35"/>
    </row>
    <row r="396" spans="1:20" ht="15.75" customHeight="1" x14ac:dyDescent="0.25">
      <c r="A396" s="49">
        <v>1401</v>
      </c>
      <c r="B396" s="50"/>
      <c r="C396" s="50"/>
      <c r="D396" s="50"/>
      <c r="E396" s="50"/>
      <c r="F396" s="50"/>
      <c r="G396" s="50"/>
      <c r="H396" s="50"/>
      <c r="I396" s="50"/>
      <c r="J396" s="50">
        <v>2</v>
      </c>
      <c r="K396" s="82">
        <v>2</v>
      </c>
      <c r="L396" s="144"/>
      <c r="M396" s="81"/>
      <c r="N396" s="145"/>
      <c r="O396" s="54">
        <f>IF(J396=0,"",J396/I395)</f>
        <v>1</v>
      </c>
      <c r="P396" s="53">
        <v>4</v>
      </c>
      <c r="Q396" s="54">
        <f t="shared" si="69"/>
        <v>1</v>
      </c>
      <c r="R396" s="54">
        <f t="shared" si="70"/>
        <v>0</v>
      </c>
      <c r="T396" s="35"/>
    </row>
    <row r="397" spans="1:20" ht="15.75" customHeight="1" x14ac:dyDescent="0.25">
      <c r="A397" s="49">
        <v>1402</v>
      </c>
      <c r="B397" s="50"/>
      <c r="C397" s="50"/>
      <c r="D397" s="50"/>
      <c r="E397" s="50"/>
      <c r="F397" s="50"/>
      <c r="G397" s="50"/>
      <c r="H397" s="50"/>
      <c r="I397" s="50"/>
      <c r="J397" s="50">
        <v>4</v>
      </c>
      <c r="K397" s="82"/>
      <c r="L397" s="144"/>
      <c r="M397" s="81"/>
      <c r="N397" s="137"/>
      <c r="O397" s="55"/>
      <c r="P397" s="53">
        <v>4</v>
      </c>
      <c r="Q397" s="55"/>
      <c r="R397" s="125"/>
      <c r="T397" s="35"/>
    </row>
    <row r="398" spans="1:20" ht="15.75" customHeight="1" x14ac:dyDescent="0.25">
      <c r="A398" s="49">
        <v>1501</v>
      </c>
      <c r="B398" s="50"/>
      <c r="C398" s="50"/>
      <c r="D398" s="50"/>
      <c r="E398" s="50"/>
      <c r="F398" s="50"/>
      <c r="G398" s="50"/>
      <c r="H398" s="50"/>
      <c r="I398" s="50"/>
      <c r="J398" s="50">
        <v>1</v>
      </c>
      <c r="K398" s="82">
        <v>1</v>
      </c>
      <c r="L398" s="144"/>
      <c r="M398" s="81"/>
      <c r="N398" s="137"/>
      <c r="O398" s="79"/>
      <c r="P398" s="56">
        <v>1</v>
      </c>
      <c r="Q398" s="136"/>
      <c r="R398" s="79"/>
      <c r="T398" s="35"/>
    </row>
    <row r="399" spans="1:20" ht="15.75" customHeight="1" x14ac:dyDescent="0.25">
      <c r="A399" s="49">
        <v>1502</v>
      </c>
      <c r="B399" s="50"/>
      <c r="C399" s="50"/>
      <c r="D399" s="50"/>
      <c r="E399" s="50"/>
      <c r="F399" s="50"/>
      <c r="G399" s="50"/>
      <c r="H399" s="50"/>
      <c r="I399" s="50"/>
      <c r="J399" s="50"/>
      <c r="K399" s="82"/>
      <c r="L399" s="144"/>
      <c r="M399" s="81"/>
      <c r="N399" s="137"/>
      <c r="O399" s="79"/>
      <c r="P399" s="56"/>
      <c r="Q399" s="136"/>
      <c r="R399" s="79"/>
      <c r="T399" s="35"/>
    </row>
    <row r="400" spans="1:20" ht="15.75" customHeight="1" x14ac:dyDescent="0.25">
      <c r="A400" s="49">
        <v>1601</v>
      </c>
      <c r="B400" s="50"/>
      <c r="C400" s="50"/>
      <c r="D400" s="50"/>
      <c r="E400" s="50"/>
      <c r="F400" s="50"/>
      <c r="G400" s="50"/>
      <c r="H400" s="50"/>
      <c r="I400" s="50"/>
      <c r="J400" s="50"/>
      <c r="K400" s="82"/>
      <c r="L400" s="144"/>
      <c r="M400" s="81"/>
      <c r="N400" s="137"/>
      <c r="O400" s="79"/>
      <c r="P400" s="56"/>
      <c r="Q400" s="136"/>
      <c r="R400" s="79"/>
      <c r="T400" s="35"/>
    </row>
    <row r="401" spans="1:20" ht="15.75" customHeight="1" x14ac:dyDescent="0.25">
      <c r="A401" s="49">
        <v>1602</v>
      </c>
      <c r="B401" s="50"/>
      <c r="C401" s="50"/>
      <c r="D401" s="50"/>
      <c r="E401" s="50"/>
      <c r="F401" s="50"/>
      <c r="G401" s="50"/>
      <c r="H401" s="50"/>
      <c r="I401" s="50"/>
      <c r="J401" s="50"/>
      <c r="K401" s="82"/>
      <c r="L401" s="144"/>
      <c r="M401" s="81"/>
      <c r="N401" s="137"/>
      <c r="O401" s="81"/>
      <c r="P401" s="137"/>
      <c r="Q401" s="138"/>
      <c r="R401" s="79"/>
      <c r="T401" s="35"/>
    </row>
    <row r="402" spans="1:20" ht="15.75" customHeight="1" x14ac:dyDescent="0.25">
      <c r="A402" s="49">
        <v>1701</v>
      </c>
      <c r="B402" s="50"/>
      <c r="C402" s="50"/>
      <c r="D402" s="50"/>
      <c r="E402" s="50"/>
      <c r="F402" s="50"/>
      <c r="G402" s="50"/>
      <c r="H402" s="50"/>
      <c r="I402" s="50"/>
      <c r="J402" s="50"/>
      <c r="K402" s="82"/>
      <c r="L402" s="144"/>
      <c r="M402" s="81"/>
      <c r="N402" s="137"/>
      <c r="O402" s="126" t="s">
        <v>63</v>
      </c>
      <c r="P402" s="127">
        <v>3</v>
      </c>
      <c r="Q402" s="128">
        <f>SUM(K390:K398)</f>
        <v>3</v>
      </c>
      <c r="R402" s="129" t="s">
        <v>10</v>
      </c>
      <c r="T402" s="35"/>
    </row>
    <row r="403" spans="1:20" ht="15.75" customHeight="1" x14ac:dyDescent="0.25">
      <c r="A403" s="49">
        <v>1702</v>
      </c>
      <c r="B403" s="50"/>
      <c r="C403" s="50"/>
      <c r="D403" s="50"/>
      <c r="E403" s="50"/>
      <c r="F403" s="50"/>
      <c r="G403" s="50"/>
      <c r="H403" s="50"/>
      <c r="I403" s="50"/>
      <c r="J403" s="50"/>
      <c r="K403" s="82"/>
      <c r="L403" s="144"/>
      <c r="M403" s="81"/>
      <c r="N403" s="137"/>
      <c r="O403" s="130" t="s">
        <v>64</v>
      </c>
      <c r="P403" s="57">
        <f>IF(P402/B388=0,"",P402/B388)</f>
        <v>0.27272727272727271</v>
      </c>
      <c r="Q403" s="131">
        <f>IF(P402/Q402=0,"",P402/Q402)</f>
        <v>1</v>
      </c>
      <c r="R403" s="132" t="s">
        <v>65</v>
      </c>
      <c r="T403" s="35"/>
    </row>
    <row r="404" spans="1:20" ht="15.75" customHeight="1" x14ac:dyDescent="0.25">
      <c r="A404" s="49">
        <v>1801</v>
      </c>
      <c r="B404" s="121"/>
      <c r="C404" s="121"/>
      <c r="D404" s="121"/>
      <c r="E404" s="121"/>
      <c r="F404" s="121"/>
      <c r="G404" s="121"/>
      <c r="H404" s="121"/>
      <c r="I404" s="121"/>
      <c r="J404" s="121"/>
      <c r="K404" s="82"/>
      <c r="L404" s="146"/>
      <c r="M404" s="147"/>
      <c r="N404" s="148"/>
      <c r="O404" s="92"/>
      <c r="P404" s="139"/>
      <c r="Q404" s="139"/>
      <c r="R404" s="140"/>
      <c r="T404" s="35"/>
    </row>
    <row r="405" spans="1:20" ht="18" customHeight="1" x14ac:dyDescent="0.25">
      <c r="A405" s="28"/>
      <c r="B405" s="190" t="s">
        <v>90</v>
      </c>
      <c r="C405" s="190"/>
      <c r="D405" s="190"/>
      <c r="E405" s="190"/>
      <c r="F405" s="190"/>
      <c r="G405" s="190"/>
      <c r="H405" s="190"/>
      <c r="I405" s="190"/>
      <c r="J405" s="190"/>
      <c r="K405" s="120">
        <f>SUM(K388:K401)</f>
        <v>3</v>
      </c>
      <c r="L405" s="60">
        <f>IF(K396=0,"0%",K396/B388)</f>
        <v>0.18181818181818182</v>
      </c>
      <c r="M405" s="60">
        <f>IF(K405=0,"0%",K405/B388)</f>
        <v>0.27272727272727271</v>
      </c>
      <c r="N405" s="60">
        <f>M405-L405</f>
        <v>9.0909090909090884E-2</v>
      </c>
      <c r="O405" s="1"/>
      <c r="P405" s="29"/>
      <c r="Q405" s="25"/>
      <c r="R405" s="1"/>
      <c r="T405" s="35"/>
    </row>
    <row r="406" spans="1:20" ht="12.75" customHeight="1" x14ac:dyDescent="0.2">
      <c r="L406" s="1"/>
      <c r="M406" s="1"/>
      <c r="N406" s="1"/>
      <c r="O406" s="1"/>
      <c r="T406" s="35"/>
    </row>
    <row r="407" spans="1:20" ht="12.75" customHeight="1" x14ac:dyDescent="0.2">
      <c r="L407" s="1"/>
      <c r="M407" s="1"/>
      <c r="N407" s="1"/>
      <c r="O407" s="1"/>
      <c r="T407" s="35"/>
    </row>
    <row r="408" spans="1:20" ht="26.25" customHeight="1" x14ac:dyDescent="0.4">
      <c r="A408" s="117"/>
      <c r="B408" s="188" t="s">
        <v>101</v>
      </c>
      <c r="C408" s="189"/>
      <c r="D408" s="189"/>
      <c r="E408" s="189"/>
      <c r="F408" s="189"/>
      <c r="G408" s="189"/>
      <c r="H408" s="189"/>
      <c r="I408" s="189"/>
      <c r="J408" s="189"/>
      <c r="K408" s="119" t="s">
        <v>53</v>
      </c>
      <c r="L408" s="48"/>
      <c r="M408" s="48"/>
      <c r="N408" s="29"/>
      <c r="O408" s="1"/>
      <c r="P408" s="29"/>
      <c r="Q408" s="29"/>
      <c r="R408" s="29"/>
      <c r="T408" s="35"/>
    </row>
    <row r="409" spans="1:20" ht="20.25" customHeight="1" x14ac:dyDescent="0.2">
      <c r="A409" s="192" t="s">
        <v>9</v>
      </c>
      <c r="B409" s="193" t="s">
        <v>80</v>
      </c>
      <c r="C409" s="194"/>
      <c r="D409" s="194"/>
      <c r="E409" s="194"/>
      <c r="F409" s="194"/>
      <c r="G409" s="194"/>
      <c r="H409" s="194"/>
      <c r="I409" s="194"/>
      <c r="J409" s="195"/>
      <c r="K409" s="196" t="s">
        <v>10</v>
      </c>
      <c r="L409" s="184" t="s">
        <v>2</v>
      </c>
      <c r="M409" s="184" t="s">
        <v>3</v>
      </c>
      <c r="N409" s="191" t="s">
        <v>4</v>
      </c>
      <c r="O409" s="184" t="s">
        <v>5</v>
      </c>
      <c r="P409" s="198" t="s">
        <v>6</v>
      </c>
      <c r="Q409" s="198" t="s">
        <v>7</v>
      </c>
      <c r="R409" s="184" t="s">
        <v>8</v>
      </c>
      <c r="T409" s="35"/>
    </row>
    <row r="410" spans="1:20" ht="15.75" customHeight="1" x14ac:dyDescent="0.25">
      <c r="A410" s="185"/>
      <c r="B410" s="49" t="s">
        <v>81</v>
      </c>
      <c r="C410" s="49" t="s">
        <v>82</v>
      </c>
      <c r="D410" s="49" t="s">
        <v>83</v>
      </c>
      <c r="E410" s="49" t="s">
        <v>84</v>
      </c>
      <c r="F410" s="49" t="s">
        <v>85</v>
      </c>
      <c r="G410" s="49" t="s">
        <v>86</v>
      </c>
      <c r="H410" s="49" t="s">
        <v>87</v>
      </c>
      <c r="I410" s="49" t="s">
        <v>88</v>
      </c>
      <c r="J410" s="49" t="s">
        <v>89</v>
      </c>
      <c r="K410" s="197"/>
      <c r="L410" s="185"/>
      <c r="M410" s="185"/>
      <c r="N410" s="185"/>
      <c r="O410" s="185"/>
      <c r="P410" s="185"/>
      <c r="Q410" s="185"/>
      <c r="R410" s="185"/>
      <c r="T410" s="35"/>
    </row>
    <row r="411" spans="1:20" ht="15.75" customHeight="1" x14ac:dyDescent="0.25">
      <c r="A411" s="49">
        <v>1002</v>
      </c>
      <c r="B411" s="50">
        <v>23</v>
      </c>
      <c r="C411" s="50"/>
      <c r="D411" s="50"/>
      <c r="E411" s="50"/>
      <c r="F411" s="50"/>
      <c r="G411" s="50"/>
      <c r="H411" s="50"/>
      <c r="I411" s="50"/>
      <c r="J411" s="50"/>
      <c r="K411" s="82"/>
      <c r="L411" s="141"/>
      <c r="M411" s="142"/>
      <c r="N411" s="143"/>
      <c r="O411" s="133"/>
      <c r="P411" s="51">
        <f>B411</f>
        <v>23</v>
      </c>
      <c r="Q411" s="134"/>
      <c r="R411" s="133"/>
      <c r="T411" s="35"/>
    </row>
    <row r="412" spans="1:20" ht="15.75" customHeight="1" x14ac:dyDescent="0.25">
      <c r="A412" s="49">
        <v>1101</v>
      </c>
      <c r="B412" s="50"/>
      <c r="C412" s="50">
        <v>20</v>
      </c>
      <c r="D412" s="50"/>
      <c r="E412" s="50"/>
      <c r="F412" s="50"/>
      <c r="G412" s="50"/>
      <c r="H412" s="50"/>
      <c r="I412" s="50"/>
      <c r="J412" s="50"/>
      <c r="K412" s="82"/>
      <c r="L412" s="144"/>
      <c r="M412" s="81"/>
      <c r="N412" s="145"/>
      <c r="O412" s="52">
        <f>IF(C412=0,"",C412/B411)</f>
        <v>0.86956521739130432</v>
      </c>
      <c r="P412" s="53">
        <v>21</v>
      </c>
      <c r="Q412" s="124">
        <f t="shared" ref="Q412:Q419" si="71">IF(P412=0,"",P412/P411)</f>
        <v>0.91304347826086951</v>
      </c>
      <c r="R412" s="124">
        <f t="shared" ref="R412:R419" si="72">IF(P412=0,"",100%-Q412)</f>
        <v>8.6956521739130488E-2</v>
      </c>
      <c r="T412" s="35"/>
    </row>
    <row r="413" spans="1:20" ht="15.75" customHeight="1" x14ac:dyDescent="0.25">
      <c r="A413" s="49">
        <v>1102</v>
      </c>
      <c r="B413" s="50"/>
      <c r="C413" s="50"/>
      <c r="D413" s="50">
        <v>16</v>
      </c>
      <c r="E413" s="50"/>
      <c r="F413" s="50"/>
      <c r="G413" s="50"/>
      <c r="H413" s="50"/>
      <c r="I413" s="50"/>
      <c r="J413" s="50"/>
      <c r="K413" s="82"/>
      <c r="L413" s="144"/>
      <c r="M413" s="81"/>
      <c r="N413" s="145"/>
      <c r="O413" s="52">
        <f>IF(D413=0,"",D413/C412)</f>
        <v>0.8</v>
      </c>
      <c r="P413" s="53">
        <v>20</v>
      </c>
      <c r="Q413" s="124">
        <f t="shared" si="71"/>
        <v>0.95238095238095233</v>
      </c>
      <c r="R413" s="124">
        <f t="shared" si="72"/>
        <v>4.7619047619047672E-2</v>
      </c>
      <c r="S413" s="35">
        <f>P413/P411</f>
        <v>0.86956521739130432</v>
      </c>
      <c r="T413" s="35"/>
    </row>
    <row r="414" spans="1:20" ht="15.75" customHeight="1" x14ac:dyDescent="0.25">
      <c r="A414" s="49">
        <v>1201</v>
      </c>
      <c r="B414" s="50"/>
      <c r="C414" s="50"/>
      <c r="D414" s="50"/>
      <c r="E414" s="50">
        <v>14</v>
      </c>
      <c r="F414" s="50"/>
      <c r="G414" s="50"/>
      <c r="H414" s="50"/>
      <c r="I414" s="50"/>
      <c r="J414" s="50"/>
      <c r="K414" s="82"/>
      <c r="L414" s="144"/>
      <c r="M414" s="81"/>
      <c r="N414" s="145"/>
      <c r="O414" s="52">
        <f>IF(E414=0,"",E414/D413)</f>
        <v>0.875</v>
      </c>
      <c r="P414" s="53">
        <v>18</v>
      </c>
      <c r="Q414" s="124">
        <f t="shared" si="71"/>
        <v>0.9</v>
      </c>
      <c r="R414" s="124">
        <f t="shared" si="72"/>
        <v>9.9999999999999978E-2</v>
      </c>
      <c r="T414" s="35"/>
    </row>
    <row r="415" spans="1:20" ht="15.75" customHeight="1" x14ac:dyDescent="0.25">
      <c r="A415" s="49">
        <v>1202</v>
      </c>
      <c r="B415" s="50"/>
      <c r="C415" s="50"/>
      <c r="D415" s="50"/>
      <c r="E415" s="50"/>
      <c r="F415" s="50">
        <v>13</v>
      </c>
      <c r="G415" s="50"/>
      <c r="H415" s="50"/>
      <c r="I415" s="50"/>
      <c r="J415" s="50"/>
      <c r="K415" s="82"/>
      <c r="L415" s="144"/>
      <c r="M415" s="81"/>
      <c r="N415" s="145"/>
      <c r="O415" s="52">
        <f>IF(F415=0,"",F415/E414)</f>
        <v>0.9285714285714286</v>
      </c>
      <c r="P415" s="53">
        <v>18</v>
      </c>
      <c r="Q415" s="124">
        <f t="shared" si="71"/>
        <v>1</v>
      </c>
      <c r="R415" s="124">
        <f t="shared" si="72"/>
        <v>0</v>
      </c>
      <c r="T415" s="35"/>
    </row>
    <row r="416" spans="1:20" ht="15.75" customHeight="1" x14ac:dyDescent="0.25">
      <c r="A416" s="49">
        <v>1301</v>
      </c>
      <c r="B416" s="50"/>
      <c r="C416" s="50"/>
      <c r="D416" s="50"/>
      <c r="E416" s="50"/>
      <c r="F416" s="50"/>
      <c r="G416" s="50">
        <v>11</v>
      </c>
      <c r="H416" s="50"/>
      <c r="I416" s="50"/>
      <c r="J416" s="50"/>
      <c r="K416" s="82"/>
      <c r="L416" s="144"/>
      <c r="M416" s="81"/>
      <c r="N416" s="145"/>
      <c r="O416" s="52">
        <f>IF(G416=0,"",G416/F415)</f>
        <v>0.84615384615384615</v>
      </c>
      <c r="P416" s="53">
        <v>16</v>
      </c>
      <c r="Q416" s="124">
        <f t="shared" si="71"/>
        <v>0.88888888888888884</v>
      </c>
      <c r="R416" s="124">
        <f t="shared" si="72"/>
        <v>0.11111111111111116</v>
      </c>
      <c r="T416" s="35"/>
    </row>
    <row r="417" spans="1:20" ht="15.75" customHeight="1" x14ac:dyDescent="0.25">
      <c r="A417" s="49">
        <v>1302</v>
      </c>
      <c r="B417" s="50"/>
      <c r="C417" s="50"/>
      <c r="D417" s="50"/>
      <c r="E417" s="50"/>
      <c r="F417" s="50"/>
      <c r="G417" s="50"/>
      <c r="H417" s="50">
        <v>11</v>
      </c>
      <c r="I417" s="50"/>
      <c r="J417" s="50"/>
      <c r="K417" s="82"/>
      <c r="L417" s="144"/>
      <c r="M417" s="81"/>
      <c r="N417" s="145"/>
      <c r="O417" s="52">
        <f>IF(H417=0,"",H417/G416)</f>
        <v>1</v>
      </c>
      <c r="P417" s="53">
        <v>16</v>
      </c>
      <c r="Q417" s="124">
        <f t="shared" si="71"/>
        <v>1</v>
      </c>
      <c r="R417" s="124">
        <f t="shared" si="72"/>
        <v>0</v>
      </c>
      <c r="T417" s="35"/>
    </row>
    <row r="418" spans="1:20" ht="15.75" customHeight="1" x14ac:dyDescent="0.25">
      <c r="A418" s="49">
        <v>1401</v>
      </c>
      <c r="B418" s="50"/>
      <c r="C418" s="50"/>
      <c r="D418" s="50"/>
      <c r="E418" s="50"/>
      <c r="F418" s="50"/>
      <c r="G418" s="50"/>
      <c r="H418" s="50"/>
      <c r="I418" s="50">
        <v>11</v>
      </c>
      <c r="J418" s="50"/>
      <c r="K418" s="82"/>
      <c r="L418" s="144"/>
      <c r="M418" s="81"/>
      <c r="N418" s="145"/>
      <c r="O418" s="52">
        <f>IF(I418=0,"",I418/H417)</f>
        <v>1</v>
      </c>
      <c r="P418" s="53">
        <v>15</v>
      </c>
      <c r="Q418" s="124">
        <f t="shared" si="71"/>
        <v>0.9375</v>
      </c>
      <c r="R418" s="124">
        <f t="shared" si="72"/>
        <v>6.25E-2</v>
      </c>
      <c r="T418" s="35"/>
    </row>
    <row r="419" spans="1:20" ht="15.75" customHeight="1" x14ac:dyDescent="0.25">
      <c r="A419" s="49">
        <v>1402</v>
      </c>
      <c r="B419" s="50"/>
      <c r="C419" s="50"/>
      <c r="D419" s="50"/>
      <c r="E419" s="50"/>
      <c r="F419" s="50"/>
      <c r="G419" s="50"/>
      <c r="H419" s="50"/>
      <c r="I419" s="50"/>
      <c r="J419" s="50">
        <v>11</v>
      </c>
      <c r="K419" s="82">
        <v>10</v>
      </c>
      <c r="L419" s="144"/>
      <c r="M419" s="81"/>
      <c r="N419" s="145"/>
      <c r="O419" s="54">
        <f>IF(J419=0,"",J419/I418)</f>
        <v>1</v>
      </c>
      <c r="P419" s="53">
        <v>15</v>
      </c>
      <c r="Q419" s="54">
        <f t="shared" si="71"/>
        <v>1</v>
      </c>
      <c r="R419" s="54">
        <f t="shared" si="72"/>
        <v>0</v>
      </c>
      <c r="T419" s="35"/>
    </row>
    <row r="420" spans="1:20" ht="15.75" customHeight="1" x14ac:dyDescent="0.25">
      <c r="A420" s="49">
        <v>1501</v>
      </c>
      <c r="B420" s="50"/>
      <c r="C420" s="50"/>
      <c r="D420" s="50"/>
      <c r="E420" s="50"/>
      <c r="F420" s="50"/>
      <c r="G420" s="50"/>
      <c r="H420" s="50"/>
      <c r="I420" s="50"/>
      <c r="J420" s="50">
        <v>3</v>
      </c>
      <c r="K420" s="82">
        <v>2</v>
      </c>
      <c r="L420" s="144"/>
      <c r="M420" s="81"/>
      <c r="N420" s="137"/>
      <c r="O420" s="55"/>
      <c r="P420" s="53">
        <v>5</v>
      </c>
      <c r="Q420" s="55"/>
      <c r="R420" s="125"/>
      <c r="T420" s="35"/>
    </row>
    <row r="421" spans="1:20" ht="15.75" customHeight="1" x14ac:dyDescent="0.25">
      <c r="A421" s="49">
        <v>1502</v>
      </c>
      <c r="B421" s="50"/>
      <c r="C421" s="50"/>
      <c r="D421" s="50"/>
      <c r="E421" s="50"/>
      <c r="F421" s="50"/>
      <c r="G421" s="50"/>
      <c r="H421" s="50"/>
      <c r="I421" s="50"/>
      <c r="J421" s="50">
        <v>3</v>
      </c>
      <c r="K421" s="82"/>
      <c r="L421" s="144"/>
      <c r="M421" s="81"/>
      <c r="N421" s="137"/>
      <c r="O421" s="79"/>
      <c r="P421" s="56">
        <v>3</v>
      </c>
      <c r="Q421" s="136"/>
      <c r="R421" s="79"/>
      <c r="T421" s="35"/>
    </row>
    <row r="422" spans="1:20" ht="15.75" customHeight="1" x14ac:dyDescent="0.25">
      <c r="A422" s="49">
        <v>1601</v>
      </c>
      <c r="B422" s="50"/>
      <c r="C422" s="50"/>
      <c r="D422" s="50"/>
      <c r="E422" s="50"/>
      <c r="F422" s="50"/>
      <c r="G422" s="50"/>
      <c r="H422" s="50"/>
      <c r="I422" s="50"/>
      <c r="J422" s="50">
        <v>1</v>
      </c>
      <c r="K422" s="82">
        <v>2</v>
      </c>
      <c r="L422" s="144"/>
      <c r="M422" s="81"/>
      <c r="N422" s="137"/>
      <c r="O422" s="79"/>
      <c r="P422" s="56"/>
      <c r="Q422" s="136"/>
      <c r="R422" s="79"/>
      <c r="T422" s="35"/>
    </row>
    <row r="423" spans="1:20" ht="15.75" customHeight="1" x14ac:dyDescent="0.25">
      <c r="A423" s="49">
        <v>1602</v>
      </c>
      <c r="B423" s="50"/>
      <c r="C423" s="50"/>
      <c r="D423" s="50"/>
      <c r="E423" s="50"/>
      <c r="F423" s="50"/>
      <c r="G423" s="50"/>
      <c r="H423" s="50"/>
      <c r="I423" s="50"/>
      <c r="J423" s="50">
        <v>1</v>
      </c>
      <c r="K423" s="82"/>
      <c r="L423" s="144"/>
      <c r="M423" s="81"/>
      <c r="N423" s="137"/>
      <c r="O423" s="79"/>
      <c r="P423" s="56">
        <v>1</v>
      </c>
      <c r="Q423" s="136"/>
      <c r="R423" s="79"/>
      <c r="T423" s="35"/>
    </row>
    <row r="424" spans="1:20" ht="15.75" customHeight="1" x14ac:dyDescent="0.25">
      <c r="A424" s="49">
        <v>1701</v>
      </c>
      <c r="B424" s="50"/>
      <c r="C424" s="50"/>
      <c r="D424" s="50"/>
      <c r="E424" s="50"/>
      <c r="F424" s="50"/>
      <c r="G424" s="50"/>
      <c r="H424" s="50"/>
      <c r="I424" s="50"/>
      <c r="J424" s="50"/>
      <c r="K424" s="82"/>
      <c r="L424" s="144"/>
      <c r="M424" s="81"/>
      <c r="N424" s="137"/>
      <c r="O424" s="81"/>
      <c r="P424" s="137"/>
      <c r="Q424" s="138"/>
      <c r="R424" s="79"/>
      <c r="T424" s="35"/>
    </row>
    <row r="425" spans="1:20" ht="15.75" customHeight="1" x14ac:dyDescent="0.25">
      <c r="A425" s="49">
        <v>1702</v>
      </c>
      <c r="B425" s="50"/>
      <c r="C425" s="50"/>
      <c r="D425" s="50"/>
      <c r="E425" s="50"/>
      <c r="F425" s="50"/>
      <c r="G425" s="50"/>
      <c r="H425" s="50"/>
      <c r="I425" s="50"/>
      <c r="J425" s="50"/>
      <c r="K425" s="82"/>
      <c r="L425" s="144"/>
      <c r="M425" s="81"/>
      <c r="N425" s="137"/>
      <c r="O425" s="126" t="s">
        <v>63</v>
      </c>
      <c r="P425" s="127">
        <v>12</v>
      </c>
      <c r="Q425" s="128">
        <f>K428</f>
        <v>14</v>
      </c>
      <c r="R425" s="129" t="s">
        <v>10</v>
      </c>
      <c r="T425" s="35"/>
    </row>
    <row r="426" spans="1:20" ht="15.75" customHeight="1" x14ac:dyDescent="0.25">
      <c r="A426" s="49">
        <v>1801</v>
      </c>
      <c r="B426" s="50"/>
      <c r="C426" s="50"/>
      <c r="D426" s="50"/>
      <c r="E426" s="50"/>
      <c r="F426" s="50"/>
      <c r="G426" s="50"/>
      <c r="H426" s="50"/>
      <c r="I426" s="50"/>
      <c r="J426" s="50"/>
      <c r="K426" s="82"/>
      <c r="L426" s="144"/>
      <c r="M426" s="81"/>
      <c r="N426" s="137"/>
      <c r="O426" s="130" t="s">
        <v>64</v>
      </c>
      <c r="P426" s="57">
        <f>IF(P425/B411=0,"",P425/B411)</f>
        <v>0.52173913043478259</v>
      </c>
      <c r="Q426" s="131">
        <f>IF(P425/Q425=0,"",P425/Q425)</f>
        <v>0.8571428571428571</v>
      </c>
      <c r="R426" s="132" t="s">
        <v>65</v>
      </c>
      <c r="T426" s="35"/>
    </row>
    <row r="427" spans="1:20" ht="15.75" customHeight="1" x14ac:dyDescent="0.25">
      <c r="A427" s="49">
        <v>1802</v>
      </c>
      <c r="B427" s="50"/>
      <c r="C427" s="50"/>
      <c r="D427" s="50"/>
      <c r="E427" s="50"/>
      <c r="F427" s="50"/>
      <c r="G427" s="50"/>
      <c r="H427" s="50"/>
      <c r="I427" s="50"/>
      <c r="J427" s="50"/>
      <c r="K427" s="82"/>
      <c r="L427" s="146"/>
      <c r="M427" s="147"/>
      <c r="N427" s="148"/>
      <c r="O427" s="92"/>
      <c r="P427" s="139"/>
      <c r="Q427" s="139"/>
      <c r="R427" s="140"/>
      <c r="T427" s="35"/>
    </row>
    <row r="428" spans="1:20" ht="18" customHeight="1" x14ac:dyDescent="0.25">
      <c r="A428" s="28"/>
      <c r="B428" s="190" t="s">
        <v>90</v>
      </c>
      <c r="C428" s="190"/>
      <c r="D428" s="190"/>
      <c r="E428" s="190"/>
      <c r="F428" s="190"/>
      <c r="G428" s="190"/>
      <c r="H428" s="190"/>
      <c r="I428" s="190"/>
      <c r="J428" s="190"/>
      <c r="K428" s="59">
        <f>SUM(K411:K424)</f>
        <v>14</v>
      </c>
      <c r="L428" s="60">
        <f>IF(K419=0,"0%",K419/B411)</f>
        <v>0.43478260869565216</v>
      </c>
      <c r="M428" s="60">
        <f>IF(K428=0,"0%",K428/B411)</f>
        <v>0.60869565217391308</v>
      </c>
      <c r="N428" s="60">
        <f>M428-L428</f>
        <v>0.17391304347826092</v>
      </c>
      <c r="O428" s="1"/>
      <c r="P428" s="29"/>
      <c r="Q428" s="25"/>
      <c r="R428" s="1"/>
      <c r="T428" s="35"/>
    </row>
    <row r="429" spans="1:20" ht="12.75" customHeight="1" x14ac:dyDescent="0.2">
      <c r="L429" s="1"/>
      <c r="M429" s="1"/>
      <c r="N429" s="1"/>
      <c r="O429" s="1"/>
      <c r="T429" s="35"/>
    </row>
    <row r="430" spans="1:20" ht="12.75" customHeight="1" x14ac:dyDescent="0.2">
      <c r="L430" s="1"/>
      <c r="M430" s="1"/>
      <c r="N430" s="1"/>
      <c r="O430" s="1"/>
    </row>
    <row r="431" spans="1:20" ht="26.25" customHeight="1" x14ac:dyDescent="0.4">
      <c r="A431" s="117"/>
      <c r="B431" s="188" t="s">
        <v>101</v>
      </c>
      <c r="C431" s="189"/>
      <c r="D431" s="189"/>
      <c r="E431" s="189"/>
      <c r="F431" s="189"/>
      <c r="G431" s="189"/>
      <c r="H431" s="189"/>
      <c r="I431" s="189"/>
      <c r="J431" s="189"/>
      <c r="K431" s="119" t="s">
        <v>58</v>
      </c>
      <c r="L431" s="48"/>
      <c r="M431" s="48"/>
      <c r="N431" s="29"/>
      <c r="O431" s="1"/>
      <c r="P431" s="29"/>
      <c r="Q431" s="29"/>
      <c r="R431" s="29"/>
    </row>
    <row r="432" spans="1:20" ht="20.25" customHeight="1" x14ac:dyDescent="0.2">
      <c r="A432" s="192" t="s">
        <v>9</v>
      </c>
      <c r="B432" s="193" t="s">
        <v>80</v>
      </c>
      <c r="C432" s="194"/>
      <c r="D432" s="194"/>
      <c r="E432" s="194"/>
      <c r="F432" s="194"/>
      <c r="G432" s="194"/>
      <c r="H432" s="194"/>
      <c r="I432" s="194"/>
      <c r="J432" s="195"/>
      <c r="K432" s="196" t="s">
        <v>10</v>
      </c>
      <c r="L432" s="184" t="s">
        <v>2</v>
      </c>
      <c r="M432" s="184" t="s">
        <v>3</v>
      </c>
      <c r="N432" s="191" t="s">
        <v>4</v>
      </c>
      <c r="O432" s="184" t="s">
        <v>5</v>
      </c>
      <c r="P432" s="198" t="s">
        <v>6</v>
      </c>
      <c r="Q432" s="198" t="s">
        <v>7</v>
      </c>
      <c r="R432" s="184" t="s">
        <v>8</v>
      </c>
    </row>
    <row r="433" spans="1:19" ht="15.75" customHeight="1" x14ac:dyDescent="0.25">
      <c r="A433" s="185"/>
      <c r="B433" s="49" t="s">
        <v>81</v>
      </c>
      <c r="C433" s="49" t="s">
        <v>82</v>
      </c>
      <c r="D433" s="49" t="s">
        <v>83</v>
      </c>
      <c r="E433" s="49" t="s">
        <v>84</v>
      </c>
      <c r="F433" s="49" t="s">
        <v>85</v>
      </c>
      <c r="G433" s="49" t="s">
        <v>86</v>
      </c>
      <c r="H433" s="49" t="s">
        <v>87</v>
      </c>
      <c r="I433" s="49" t="s">
        <v>88</v>
      </c>
      <c r="J433" s="49" t="s">
        <v>89</v>
      </c>
      <c r="K433" s="197"/>
      <c r="L433" s="185"/>
      <c r="M433" s="185"/>
      <c r="N433" s="185"/>
      <c r="O433" s="185"/>
      <c r="P433" s="185"/>
      <c r="Q433" s="185"/>
      <c r="R433" s="185"/>
    </row>
    <row r="434" spans="1:19" ht="15.75" customHeight="1" x14ac:dyDescent="0.25">
      <c r="A434" s="49">
        <v>1101</v>
      </c>
      <c r="B434" s="50">
        <v>13</v>
      </c>
      <c r="C434" s="50"/>
      <c r="D434" s="50"/>
      <c r="E434" s="50"/>
      <c r="F434" s="50"/>
      <c r="G434" s="50"/>
      <c r="H434" s="50"/>
      <c r="I434" s="50"/>
      <c r="J434" s="50"/>
      <c r="K434" s="82"/>
      <c r="L434" s="141"/>
      <c r="M434" s="142"/>
      <c r="N434" s="143"/>
      <c r="O434" s="133"/>
      <c r="P434" s="51">
        <f>B434</f>
        <v>13</v>
      </c>
      <c r="Q434" s="134"/>
      <c r="R434" s="133"/>
    </row>
    <row r="435" spans="1:19" ht="15.75" customHeight="1" x14ac:dyDescent="0.25">
      <c r="A435" s="49">
        <v>1102</v>
      </c>
      <c r="B435" s="50"/>
      <c r="C435" s="50">
        <v>10</v>
      </c>
      <c r="D435" s="50"/>
      <c r="E435" s="50"/>
      <c r="F435" s="50"/>
      <c r="G435" s="50"/>
      <c r="H435" s="50"/>
      <c r="I435" s="50"/>
      <c r="J435" s="50"/>
      <c r="K435" s="82"/>
      <c r="L435" s="144"/>
      <c r="M435" s="81"/>
      <c r="N435" s="145"/>
      <c r="O435" s="52">
        <f>IF(C435=0,"",C435/B434)</f>
        <v>0.76923076923076927</v>
      </c>
      <c r="P435" s="53">
        <v>10</v>
      </c>
      <c r="Q435" s="124">
        <f t="shared" ref="Q435:Q442" si="73">IF(P435=0,"",P435/P434)</f>
        <v>0.76923076923076927</v>
      </c>
      <c r="R435" s="124">
        <f t="shared" ref="R435:R442" si="74">IF(P435=0,"",100%-Q435)</f>
        <v>0.23076923076923073</v>
      </c>
    </row>
    <row r="436" spans="1:19" ht="15.75" customHeight="1" x14ac:dyDescent="0.25">
      <c r="A436" s="49">
        <v>1201</v>
      </c>
      <c r="B436" s="50"/>
      <c r="C436" s="50"/>
      <c r="D436" s="50">
        <v>10</v>
      </c>
      <c r="E436" s="50"/>
      <c r="F436" s="50"/>
      <c r="G436" s="50"/>
      <c r="H436" s="50"/>
      <c r="I436" s="50"/>
      <c r="J436" s="50"/>
      <c r="K436" s="82"/>
      <c r="L436" s="144"/>
      <c r="M436" s="81"/>
      <c r="N436" s="145"/>
      <c r="O436" s="52">
        <f>IF(D436=0,"",D436/C435)</f>
        <v>1</v>
      </c>
      <c r="P436" s="53">
        <v>10</v>
      </c>
      <c r="Q436" s="124">
        <f t="shared" si="73"/>
        <v>1</v>
      </c>
      <c r="R436" s="124">
        <f t="shared" si="74"/>
        <v>0</v>
      </c>
      <c r="S436" s="35">
        <f>P436/P434</f>
        <v>0.76923076923076927</v>
      </c>
    </row>
    <row r="437" spans="1:19" ht="15.75" customHeight="1" x14ac:dyDescent="0.25">
      <c r="A437" s="49">
        <v>1202</v>
      </c>
      <c r="B437" s="50"/>
      <c r="C437" s="50"/>
      <c r="D437" s="50"/>
      <c r="E437" s="50">
        <v>10</v>
      </c>
      <c r="F437" s="50"/>
      <c r="G437" s="50"/>
      <c r="H437" s="50"/>
      <c r="I437" s="50"/>
      <c r="J437" s="50"/>
      <c r="K437" s="82"/>
      <c r="L437" s="144"/>
      <c r="M437" s="81"/>
      <c r="N437" s="145"/>
      <c r="O437" s="52">
        <f>IF(E437=0,"",E437/D436)</f>
        <v>1</v>
      </c>
      <c r="P437" s="53">
        <v>10</v>
      </c>
      <c r="Q437" s="124">
        <f t="shared" si="73"/>
        <v>1</v>
      </c>
      <c r="R437" s="124">
        <f t="shared" si="74"/>
        <v>0</v>
      </c>
    </row>
    <row r="438" spans="1:19" ht="15.75" customHeight="1" x14ac:dyDescent="0.25">
      <c r="A438" s="49">
        <v>1301</v>
      </c>
      <c r="B438" s="50"/>
      <c r="C438" s="50"/>
      <c r="D438" s="50"/>
      <c r="E438" s="50"/>
      <c r="F438" s="50">
        <v>10</v>
      </c>
      <c r="G438" s="50"/>
      <c r="H438" s="50"/>
      <c r="I438" s="50"/>
      <c r="J438" s="50"/>
      <c r="K438" s="82"/>
      <c r="L438" s="144"/>
      <c r="M438" s="81"/>
      <c r="N438" s="145"/>
      <c r="O438" s="52">
        <f>IF(F438=0,"",F438/E437)</f>
        <v>1</v>
      </c>
      <c r="P438" s="53">
        <v>10</v>
      </c>
      <c r="Q438" s="124">
        <f t="shared" si="73"/>
        <v>1</v>
      </c>
      <c r="R438" s="124">
        <f t="shared" si="74"/>
        <v>0</v>
      </c>
    </row>
    <row r="439" spans="1:19" ht="15.75" customHeight="1" x14ac:dyDescent="0.25">
      <c r="A439" s="49">
        <f>1702-400</f>
        <v>1302</v>
      </c>
      <c r="B439" s="50"/>
      <c r="C439" s="50"/>
      <c r="D439" s="50"/>
      <c r="E439" s="50"/>
      <c r="F439" s="50"/>
      <c r="G439" s="50">
        <v>9</v>
      </c>
      <c r="H439" s="50"/>
      <c r="I439" s="50"/>
      <c r="J439" s="50"/>
      <c r="K439" s="82"/>
      <c r="L439" s="144"/>
      <c r="M439" s="81"/>
      <c r="N439" s="145"/>
      <c r="O439" s="52">
        <f>IF(G439=0,"",G439/F438)</f>
        <v>0.9</v>
      </c>
      <c r="P439" s="53">
        <v>9</v>
      </c>
      <c r="Q439" s="124">
        <f t="shared" si="73"/>
        <v>0.9</v>
      </c>
      <c r="R439" s="124">
        <f t="shared" si="74"/>
        <v>9.9999999999999978E-2</v>
      </c>
    </row>
    <row r="440" spans="1:19" ht="15.75" customHeight="1" x14ac:dyDescent="0.25">
      <c r="A440" s="49">
        <v>1401</v>
      </c>
      <c r="B440" s="50"/>
      <c r="C440" s="50"/>
      <c r="D440" s="50"/>
      <c r="E440" s="50"/>
      <c r="F440" s="50"/>
      <c r="G440" s="50"/>
      <c r="H440" s="50">
        <v>9</v>
      </c>
      <c r="I440" s="50"/>
      <c r="J440" s="50"/>
      <c r="K440" s="82"/>
      <c r="L440" s="144"/>
      <c r="M440" s="81"/>
      <c r="N440" s="145"/>
      <c r="O440" s="52">
        <f>IF(H440=0,"",H440/G439)</f>
        <v>1</v>
      </c>
      <c r="P440" s="53">
        <v>9</v>
      </c>
      <c r="Q440" s="124">
        <f t="shared" si="73"/>
        <v>1</v>
      </c>
      <c r="R440" s="124">
        <f t="shared" si="74"/>
        <v>0</v>
      </c>
    </row>
    <row r="441" spans="1:19" ht="15.75" customHeight="1" x14ac:dyDescent="0.25">
      <c r="A441" s="49">
        <f t="shared" ref="A441:A450" si="75">A439+100</f>
        <v>1402</v>
      </c>
      <c r="B441" s="50"/>
      <c r="C441" s="50"/>
      <c r="D441" s="50"/>
      <c r="E441" s="50"/>
      <c r="F441" s="50"/>
      <c r="G441" s="50"/>
      <c r="H441" s="50"/>
      <c r="I441" s="50">
        <v>9</v>
      </c>
      <c r="J441" s="50"/>
      <c r="K441" s="82"/>
      <c r="L441" s="144"/>
      <c r="M441" s="81"/>
      <c r="N441" s="145"/>
      <c r="O441" s="52">
        <f>IF(I441=0,"",I441/H440)</f>
        <v>1</v>
      </c>
      <c r="P441" s="53">
        <v>9</v>
      </c>
      <c r="Q441" s="124">
        <f t="shared" si="73"/>
        <v>1</v>
      </c>
      <c r="R441" s="124">
        <f t="shared" si="74"/>
        <v>0</v>
      </c>
    </row>
    <row r="442" spans="1:19" ht="15.75" customHeight="1" x14ac:dyDescent="0.25">
      <c r="A442" s="49">
        <f t="shared" si="75"/>
        <v>1501</v>
      </c>
      <c r="B442" s="50"/>
      <c r="C442" s="50"/>
      <c r="D442" s="50"/>
      <c r="E442" s="50"/>
      <c r="F442" s="50"/>
      <c r="G442" s="50"/>
      <c r="H442" s="50"/>
      <c r="I442" s="50"/>
      <c r="J442" s="50">
        <v>9</v>
      </c>
      <c r="K442" s="82">
        <v>9</v>
      </c>
      <c r="L442" s="144"/>
      <c r="M442" s="81"/>
      <c r="N442" s="145"/>
      <c r="O442" s="54">
        <f>IF(J442=0,"",J442/I441)</f>
        <v>1</v>
      </c>
      <c r="P442" s="53">
        <v>9</v>
      </c>
      <c r="Q442" s="54">
        <f t="shared" si="73"/>
        <v>1</v>
      </c>
      <c r="R442" s="54">
        <f t="shared" si="74"/>
        <v>0</v>
      </c>
    </row>
    <row r="443" spans="1:19" ht="15.75" customHeight="1" x14ac:dyDescent="0.25">
      <c r="A443" s="49">
        <f t="shared" si="75"/>
        <v>1502</v>
      </c>
      <c r="B443" s="50"/>
      <c r="C443" s="50"/>
      <c r="D443" s="50"/>
      <c r="E443" s="50"/>
      <c r="F443" s="50"/>
      <c r="G443" s="50"/>
      <c r="H443" s="50"/>
      <c r="I443" s="50"/>
      <c r="J443" s="50"/>
      <c r="K443" s="82"/>
      <c r="L443" s="144"/>
      <c r="M443" s="81"/>
      <c r="N443" s="137"/>
      <c r="O443" s="55"/>
      <c r="P443" s="53"/>
      <c r="Q443" s="55"/>
      <c r="R443" s="125"/>
    </row>
    <row r="444" spans="1:19" ht="15.75" customHeight="1" x14ac:dyDescent="0.25">
      <c r="A444" s="49">
        <f t="shared" si="75"/>
        <v>1601</v>
      </c>
      <c r="B444" s="50"/>
      <c r="C444" s="50"/>
      <c r="D444" s="50"/>
      <c r="E444" s="50"/>
      <c r="F444" s="50"/>
      <c r="G444" s="50"/>
      <c r="H444" s="50"/>
      <c r="I444" s="50"/>
      <c r="J444" s="50"/>
      <c r="K444" s="82"/>
      <c r="L444" s="144"/>
      <c r="M444" s="81"/>
      <c r="N444" s="137"/>
      <c r="O444" s="79"/>
      <c r="P444" s="56"/>
      <c r="Q444" s="136"/>
      <c r="R444" s="79"/>
    </row>
    <row r="445" spans="1:19" ht="15.75" customHeight="1" x14ac:dyDescent="0.25">
      <c r="A445" s="49">
        <f t="shared" si="75"/>
        <v>1602</v>
      </c>
      <c r="B445" s="50"/>
      <c r="C445" s="50"/>
      <c r="D445" s="50"/>
      <c r="E445" s="50"/>
      <c r="F445" s="50"/>
      <c r="G445" s="50"/>
      <c r="H445" s="50"/>
      <c r="I445" s="50"/>
      <c r="J445" s="50"/>
      <c r="K445" s="82"/>
      <c r="L445" s="144"/>
      <c r="M445" s="81"/>
      <c r="N445" s="137"/>
      <c r="O445" s="79"/>
      <c r="P445" s="56"/>
      <c r="Q445" s="136"/>
      <c r="R445" s="79"/>
    </row>
    <row r="446" spans="1:19" ht="15.75" customHeight="1" x14ac:dyDescent="0.25">
      <c r="A446" s="49">
        <f t="shared" si="75"/>
        <v>1701</v>
      </c>
      <c r="B446" s="50"/>
      <c r="C446" s="50"/>
      <c r="D446" s="50"/>
      <c r="E446" s="50"/>
      <c r="F446" s="50"/>
      <c r="G446" s="50"/>
      <c r="H446" s="50"/>
      <c r="I446" s="50"/>
      <c r="J446" s="50"/>
      <c r="K446" s="82"/>
      <c r="L446" s="144"/>
      <c r="M446" s="81"/>
      <c r="N446" s="137"/>
      <c r="O446" s="79"/>
      <c r="P446" s="56"/>
      <c r="Q446" s="136"/>
      <c r="R446" s="79"/>
    </row>
    <row r="447" spans="1:19" ht="15.75" customHeight="1" x14ac:dyDescent="0.25">
      <c r="A447" s="49">
        <f t="shared" si="75"/>
        <v>1702</v>
      </c>
      <c r="B447" s="50"/>
      <c r="C447" s="50"/>
      <c r="D447" s="50"/>
      <c r="E447" s="50"/>
      <c r="F447" s="50"/>
      <c r="G447" s="50"/>
      <c r="H447" s="50"/>
      <c r="I447" s="50"/>
      <c r="J447" s="50"/>
      <c r="K447" s="82"/>
      <c r="L447" s="144"/>
      <c r="M447" s="81"/>
      <c r="N447" s="137"/>
      <c r="O447" s="81"/>
      <c r="P447" s="137"/>
      <c r="Q447" s="138"/>
      <c r="R447" s="79"/>
    </row>
    <row r="448" spans="1:19" ht="15.75" customHeight="1" x14ac:dyDescent="0.25">
      <c r="A448" s="49">
        <f t="shared" si="75"/>
        <v>1801</v>
      </c>
      <c r="B448" s="50"/>
      <c r="C448" s="50"/>
      <c r="D448" s="50"/>
      <c r="E448" s="50"/>
      <c r="F448" s="50"/>
      <c r="G448" s="50"/>
      <c r="H448" s="50"/>
      <c r="I448" s="50"/>
      <c r="J448" s="50"/>
      <c r="K448" s="82"/>
      <c r="L448" s="144"/>
      <c r="M448" s="81"/>
      <c r="N448" s="137"/>
      <c r="O448" s="126" t="s">
        <v>63</v>
      </c>
      <c r="P448" s="127">
        <v>9</v>
      </c>
      <c r="Q448" s="128">
        <f>SUM(K436:K444)</f>
        <v>9</v>
      </c>
      <c r="R448" s="129" t="s">
        <v>10</v>
      </c>
    </row>
    <row r="449" spans="1:19" ht="15.75" customHeight="1" x14ac:dyDescent="0.25">
      <c r="A449" s="49">
        <f t="shared" si="75"/>
        <v>1802</v>
      </c>
      <c r="B449" s="50"/>
      <c r="C449" s="50"/>
      <c r="D449" s="50"/>
      <c r="E449" s="50"/>
      <c r="F449" s="50"/>
      <c r="G449" s="50"/>
      <c r="H449" s="50"/>
      <c r="I449" s="50"/>
      <c r="J449" s="50"/>
      <c r="K449" s="82"/>
      <c r="L449" s="144"/>
      <c r="M449" s="81"/>
      <c r="N449" s="137"/>
      <c r="O449" s="130" t="s">
        <v>64</v>
      </c>
      <c r="P449" s="57">
        <f>IF(P448/B434=0,"",P448/B434)</f>
        <v>0.69230769230769229</v>
      </c>
      <c r="Q449" s="131">
        <f>IF(P448/Q448=0,"",P448/Q448)</f>
        <v>1</v>
      </c>
      <c r="R449" s="132" t="s">
        <v>65</v>
      </c>
    </row>
    <row r="450" spans="1:19" ht="15.75" customHeight="1" x14ac:dyDescent="0.25">
      <c r="A450" s="49">
        <f t="shared" si="75"/>
        <v>1901</v>
      </c>
      <c r="B450" s="50"/>
      <c r="C450" s="50"/>
      <c r="D450" s="50"/>
      <c r="E450" s="50"/>
      <c r="F450" s="50"/>
      <c r="G450" s="50"/>
      <c r="H450" s="50"/>
      <c r="I450" s="50"/>
      <c r="J450" s="50"/>
      <c r="K450" s="82"/>
      <c r="L450" s="146"/>
      <c r="M450" s="147"/>
      <c r="N450" s="148"/>
      <c r="O450" s="92"/>
      <c r="P450" s="139"/>
      <c r="Q450" s="139"/>
      <c r="R450" s="140"/>
    </row>
    <row r="451" spans="1:19" ht="18" customHeight="1" x14ac:dyDescent="0.25">
      <c r="A451" s="28"/>
      <c r="B451" s="190" t="s">
        <v>90</v>
      </c>
      <c r="C451" s="190"/>
      <c r="D451" s="190"/>
      <c r="E451" s="190"/>
      <c r="F451" s="190"/>
      <c r="G451" s="190"/>
      <c r="H451" s="190"/>
      <c r="I451" s="190"/>
      <c r="J451" s="190"/>
      <c r="K451" s="59">
        <f>SUM(K434:K447)</f>
        <v>9</v>
      </c>
      <c r="L451" s="60">
        <f>IF(K442=0,"0%",K442/B434)</f>
        <v>0.69230769230769229</v>
      </c>
      <c r="M451" s="60">
        <f>IF(K451=0,"0%",K451/B434)</f>
        <v>0.69230769230769229</v>
      </c>
      <c r="N451" s="60">
        <f>M451-L451</f>
        <v>0</v>
      </c>
      <c r="O451" s="1"/>
      <c r="P451" s="29"/>
      <c r="Q451" s="25"/>
      <c r="R451" s="1"/>
    </row>
    <row r="452" spans="1:19" ht="12.75" customHeight="1" x14ac:dyDescent="0.2">
      <c r="L452" s="1"/>
      <c r="M452" s="1"/>
      <c r="N452" s="1"/>
      <c r="O452" s="1"/>
    </row>
    <row r="453" spans="1:19" ht="12.75" customHeight="1" x14ac:dyDescent="0.2">
      <c r="L453" s="1"/>
      <c r="M453" s="1"/>
      <c r="N453" s="1"/>
      <c r="O453" s="1"/>
      <c r="P453" s="1"/>
      <c r="Q453" s="1"/>
      <c r="R453" s="1"/>
    </row>
    <row r="454" spans="1:19" ht="26.25" customHeight="1" x14ac:dyDescent="0.4">
      <c r="A454" s="117"/>
      <c r="B454" s="188" t="s">
        <v>101</v>
      </c>
      <c r="C454" s="189"/>
      <c r="D454" s="189"/>
      <c r="E454" s="189"/>
      <c r="F454" s="189"/>
      <c r="G454" s="189"/>
      <c r="H454" s="189"/>
      <c r="I454" s="189"/>
      <c r="J454" s="189"/>
      <c r="K454" s="119" t="s">
        <v>59</v>
      </c>
      <c r="L454" s="48"/>
      <c r="M454" s="48"/>
      <c r="N454" s="29"/>
      <c r="O454" s="1"/>
      <c r="P454" s="29"/>
      <c r="Q454" s="29"/>
      <c r="R454" s="29"/>
    </row>
    <row r="455" spans="1:19" ht="20.25" customHeight="1" x14ac:dyDescent="0.2">
      <c r="A455" s="192" t="s">
        <v>9</v>
      </c>
      <c r="B455" s="193" t="s">
        <v>80</v>
      </c>
      <c r="C455" s="194"/>
      <c r="D455" s="194"/>
      <c r="E455" s="194"/>
      <c r="F455" s="194"/>
      <c r="G455" s="194"/>
      <c r="H455" s="194"/>
      <c r="I455" s="194"/>
      <c r="J455" s="195"/>
      <c r="K455" s="196" t="s">
        <v>10</v>
      </c>
      <c r="L455" s="184" t="s">
        <v>2</v>
      </c>
      <c r="M455" s="184" t="s">
        <v>3</v>
      </c>
      <c r="N455" s="191" t="s">
        <v>4</v>
      </c>
      <c r="O455" s="184" t="s">
        <v>5</v>
      </c>
      <c r="P455" s="198" t="s">
        <v>6</v>
      </c>
      <c r="Q455" s="198" t="s">
        <v>7</v>
      </c>
      <c r="R455" s="184" t="s">
        <v>8</v>
      </c>
    </row>
    <row r="456" spans="1:19" ht="15.75" customHeight="1" x14ac:dyDescent="0.25">
      <c r="A456" s="185"/>
      <c r="B456" s="49" t="s">
        <v>81</v>
      </c>
      <c r="C456" s="49" t="s">
        <v>82</v>
      </c>
      <c r="D456" s="49" t="s">
        <v>83</v>
      </c>
      <c r="E456" s="49" t="s">
        <v>84</v>
      </c>
      <c r="F456" s="49" t="s">
        <v>85</v>
      </c>
      <c r="G456" s="49" t="s">
        <v>86</v>
      </c>
      <c r="H456" s="49" t="s">
        <v>87</v>
      </c>
      <c r="I456" s="49" t="s">
        <v>88</v>
      </c>
      <c r="J456" s="49" t="s">
        <v>89</v>
      </c>
      <c r="K456" s="197"/>
      <c r="L456" s="185"/>
      <c r="M456" s="185"/>
      <c r="N456" s="185"/>
      <c r="O456" s="185"/>
      <c r="P456" s="185"/>
      <c r="Q456" s="185"/>
      <c r="R456" s="185"/>
    </row>
    <row r="457" spans="1:19" ht="15.75" customHeight="1" x14ac:dyDescent="0.25">
      <c r="A457" s="49">
        <v>1102</v>
      </c>
      <c r="B457" s="50">
        <v>22</v>
      </c>
      <c r="C457" s="50"/>
      <c r="D457" s="50"/>
      <c r="E457" s="50"/>
      <c r="F457" s="50"/>
      <c r="G457" s="50"/>
      <c r="H457" s="50"/>
      <c r="I457" s="50"/>
      <c r="J457" s="50"/>
      <c r="K457" s="82"/>
      <c r="L457" s="141"/>
      <c r="M457" s="142"/>
      <c r="N457" s="143"/>
      <c r="O457" s="133"/>
      <c r="P457" s="51">
        <f>B457</f>
        <v>22</v>
      </c>
      <c r="Q457" s="134"/>
      <c r="R457" s="133"/>
    </row>
    <row r="458" spans="1:19" ht="15.75" customHeight="1" x14ac:dyDescent="0.25">
      <c r="A458" s="49">
        <v>1201</v>
      </c>
      <c r="B458" s="50"/>
      <c r="C458" s="50">
        <v>21</v>
      </c>
      <c r="D458" s="50"/>
      <c r="E458" s="50"/>
      <c r="F458" s="50"/>
      <c r="G458" s="50"/>
      <c r="H458" s="50"/>
      <c r="I458" s="50"/>
      <c r="J458" s="50"/>
      <c r="K458" s="82"/>
      <c r="L458" s="144"/>
      <c r="M458" s="81"/>
      <c r="N458" s="145"/>
      <c r="O458" s="52">
        <f>IF(C458=0,"",C458/B457)</f>
        <v>0.95454545454545459</v>
      </c>
      <c r="P458" s="53">
        <v>21</v>
      </c>
      <c r="Q458" s="124">
        <f t="shared" ref="Q458:Q465" si="76">IF(P458=0,"",P458/P457)</f>
        <v>0.95454545454545459</v>
      </c>
      <c r="R458" s="124">
        <f t="shared" ref="R458:R465" si="77">IF(P458=0,"",100%-Q458)</f>
        <v>4.5454545454545414E-2</v>
      </c>
    </row>
    <row r="459" spans="1:19" ht="15.75" customHeight="1" x14ac:dyDescent="0.25">
      <c r="A459" s="49">
        <v>1202</v>
      </c>
      <c r="B459" s="50"/>
      <c r="C459" s="50"/>
      <c r="D459" s="50">
        <v>19</v>
      </c>
      <c r="E459" s="50"/>
      <c r="F459" s="50"/>
      <c r="G459" s="50"/>
      <c r="H459" s="50"/>
      <c r="I459" s="50"/>
      <c r="J459" s="50"/>
      <c r="K459" s="82"/>
      <c r="L459" s="144"/>
      <c r="M459" s="81"/>
      <c r="N459" s="145"/>
      <c r="O459" s="52">
        <f>IF(D459=0,"",D459/C458)</f>
        <v>0.90476190476190477</v>
      </c>
      <c r="P459" s="53">
        <v>21</v>
      </c>
      <c r="Q459" s="124">
        <f t="shared" si="76"/>
        <v>1</v>
      </c>
      <c r="R459" s="124">
        <f t="shared" si="77"/>
        <v>0</v>
      </c>
      <c r="S459" s="35">
        <f>P459/P457</f>
        <v>0.95454545454545459</v>
      </c>
    </row>
    <row r="460" spans="1:19" ht="15.75" customHeight="1" x14ac:dyDescent="0.25">
      <c r="A460" s="49">
        <v>1301</v>
      </c>
      <c r="B460" s="50"/>
      <c r="C460" s="50"/>
      <c r="D460" s="50"/>
      <c r="E460" s="50">
        <v>16</v>
      </c>
      <c r="F460" s="50"/>
      <c r="G460" s="50"/>
      <c r="H460" s="50"/>
      <c r="I460" s="50"/>
      <c r="J460" s="50"/>
      <c r="K460" s="82"/>
      <c r="L460" s="144"/>
      <c r="M460" s="81"/>
      <c r="N460" s="145"/>
      <c r="O460" s="52">
        <f>IF(E460=0,"",E460/D459)</f>
        <v>0.84210526315789469</v>
      </c>
      <c r="P460" s="53">
        <v>19</v>
      </c>
      <c r="Q460" s="124">
        <f t="shared" si="76"/>
        <v>0.90476190476190477</v>
      </c>
      <c r="R460" s="124">
        <f t="shared" si="77"/>
        <v>9.5238095238095233E-2</v>
      </c>
    </row>
    <row r="461" spans="1:19" ht="15.75" customHeight="1" x14ac:dyDescent="0.25">
      <c r="A461" s="49">
        <f>1702-400</f>
        <v>1302</v>
      </c>
      <c r="B461" s="50"/>
      <c r="C461" s="50"/>
      <c r="D461" s="50"/>
      <c r="E461" s="50"/>
      <c r="F461" s="50">
        <v>15</v>
      </c>
      <c r="G461" s="50"/>
      <c r="H461" s="50"/>
      <c r="I461" s="50"/>
      <c r="J461" s="50"/>
      <c r="K461" s="82"/>
      <c r="L461" s="144"/>
      <c r="M461" s="81"/>
      <c r="N461" s="145"/>
      <c r="O461" s="52">
        <f>IF(F461=0,"",F461/E460)</f>
        <v>0.9375</v>
      </c>
      <c r="P461" s="53">
        <v>19</v>
      </c>
      <c r="Q461" s="124">
        <f t="shared" si="76"/>
        <v>1</v>
      </c>
      <c r="R461" s="124">
        <f t="shared" si="77"/>
        <v>0</v>
      </c>
    </row>
    <row r="462" spans="1:19" ht="15.75" customHeight="1" x14ac:dyDescent="0.25">
      <c r="A462" s="49">
        <v>1401</v>
      </c>
      <c r="B462" s="50"/>
      <c r="C462" s="50"/>
      <c r="D462" s="50"/>
      <c r="E462" s="50"/>
      <c r="F462" s="50"/>
      <c r="G462" s="50">
        <v>14</v>
      </c>
      <c r="H462" s="50"/>
      <c r="I462" s="50"/>
      <c r="J462" s="50"/>
      <c r="K462" s="82"/>
      <c r="L462" s="144"/>
      <c r="M462" s="81"/>
      <c r="N462" s="145"/>
      <c r="O462" s="52">
        <f>IF(G462=0,"",G462/F461)</f>
        <v>0.93333333333333335</v>
      </c>
      <c r="P462" s="53">
        <v>20</v>
      </c>
      <c r="Q462" s="124">
        <f t="shared" si="76"/>
        <v>1.0526315789473684</v>
      </c>
      <c r="R462" s="124">
        <f t="shared" si="77"/>
        <v>-5.2631578947368363E-2</v>
      </c>
    </row>
    <row r="463" spans="1:19" ht="15.75" customHeight="1" x14ac:dyDescent="0.25">
      <c r="A463" s="49">
        <f t="shared" ref="A463:A473" si="78">A461+100</f>
        <v>1402</v>
      </c>
      <c r="B463" s="50"/>
      <c r="C463" s="50"/>
      <c r="D463" s="50"/>
      <c r="E463" s="50"/>
      <c r="F463" s="50"/>
      <c r="G463" s="50"/>
      <c r="H463" s="50">
        <v>14</v>
      </c>
      <c r="I463" s="50"/>
      <c r="J463" s="50"/>
      <c r="K463" s="82"/>
      <c r="L463" s="144"/>
      <c r="M463" s="81"/>
      <c r="N463" s="145"/>
      <c r="O463" s="52">
        <f>IF(H463=0,"",H463/G462)</f>
        <v>1</v>
      </c>
      <c r="P463" s="53">
        <v>19</v>
      </c>
      <c r="Q463" s="124">
        <f t="shared" si="76"/>
        <v>0.95</v>
      </c>
      <c r="R463" s="124">
        <f t="shared" si="77"/>
        <v>5.0000000000000044E-2</v>
      </c>
    </row>
    <row r="464" spans="1:19" ht="15.75" customHeight="1" x14ac:dyDescent="0.25">
      <c r="A464" s="49">
        <f t="shared" si="78"/>
        <v>1501</v>
      </c>
      <c r="B464" s="50"/>
      <c r="C464" s="50"/>
      <c r="D464" s="50"/>
      <c r="E464" s="50"/>
      <c r="F464" s="50"/>
      <c r="G464" s="50"/>
      <c r="H464" s="50"/>
      <c r="I464" s="50">
        <v>14</v>
      </c>
      <c r="J464" s="50"/>
      <c r="K464" s="82"/>
      <c r="L464" s="144"/>
      <c r="M464" s="81"/>
      <c r="N464" s="145"/>
      <c r="O464" s="52">
        <f>IF(I464=0,"",I464/H463)</f>
        <v>1</v>
      </c>
      <c r="P464" s="53">
        <v>18</v>
      </c>
      <c r="Q464" s="124">
        <f t="shared" si="76"/>
        <v>0.94736842105263153</v>
      </c>
      <c r="R464" s="124">
        <f t="shared" si="77"/>
        <v>5.2631578947368474E-2</v>
      </c>
    </row>
    <row r="465" spans="1:18" ht="15.75" customHeight="1" x14ac:dyDescent="0.25">
      <c r="A465" s="49">
        <f t="shared" si="78"/>
        <v>1502</v>
      </c>
      <c r="B465" s="50"/>
      <c r="C465" s="50"/>
      <c r="D465" s="50"/>
      <c r="E465" s="50"/>
      <c r="F465" s="50"/>
      <c r="G465" s="50"/>
      <c r="H465" s="50"/>
      <c r="I465" s="50"/>
      <c r="J465" s="50">
        <v>14</v>
      </c>
      <c r="K465" s="82">
        <v>9</v>
      </c>
      <c r="L465" s="144"/>
      <c r="M465" s="81"/>
      <c r="N465" s="145"/>
      <c r="O465" s="54">
        <f>IF(J465=0,"",J465/I464)</f>
        <v>1</v>
      </c>
      <c r="P465" s="53">
        <v>17</v>
      </c>
      <c r="Q465" s="54">
        <f t="shared" si="76"/>
        <v>0.94444444444444442</v>
      </c>
      <c r="R465" s="54">
        <f t="shared" si="77"/>
        <v>5.555555555555558E-2</v>
      </c>
    </row>
    <row r="466" spans="1:18" ht="15.75" customHeight="1" x14ac:dyDescent="0.25">
      <c r="A466" s="49">
        <f t="shared" si="78"/>
        <v>1601</v>
      </c>
      <c r="B466" s="50"/>
      <c r="C466" s="50"/>
      <c r="D466" s="50"/>
      <c r="E466" s="50"/>
      <c r="F466" s="50"/>
      <c r="G466" s="50"/>
      <c r="H466" s="50"/>
      <c r="I466" s="50"/>
      <c r="J466" s="50">
        <v>2</v>
      </c>
      <c r="K466" s="82">
        <v>2</v>
      </c>
      <c r="L466" s="144"/>
      <c r="M466" s="81"/>
      <c r="N466" s="137"/>
      <c r="O466" s="55"/>
      <c r="P466" s="53">
        <v>5</v>
      </c>
      <c r="Q466" s="55"/>
      <c r="R466" s="125"/>
    </row>
    <row r="467" spans="1:18" ht="15.75" customHeight="1" x14ac:dyDescent="0.25">
      <c r="A467" s="49">
        <f t="shared" si="78"/>
        <v>1602</v>
      </c>
      <c r="B467" s="50"/>
      <c r="C467" s="50"/>
      <c r="D467" s="50"/>
      <c r="E467" s="50"/>
      <c r="F467" s="50"/>
      <c r="G467" s="50"/>
      <c r="H467" s="50"/>
      <c r="I467" s="50"/>
      <c r="J467" s="50">
        <v>1</v>
      </c>
      <c r="K467" s="82"/>
      <c r="L467" s="144"/>
      <c r="M467" s="81"/>
      <c r="N467" s="137"/>
      <c r="O467" s="79"/>
      <c r="P467" s="56">
        <v>4</v>
      </c>
      <c r="Q467" s="136"/>
      <c r="R467" s="79"/>
    </row>
    <row r="468" spans="1:18" ht="15.75" customHeight="1" x14ac:dyDescent="0.25">
      <c r="A468" s="49">
        <f t="shared" si="78"/>
        <v>1701</v>
      </c>
      <c r="B468" s="50"/>
      <c r="C468" s="50"/>
      <c r="D468" s="50"/>
      <c r="E468" s="50"/>
      <c r="F468" s="50"/>
      <c r="G468" s="50"/>
      <c r="H468" s="50"/>
      <c r="I468" s="50"/>
      <c r="J468" s="50">
        <v>1</v>
      </c>
      <c r="K468" s="82">
        <v>1</v>
      </c>
      <c r="L468" s="144"/>
      <c r="M468" s="81"/>
      <c r="N468" s="137"/>
      <c r="O468" s="79"/>
      <c r="P468" s="56">
        <v>2</v>
      </c>
      <c r="Q468" s="136"/>
      <c r="R468" s="79"/>
    </row>
    <row r="469" spans="1:18" ht="15.75" customHeight="1" x14ac:dyDescent="0.25">
      <c r="A469" s="49">
        <f t="shared" si="78"/>
        <v>1702</v>
      </c>
      <c r="B469" s="50"/>
      <c r="C469" s="50"/>
      <c r="D469" s="50"/>
      <c r="E469" s="50"/>
      <c r="F469" s="50"/>
      <c r="G469" s="50"/>
      <c r="H469" s="50"/>
      <c r="I469" s="50"/>
      <c r="J469" s="50"/>
      <c r="K469" s="82"/>
      <c r="L469" s="144"/>
      <c r="M469" s="81"/>
      <c r="N469" s="137"/>
      <c r="O469" s="79"/>
      <c r="P469" s="56"/>
      <c r="Q469" s="136"/>
      <c r="R469" s="79"/>
    </row>
    <row r="470" spans="1:18" ht="15.75" customHeight="1" x14ac:dyDescent="0.25">
      <c r="A470" s="49">
        <f t="shared" si="78"/>
        <v>1801</v>
      </c>
      <c r="B470" s="50"/>
      <c r="C470" s="50"/>
      <c r="D470" s="50"/>
      <c r="E470" s="50"/>
      <c r="F470" s="50"/>
      <c r="G470" s="50"/>
      <c r="H470" s="50"/>
      <c r="I470" s="50"/>
      <c r="J470" s="50"/>
      <c r="K470" s="82"/>
      <c r="L470" s="144"/>
      <c r="M470" s="81"/>
      <c r="N470" s="137"/>
      <c r="O470" s="81"/>
      <c r="P470" s="137"/>
      <c r="Q470" s="138"/>
      <c r="R470" s="79"/>
    </row>
    <row r="471" spans="1:18" ht="15.75" customHeight="1" x14ac:dyDescent="0.25">
      <c r="A471" s="49">
        <f t="shared" si="78"/>
        <v>1802</v>
      </c>
      <c r="B471" s="50"/>
      <c r="C471" s="50"/>
      <c r="D471" s="50"/>
      <c r="E471" s="50"/>
      <c r="F471" s="50"/>
      <c r="G471" s="50"/>
      <c r="H471" s="50"/>
      <c r="I471" s="50"/>
      <c r="J471" s="50"/>
      <c r="K471" s="82"/>
      <c r="L471" s="144"/>
      <c r="M471" s="81"/>
      <c r="N471" s="137"/>
      <c r="O471" s="126" t="s">
        <v>63</v>
      </c>
      <c r="P471" s="127">
        <v>10</v>
      </c>
      <c r="Q471" s="128">
        <f>K474</f>
        <v>12</v>
      </c>
      <c r="R471" s="129" t="s">
        <v>10</v>
      </c>
    </row>
    <row r="472" spans="1:18" ht="15.75" customHeight="1" x14ac:dyDescent="0.25">
      <c r="A472" s="49">
        <f t="shared" si="78"/>
        <v>1901</v>
      </c>
      <c r="B472" s="50"/>
      <c r="C472" s="50"/>
      <c r="D472" s="50"/>
      <c r="E472" s="50"/>
      <c r="F472" s="50"/>
      <c r="G472" s="50"/>
      <c r="H472" s="50"/>
      <c r="I472" s="50"/>
      <c r="J472" s="50"/>
      <c r="K472" s="82"/>
      <c r="L472" s="144"/>
      <c r="M472" s="81"/>
      <c r="N472" s="137"/>
      <c r="O472" s="130" t="s">
        <v>64</v>
      </c>
      <c r="P472" s="57">
        <f>IF(P471/B457=0,"",P471/B457)</f>
        <v>0.45454545454545453</v>
      </c>
      <c r="Q472" s="131">
        <f>IF(P471/Q471=0,"",P471/Q471)</f>
        <v>0.83333333333333337</v>
      </c>
      <c r="R472" s="132" t="s">
        <v>65</v>
      </c>
    </row>
    <row r="473" spans="1:18" ht="15.75" customHeight="1" x14ac:dyDescent="0.25">
      <c r="A473" s="49">
        <f t="shared" si="78"/>
        <v>1902</v>
      </c>
      <c r="B473" s="50"/>
      <c r="C473" s="50"/>
      <c r="D473" s="50"/>
      <c r="E473" s="50"/>
      <c r="F473" s="50"/>
      <c r="G473" s="50"/>
      <c r="H473" s="50"/>
      <c r="I473" s="50"/>
      <c r="J473" s="50"/>
      <c r="K473" s="82"/>
      <c r="L473" s="146"/>
      <c r="M473" s="147"/>
      <c r="N473" s="148"/>
      <c r="O473" s="92"/>
      <c r="P473" s="139"/>
      <c r="Q473" s="139"/>
      <c r="R473" s="140"/>
    </row>
    <row r="474" spans="1:18" ht="18" customHeight="1" x14ac:dyDescent="0.25">
      <c r="A474" s="28"/>
      <c r="B474" s="190" t="s">
        <v>90</v>
      </c>
      <c r="C474" s="190"/>
      <c r="D474" s="190"/>
      <c r="E474" s="190"/>
      <c r="F474" s="190"/>
      <c r="G474" s="190"/>
      <c r="H474" s="190"/>
      <c r="I474" s="190"/>
      <c r="J474" s="190"/>
      <c r="K474" s="59">
        <f>SUM(K457:K470)</f>
        <v>12</v>
      </c>
      <c r="L474" s="60">
        <f>IF(K465=0,"0%",K465/B457)</f>
        <v>0.40909090909090912</v>
      </c>
      <c r="M474" s="60">
        <f>IF(K474=0,"0%",K474/B457)</f>
        <v>0.54545454545454541</v>
      </c>
      <c r="N474" s="60">
        <f>M474-L474</f>
        <v>0.1363636363636363</v>
      </c>
      <c r="O474" s="1"/>
      <c r="P474" s="29"/>
      <c r="Q474" s="25"/>
      <c r="R474" s="1"/>
    </row>
    <row r="475" spans="1:18" ht="12.75" customHeight="1" x14ac:dyDescent="0.2">
      <c r="L475" s="1"/>
      <c r="M475" s="1"/>
      <c r="N475" s="1"/>
      <c r="O475" s="1"/>
      <c r="P475" s="1"/>
      <c r="Q475" s="1"/>
      <c r="R475" s="1"/>
    </row>
    <row r="476" spans="1:18" ht="12.75" customHeight="1" x14ac:dyDescent="0.2">
      <c r="L476" s="1"/>
      <c r="M476" s="1"/>
      <c r="O476" s="1"/>
    </row>
    <row r="477" spans="1:18" ht="26.25" customHeight="1" x14ac:dyDescent="0.4">
      <c r="A477" s="117"/>
      <c r="B477" s="188" t="s">
        <v>101</v>
      </c>
      <c r="C477" s="189"/>
      <c r="D477" s="189"/>
      <c r="E477" s="189"/>
      <c r="F477" s="189"/>
      <c r="G477" s="189"/>
      <c r="H477" s="189"/>
      <c r="I477" s="189"/>
      <c r="J477" s="189"/>
      <c r="K477" s="119" t="s">
        <v>67</v>
      </c>
      <c r="L477" s="48"/>
      <c r="M477" s="48"/>
      <c r="N477" s="29"/>
      <c r="O477" s="1"/>
      <c r="P477" s="29"/>
      <c r="Q477" s="29"/>
      <c r="R477" s="29"/>
    </row>
    <row r="478" spans="1:18" ht="20.25" customHeight="1" x14ac:dyDescent="0.2">
      <c r="A478" s="192" t="s">
        <v>9</v>
      </c>
      <c r="B478" s="193" t="s">
        <v>80</v>
      </c>
      <c r="C478" s="194"/>
      <c r="D478" s="194"/>
      <c r="E478" s="194"/>
      <c r="F478" s="194"/>
      <c r="G478" s="194"/>
      <c r="H478" s="194"/>
      <c r="I478" s="194"/>
      <c r="J478" s="195"/>
      <c r="K478" s="196" t="s">
        <v>10</v>
      </c>
      <c r="L478" s="184" t="s">
        <v>2</v>
      </c>
      <c r="M478" s="184" t="s">
        <v>3</v>
      </c>
      <c r="N478" s="191" t="s">
        <v>4</v>
      </c>
      <c r="O478" s="184" t="s">
        <v>5</v>
      </c>
      <c r="P478" s="198" t="s">
        <v>6</v>
      </c>
      <c r="Q478" s="198" t="s">
        <v>7</v>
      </c>
      <c r="R478" s="184" t="s">
        <v>8</v>
      </c>
    </row>
    <row r="479" spans="1:18" ht="15.75" customHeight="1" x14ac:dyDescent="0.25">
      <c r="A479" s="185"/>
      <c r="B479" s="49" t="s">
        <v>81</v>
      </c>
      <c r="C479" s="49" t="s">
        <v>82</v>
      </c>
      <c r="D479" s="49" t="s">
        <v>83</v>
      </c>
      <c r="E479" s="49" t="s">
        <v>84</v>
      </c>
      <c r="F479" s="49" t="s">
        <v>85</v>
      </c>
      <c r="G479" s="49" t="s">
        <v>86</v>
      </c>
      <c r="H479" s="49" t="s">
        <v>87</v>
      </c>
      <c r="I479" s="49" t="s">
        <v>88</v>
      </c>
      <c r="J479" s="49" t="s">
        <v>89</v>
      </c>
      <c r="K479" s="197"/>
      <c r="L479" s="185"/>
      <c r="M479" s="185"/>
      <c r="N479" s="185"/>
      <c r="O479" s="185"/>
      <c r="P479" s="185"/>
      <c r="Q479" s="185"/>
      <c r="R479" s="185"/>
    </row>
    <row r="480" spans="1:18" ht="15.75" customHeight="1" x14ac:dyDescent="0.25">
      <c r="A480" s="49">
        <v>1201</v>
      </c>
      <c r="B480" s="50">
        <v>12</v>
      </c>
      <c r="C480" s="50"/>
      <c r="D480" s="50"/>
      <c r="E480" s="50"/>
      <c r="F480" s="50"/>
      <c r="G480" s="50"/>
      <c r="H480" s="50"/>
      <c r="I480" s="50"/>
      <c r="J480" s="50"/>
      <c r="K480" s="82"/>
      <c r="L480" s="141"/>
      <c r="M480" s="142"/>
      <c r="N480" s="143"/>
      <c r="O480" s="133"/>
      <c r="P480" s="51">
        <f>B480</f>
        <v>12</v>
      </c>
      <c r="Q480" s="134"/>
      <c r="R480" s="133"/>
    </row>
    <row r="481" spans="1:19" ht="15.75" customHeight="1" x14ac:dyDescent="0.25">
      <c r="A481" s="49">
        <v>1202</v>
      </c>
      <c r="B481" s="50"/>
      <c r="C481" s="50">
        <v>10</v>
      </c>
      <c r="D481" s="50"/>
      <c r="E481" s="50"/>
      <c r="F481" s="50"/>
      <c r="G481" s="50"/>
      <c r="H481" s="50"/>
      <c r="I481" s="50"/>
      <c r="J481" s="50"/>
      <c r="K481" s="82"/>
      <c r="L481" s="144"/>
      <c r="M481" s="81"/>
      <c r="N481" s="145"/>
      <c r="O481" s="52">
        <f>IF(C481=0,"",C481/B480)</f>
        <v>0.83333333333333337</v>
      </c>
      <c r="P481" s="53">
        <v>10</v>
      </c>
      <c r="Q481" s="124">
        <f t="shared" ref="Q481:Q488" si="79">IF(P481=0,"",P481/P480)</f>
        <v>0.83333333333333337</v>
      </c>
      <c r="R481" s="124">
        <f t="shared" ref="R481:R488" si="80">IF(P481=0,"",100%-Q481)</f>
        <v>0.16666666666666663</v>
      </c>
    </row>
    <row r="482" spans="1:19" ht="15.75" customHeight="1" x14ac:dyDescent="0.25">
      <c r="A482" s="49">
        <v>1301</v>
      </c>
      <c r="B482" s="50"/>
      <c r="C482" s="50"/>
      <c r="D482" s="50">
        <v>10</v>
      </c>
      <c r="E482" s="50"/>
      <c r="F482" s="50"/>
      <c r="G482" s="50"/>
      <c r="H482" s="50"/>
      <c r="I482" s="50"/>
      <c r="J482" s="50"/>
      <c r="K482" s="82"/>
      <c r="L482" s="144"/>
      <c r="M482" s="81"/>
      <c r="N482" s="145"/>
      <c r="O482" s="52">
        <f>IF(D482=0,"",D482/C481)</f>
        <v>1</v>
      </c>
      <c r="P482" s="53">
        <v>12</v>
      </c>
      <c r="Q482" s="124">
        <f t="shared" si="79"/>
        <v>1.2</v>
      </c>
      <c r="R482" s="124">
        <f t="shared" si="80"/>
        <v>-0.19999999999999996</v>
      </c>
      <c r="S482" s="35">
        <f>P482/P480</f>
        <v>1</v>
      </c>
    </row>
    <row r="483" spans="1:19" ht="15.75" customHeight="1" x14ac:dyDescent="0.25">
      <c r="A483" s="49">
        <f>1702-400</f>
        <v>1302</v>
      </c>
      <c r="B483" s="50"/>
      <c r="C483" s="50"/>
      <c r="D483" s="50"/>
      <c r="E483" s="50">
        <v>7</v>
      </c>
      <c r="F483" s="50"/>
      <c r="G483" s="50"/>
      <c r="H483" s="50"/>
      <c r="I483" s="50"/>
      <c r="J483" s="50"/>
      <c r="K483" s="82"/>
      <c r="L483" s="144"/>
      <c r="M483" s="81"/>
      <c r="N483" s="145"/>
      <c r="O483" s="52">
        <f>IF(E483=0,"",E483/D482)</f>
        <v>0.7</v>
      </c>
      <c r="P483" s="53">
        <v>10</v>
      </c>
      <c r="Q483" s="124">
        <f t="shared" si="79"/>
        <v>0.83333333333333337</v>
      </c>
      <c r="R483" s="124">
        <f t="shared" si="80"/>
        <v>0.16666666666666663</v>
      </c>
    </row>
    <row r="484" spans="1:19" ht="15.75" customHeight="1" x14ac:dyDescent="0.25">
      <c r="A484" s="49">
        <v>1401</v>
      </c>
      <c r="B484" s="50"/>
      <c r="C484" s="50"/>
      <c r="D484" s="50"/>
      <c r="E484" s="50"/>
      <c r="F484" s="50">
        <v>7</v>
      </c>
      <c r="G484" s="50"/>
      <c r="H484" s="50"/>
      <c r="I484" s="50"/>
      <c r="J484" s="50"/>
      <c r="K484" s="82"/>
      <c r="L484" s="144"/>
      <c r="M484" s="81"/>
      <c r="N484" s="145"/>
      <c r="O484" s="52">
        <f>IF(F484=0,"",F484/E483)</f>
        <v>1</v>
      </c>
      <c r="P484" s="53">
        <v>9</v>
      </c>
      <c r="Q484" s="124">
        <f t="shared" si="79"/>
        <v>0.9</v>
      </c>
      <c r="R484" s="124">
        <f t="shared" si="80"/>
        <v>9.9999999999999978E-2</v>
      </c>
    </row>
    <row r="485" spans="1:19" ht="15.75" customHeight="1" x14ac:dyDescent="0.25">
      <c r="A485" s="49">
        <f t="shared" ref="A485:A496" si="81">A483+100</f>
        <v>1402</v>
      </c>
      <c r="B485" s="50"/>
      <c r="C485" s="50"/>
      <c r="D485" s="50"/>
      <c r="E485" s="50"/>
      <c r="F485" s="50"/>
      <c r="G485" s="50">
        <v>7</v>
      </c>
      <c r="H485" s="50"/>
      <c r="I485" s="50"/>
      <c r="J485" s="50"/>
      <c r="K485" s="82"/>
      <c r="L485" s="144"/>
      <c r="M485" s="81"/>
      <c r="N485" s="145"/>
      <c r="O485" s="52">
        <f>IF(G485=0,"",G485/F484)</f>
        <v>1</v>
      </c>
      <c r="P485" s="53">
        <v>9</v>
      </c>
      <c r="Q485" s="124">
        <f t="shared" si="79"/>
        <v>1</v>
      </c>
      <c r="R485" s="124">
        <f t="shared" si="80"/>
        <v>0</v>
      </c>
    </row>
    <row r="486" spans="1:19" ht="15.75" customHeight="1" x14ac:dyDescent="0.25">
      <c r="A486" s="49">
        <f t="shared" si="81"/>
        <v>1501</v>
      </c>
      <c r="B486" s="50"/>
      <c r="C486" s="50"/>
      <c r="D486" s="50"/>
      <c r="E486" s="50"/>
      <c r="F486" s="50"/>
      <c r="G486" s="50"/>
      <c r="H486" s="50">
        <v>7</v>
      </c>
      <c r="I486" s="50"/>
      <c r="J486" s="50"/>
      <c r="K486" s="82"/>
      <c r="L486" s="144"/>
      <c r="M486" s="81"/>
      <c r="N486" s="145"/>
      <c r="O486" s="52">
        <f>IF(H486=0,"",H486/G485)</f>
        <v>1</v>
      </c>
      <c r="P486" s="53">
        <v>9</v>
      </c>
      <c r="Q486" s="124">
        <f t="shared" si="79"/>
        <v>1</v>
      </c>
      <c r="R486" s="124">
        <f t="shared" si="80"/>
        <v>0</v>
      </c>
    </row>
    <row r="487" spans="1:19" ht="15.75" customHeight="1" x14ac:dyDescent="0.25">
      <c r="A487" s="49">
        <f t="shared" si="81"/>
        <v>1502</v>
      </c>
      <c r="B487" s="50"/>
      <c r="C487" s="50"/>
      <c r="D487" s="50"/>
      <c r="E487" s="50"/>
      <c r="F487" s="50"/>
      <c r="G487" s="50"/>
      <c r="H487" s="50"/>
      <c r="I487" s="50">
        <v>7</v>
      </c>
      <c r="J487" s="50"/>
      <c r="K487" s="82"/>
      <c r="L487" s="144"/>
      <c r="M487" s="81"/>
      <c r="N487" s="145"/>
      <c r="O487" s="52">
        <f>IF(I487=0,"",I487/H486)</f>
        <v>1</v>
      </c>
      <c r="P487" s="53">
        <v>9</v>
      </c>
      <c r="Q487" s="124">
        <f t="shared" si="79"/>
        <v>1</v>
      </c>
      <c r="R487" s="124">
        <f t="shared" si="80"/>
        <v>0</v>
      </c>
    </row>
    <row r="488" spans="1:19" ht="15.75" customHeight="1" x14ac:dyDescent="0.25">
      <c r="A488" s="49">
        <f t="shared" si="81"/>
        <v>1601</v>
      </c>
      <c r="B488" s="50"/>
      <c r="C488" s="50"/>
      <c r="D488" s="50"/>
      <c r="E488" s="50"/>
      <c r="F488" s="50"/>
      <c r="G488" s="50"/>
      <c r="H488" s="50"/>
      <c r="I488" s="50"/>
      <c r="J488" s="50">
        <v>6</v>
      </c>
      <c r="K488" s="82">
        <v>6</v>
      </c>
      <c r="L488" s="144"/>
      <c r="M488" s="81"/>
      <c r="N488" s="145"/>
      <c r="O488" s="54">
        <f>IF(J488=0,"",J488/I487)</f>
        <v>0.8571428571428571</v>
      </c>
      <c r="P488" s="53">
        <v>8</v>
      </c>
      <c r="Q488" s="54">
        <f t="shared" si="79"/>
        <v>0.88888888888888884</v>
      </c>
      <c r="R488" s="54">
        <f t="shared" si="80"/>
        <v>0.11111111111111116</v>
      </c>
    </row>
    <row r="489" spans="1:19" ht="15.75" customHeight="1" x14ac:dyDescent="0.25">
      <c r="A489" s="49">
        <f t="shared" si="81"/>
        <v>1602</v>
      </c>
      <c r="B489" s="50"/>
      <c r="C489" s="50"/>
      <c r="D489" s="50"/>
      <c r="E489" s="50"/>
      <c r="F489" s="50"/>
      <c r="G489" s="50"/>
      <c r="H489" s="50"/>
      <c r="I489" s="50"/>
      <c r="J489" s="50">
        <v>1</v>
      </c>
      <c r="K489" s="82"/>
      <c r="L489" s="144"/>
      <c r="M489" s="81"/>
      <c r="N489" s="137"/>
      <c r="O489" s="55"/>
      <c r="P489" s="53">
        <v>2</v>
      </c>
      <c r="Q489" s="55"/>
      <c r="R489" s="125"/>
    </row>
    <row r="490" spans="1:19" ht="15.75" customHeight="1" x14ac:dyDescent="0.25">
      <c r="A490" s="49">
        <f t="shared" si="81"/>
        <v>1701</v>
      </c>
      <c r="B490" s="50"/>
      <c r="C490" s="50"/>
      <c r="D490" s="50"/>
      <c r="E490" s="50"/>
      <c r="F490" s="50"/>
      <c r="G490" s="50"/>
      <c r="H490" s="50"/>
      <c r="I490" s="50"/>
      <c r="J490" s="50">
        <v>1</v>
      </c>
      <c r="K490" s="82">
        <v>1</v>
      </c>
      <c r="L490" s="144"/>
      <c r="M490" s="81"/>
      <c r="N490" s="137"/>
      <c r="O490" s="79"/>
      <c r="P490" s="56">
        <v>2</v>
      </c>
      <c r="Q490" s="136"/>
      <c r="R490" s="79"/>
    </row>
    <row r="491" spans="1:19" ht="15.75" customHeight="1" x14ac:dyDescent="0.25">
      <c r="A491" s="49">
        <f t="shared" si="81"/>
        <v>1702</v>
      </c>
      <c r="B491" s="50"/>
      <c r="C491" s="50"/>
      <c r="D491" s="50"/>
      <c r="E491" s="50"/>
      <c r="F491" s="50"/>
      <c r="G491" s="50"/>
      <c r="H491" s="50"/>
      <c r="I491" s="50"/>
      <c r="J491" s="50"/>
      <c r="K491" s="82"/>
      <c r="L491" s="144"/>
      <c r="M491" s="81"/>
      <c r="N491" s="137"/>
      <c r="O491" s="79"/>
      <c r="P491" s="56"/>
      <c r="Q491" s="136"/>
      <c r="R491" s="79"/>
    </row>
    <row r="492" spans="1:19" ht="15.75" customHeight="1" x14ac:dyDescent="0.25">
      <c r="A492" s="49">
        <f t="shared" si="81"/>
        <v>1801</v>
      </c>
      <c r="B492" s="50"/>
      <c r="C492" s="50"/>
      <c r="D492" s="50"/>
      <c r="E492" s="50"/>
      <c r="F492" s="50"/>
      <c r="G492" s="50"/>
      <c r="H492" s="50"/>
      <c r="I492" s="50"/>
      <c r="J492" s="50"/>
      <c r="K492" s="82"/>
      <c r="L492" s="144"/>
      <c r="M492" s="81"/>
      <c r="N492" s="137"/>
      <c r="O492" s="79"/>
      <c r="P492" s="56"/>
      <c r="Q492" s="136"/>
      <c r="R492" s="79"/>
    </row>
    <row r="493" spans="1:19" ht="15.75" customHeight="1" x14ac:dyDescent="0.25">
      <c r="A493" s="49">
        <f t="shared" si="81"/>
        <v>1802</v>
      </c>
      <c r="B493" s="50"/>
      <c r="C493" s="50"/>
      <c r="D493" s="50"/>
      <c r="E493" s="50"/>
      <c r="F493" s="50"/>
      <c r="G493" s="50"/>
      <c r="H493" s="50"/>
      <c r="I493" s="50"/>
      <c r="J493" s="50"/>
      <c r="K493" s="82"/>
      <c r="L493" s="144"/>
      <c r="M493" s="81"/>
      <c r="N493" s="137"/>
      <c r="O493" s="81"/>
      <c r="P493" s="137"/>
      <c r="Q493" s="138"/>
      <c r="R493" s="79"/>
    </row>
    <row r="494" spans="1:19" ht="15.75" customHeight="1" x14ac:dyDescent="0.25">
      <c r="A494" s="49">
        <f t="shared" si="81"/>
        <v>1901</v>
      </c>
      <c r="B494" s="50"/>
      <c r="C494" s="50"/>
      <c r="D494" s="50"/>
      <c r="E494" s="50"/>
      <c r="F494" s="50"/>
      <c r="G494" s="50"/>
      <c r="H494" s="50"/>
      <c r="I494" s="50"/>
      <c r="J494" s="50"/>
      <c r="K494" s="82"/>
      <c r="L494" s="144"/>
      <c r="M494" s="81"/>
      <c r="N494" s="137"/>
      <c r="O494" s="126" t="s">
        <v>63</v>
      </c>
      <c r="P494" s="127">
        <v>7</v>
      </c>
      <c r="Q494" s="128">
        <f>SUM(K482:K490)</f>
        <v>7</v>
      </c>
      <c r="R494" s="129" t="s">
        <v>10</v>
      </c>
    </row>
    <row r="495" spans="1:19" ht="15.75" customHeight="1" x14ac:dyDescent="0.25">
      <c r="A495" s="49">
        <f t="shared" si="81"/>
        <v>1902</v>
      </c>
      <c r="B495" s="50"/>
      <c r="C495" s="50"/>
      <c r="D495" s="50"/>
      <c r="E495" s="50"/>
      <c r="F495" s="50"/>
      <c r="G495" s="50"/>
      <c r="H495" s="50"/>
      <c r="I495" s="50"/>
      <c r="J495" s="50"/>
      <c r="K495" s="82"/>
      <c r="L495" s="144"/>
      <c r="M495" s="81"/>
      <c r="N495" s="137"/>
      <c r="O495" s="130" t="s">
        <v>64</v>
      </c>
      <c r="P495" s="57">
        <f>IF(P494/B480=0,"",P494/B480)</f>
        <v>0.58333333333333337</v>
      </c>
      <c r="Q495" s="131">
        <f>IF(P494/Q494=0,"",P494/Q494)</f>
        <v>1</v>
      </c>
      <c r="R495" s="132" t="s">
        <v>65</v>
      </c>
    </row>
    <row r="496" spans="1:19" ht="15.75" customHeight="1" x14ac:dyDescent="0.25">
      <c r="A496" s="49">
        <f t="shared" si="81"/>
        <v>2001</v>
      </c>
      <c r="B496" s="50"/>
      <c r="C496" s="50"/>
      <c r="D496" s="50"/>
      <c r="E496" s="50"/>
      <c r="F496" s="50"/>
      <c r="G496" s="50"/>
      <c r="H496" s="50"/>
      <c r="I496" s="50"/>
      <c r="J496" s="50"/>
      <c r="K496" s="82"/>
      <c r="L496" s="146"/>
      <c r="M496" s="147"/>
      <c r="N496" s="148"/>
      <c r="O496" s="92"/>
      <c r="P496" s="139"/>
      <c r="Q496" s="139"/>
      <c r="R496" s="140"/>
    </row>
    <row r="497" spans="1:45" ht="18" customHeight="1" x14ac:dyDescent="0.25">
      <c r="A497" s="28"/>
      <c r="B497" s="190" t="s">
        <v>90</v>
      </c>
      <c r="C497" s="190"/>
      <c r="D497" s="190"/>
      <c r="E497" s="190"/>
      <c r="F497" s="190"/>
      <c r="G497" s="190"/>
      <c r="H497" s="190"/>
      <c r="I497" s="190"/>
      <c r="J497" s="190"/>
      <c r="K497" s="59">
        <f>SUM(K480:K493)</f>
        <v>7</v>
      </c>
      <c r="L497" s="60">
        <f>IF(K488=0,"0%",K488/B480)</f>
        <v>0.5</v>
      </c>
      <c r="M497" s="60">
        <f>IF(K497=0,"0%",K497/B480)</f>
        <v>0.58333333333333337</v>
      </c>
      <c r="N497" s="60">
        <f>M497-L497</f>
        <v>8.333333333333337E-2</v>
      </c>
      <c r="O497" s="1"/>
      <c r="P497" s="29"/>
      <c r="Q497" s="25"/>
      <c r="R497" s="1"/>
    </row>
    <row r="498" spans="1:45" ht="12.75" customHeight="1" x14ac:dyDescent="0.2">
      <c r="L498" s="1"/>
      <c r="M498" s="1"/>
      <c r="N498" s="1"/>
      <c r="O498" s="1"/>
      <c r="P498" s="1"/>
      <c r="Q498" s="1"/>
      <c r="R498" s="1"/>
    </row>
    <row r="499" spans="1:45" ht="12.75" customHeight="1" x14ac:dyDescent="0.2">
      <c r="L499" s="1"/>
      <c r="M499" s="1"/>
      <c r="N499" s="1"/>
      <c r="O499" s="1"/>
      <c r="P499" s="1"/>
      <c r="Q499" s="1"/>
      <c r="R499" s="1"/>
    </row>
    <row r="500" spans="1:45" s="117" customFormat="1" ht="26.25" customHeight="1" x14ac:dyDescent="0.4">
      <c r="B500" s="188" t="s">
        <v>101</v>
      </c>
      <c r="C500" s="189"/>
      <c r="D500" s="189"/>
      <c r="E500" s="189"/>
      <c r="F500" s="189"/>
      <c r="G500" s="189"/>
      <c r="H500" s="189"/>
      <c r="I500" s="189"/>
      <c r="J500" s="189"/>
      <c r="K500" s="119" t="s">
        <v>68</v>
      </c>
      <c r="L500" s="1"/>
      <c r="M500" s="1"/>
      <c r="N500" s="29"/>
      <c r="O500" s="1"/>
      <c r="P500" s="29"/>
      <c r="Q500" s="29"/>
      <c r="R500" s="29"/>
    </row>
    <row r="501" spans="1:45" ht="20.25" customHeight="1" x14ac:dyDescent="0.2">
      <c r="A501" s="192" t="s">
        <v>9</v>
      </c>
      <c r="B501" s="193" t="s">
        <v>80</v>
      </c>
      <c r="C501" s="194"/>
      <c r="D501" s="194"/>
      <c r="E501" s="194"/>
      <c r="F501" s="194"/>
      <c r="G501" s="194"/>
      <c r="H501" s="194"/>
      <c r="I501" s="194"/>
      <c r="J501" s="195"/>
      <c r="K501" s="196" t="s">
        <v>10</v>
      </c>
      <c r="L501" s="184" t="s">
        <v>2</v>
      </c>
      <c r="M501" s="184" t="s">
        <v>3</v>
      </c>
      <c r="N501" s="191" t="s">
        <v>4</v>
      </c>
      <c r="O501" s="184" t="s">
        <v>5</v>
      </c>
      <c r="P501" s="198" t="s">
        <v>6</v>
      </c>
      <c r="Q501" s="198" t="s">
        <v>7</v>
      </c>
      <c r="R501" s="184" t="s">
        <v>8</v>
      </c>
    </row>
    <row r="502" spans="1:45" ht="15.75" customHeight="1" x14ac:dyDescent="0.25">
      <c r="A502" s="185"/>
      <c r="B502" s="49" t="s">
        <v>81</v>
      </c>
      <c r="C502" s="49" t="s">
        <v>82</v>
      </c>
      <c r="D502" s="49" t="s">
        <v>83</v>
      </c>
      <c r="E502" s="49" t="s">
        <v>84</v>
      </c>
      <c r="F502" s="49" t="s">
        <v>85</v>
      </c>
      <c r="G502" s="49" t="s">
        <v>86</v>
      </c>
      <c r="H502" s="49" t="s">
        <v>87</v>
      </c>
      <c r="I502" s="49" t="s">
        <v>88</v>
      </c>
      <c r="J502" s="49" t="s">
        <v>89</v>
      </c>
      <c r="K502" s="197"/>
      <c r="L502" s="185"/>
      <c r="M502" s="185"/>
      <c r="N502" s="185"/>
      <c r="O502" s="185"/>
      <c r="P502" s="185"/>
      <c r="Q502" s="185"/>
      <c r="R502" s="185"/>
    </row>
    <row r="503" spans="1:45" ht="15.75" customHeight="1" x14ac:dyDescent="0.25">
      <c r="A503" s="49">
        <v>1202</v>
      </c>
      <c r="B503" s="50">
        <v>28</v>
      </c>
      <c r="C503" s="50"/>
      <c r="D503" s="50"/>
      <c r="E503" s="50"/>
      <c r="F503" s="50"/>
      <c r="G503" s="50"/>
      <c r="H503" s="50"/>
      <c r="I503" s="50"/>
      <c r="J503" s="50"/>
      <c r="K503" s="82"/>
      <c r="L503" s="141"/>
      <c r="M503" s="142"/>
      <c r="N503" s="143"/>
      <c r="O503" s="133"/>
      <c r="P503" s="51">
        <f>B503</f>
        <v>28</v>
      </c>
      <c r="Q503" s="134"/>
      <c r="R503" s="133"/>
    </row>
    <row r="504" spans="1:45" ht="15.75" customHeight="1" x14ac:dyDescent="0.25">
      <c r="A504" s="49">
        <v>1301</v>
      </c>
      <c r="B504" s="50"/>
      <c r="C504" s="50">
        <v>26</v>
      </c>
      <c r="D504" s="50"/>
      <c r="E504" s="50"/>
      <c r="F504" s="50"/>
      <c r="G504" s="50"/>
      <c r="H504" s="50"/>
      <c r="I504" s="50"/>
      <c r="J504" s="50"/>
      <c r="K504" s="82"/>
      <c r="L504" s="144"/>
      <c r="M504" s="81"/>
      <c r="N504" s="145"/>
      <c r="O504" s="52">
        <f>IF(C504=0,"",C504/B503)</f>
        <v>0.9285714285714286</v>
      </c>
      <c r="P504" s="53">
        <v>26</v>
      </c>
      <c r="Q504" s="124">
        <f t="shared" ref="Q504:Q511" si="82">IF(P504=0,"",P504/P503)</f>
        <v>0.9285714285714286</v>
      </c>
      <c r="R504" s="124">
        <f t="shared" ref="R504:R511" si="83">IF(P504=0,"",100%-Q504)</f>
        <v>7.1428571428571397E-2</v>
      </c>
    </row>
    <row r="505" spans="1:45" ht="15.75" customHeight="1" x14ac:dyDescent="0.25">
      <c r="A505" s="49">
        <f>1702-400</f>
        <v>1302</v>
      </c>
      <c r="B505" s="50"/>
      <c r="C505" s="50"/>
      <c r="D505" s="50">
        <v>23</v>
      </c>
      <c r="E505" s="50"/>
      <c r="F505" s="50"/>
      <c r="G505" s="50"/>
      <c r="H505" s="50"/>
      <c r="I505" s="50"/>
      <c r="J505" s="50"/>
      <c r="K505" s="82"/>
      <c r="L505" s="144"/>
      <c r="M505" s="81"/>
      <c r="N505" s="145"/>
      <c r="O505" s="52">
        <f>IF(D505=0,"",D505/C504)</f>
        <v>0.88461538461538458</v>
      </c>
      <c r="P505" s="53">
        <v>25</v>
      </c>
      <c r="Q505" s="124">
        <f t="shared" si="82"/>
        <v>0.96153846153846156</v>
      </c>
      <c r="R505" s="124">
        <f t="shared" si="83"/>
        <v>3.8461538461538436E-2</v>
      </c>
      <c r="S505" s="35">
        <f>P505/P503</f>
        <v>0.8928571428571429</v>
      </c>
    </row>
    <row r="506" spans="1:45" ht="15.75" customHeight="1" x14ac:dyDescent="0.25">
      <c r="A506" s="49">
        <v>1401</v>
      </c>
      <c r="B506" s="50"/>
      <c r="C506" s="50"/>
      <c r="D506" s="50"/>
      <c r="E506" s="50">
        <v>23</v>
      </c>
      <c r="F506" s="50"/>
      <c r="G506" s="50"/>
      <c r="H506" s="50"/>
      <c r="I506" s="50"/>
      <c r="J506" s="50"/>
      <c r="K506" s="82"/>
      <c r="L506" s="144"/>
      <c r="M506" s="81"/>
      <c r="N506" s="145"/>
      <c r="O506" s="52">
        <f>IF(E506=0,"",E506/D505)</f>
        <v>1</v>
      </c>
      <c r="P506" s="53">
        <v>25</v>
      </c>
      <c r="Q506" s="124">
        <f t="shared" si="82"/>
        <v>1</v>
      </c>
      <c r="R506" s="124">
        <f t="shared" si="83"/>
        <v>0</v>
      </c>
    </row>
    <row r="507" spans="1:45" ht="15.75" customHeight="1" x14ac:dyDescent="0.25">
      <c r="A507" s="49">
        <f t="shared" ref="A507:A519" si="84">A505+100</f>
        <v>1402</v>
      </c>
      <c r="B507" s="50"/>
      <c r="C507" s="50"/>
      <c r="D507" s="50"/>
      <c r="E507" s="50"/>
      <c r="F507" s="50">
        <v>22</v>
      </c>
      <c r="G507" s="50"/>
      <c r="H507" s="50"/>
      <c r="I507" s="50"/>
      <c r="J507" s="50"/>
      <c r="K507" s="82"/>
      <c r="L507" s="144"/>
      <c r="M507" s="81"/>
      <c r="N507" s="145"/>
      <c r="O507" s="52">
        <f>IF(F507=0,"",F507/E506)</f>
        <v>0.95652173913043481</v>
      </c>
      <c r="P507" s="53">
        <v>25</v>
      </c>
      <c r="Q507" s="124">
        <f t="shared" si="82"/>
        <v>1</v>
      </c>
      <c r="R507" s="124">
        <f t="shared" si="83"/>
        <v>0</v>
      </c>
      <c r="U507" s="29"/>
      <c r="V507" s="29"/>
      <c r="W507" s="29"/>
      <c r="X507" s="29"/>
      <c r="Y507" s="29"/>
      <c r="Z507" s="29"/>
      <c r="AA507" s="29"/>
      <c r="AB507" s="29"/>
      <c r="AC507" s="29"/>
      <c r="AD507" s="29"/>
      <c r="AE507" s="29"/>
      <c r="AF507" s="29"/>
      <c r="AG507" s="29"/>
      <c r="AH507" s="29"/>
      <c r="AI507" s="29"/>
      <c r="AJ507" s="29"/>
      <c r="AK507" s="29"/>
      <c r="AL507" s="29"/>
      <c r="AM507" s="29"/>
      <c r="AN507" s="29"/>
      <c r="AO507" s="29"/>
      <c r="AP507" s="29"/>
      <c r="AQ507" s="29"/>
      <c r="AR507" s="29"/>
      <c r="AS507" s="29"/>
    </row>
    <row r="508" spans="1:45" ht="15.75" customHeight="1" x14ac:dyDescent="0.25">
      <c r="A508" s="49">
        <f t="shared" si="84"/>
        <v>1501</v>
      </c>
      <c r="B508" s="50"/>
      <c r="C508" s="50"/>
      <c r="D508" s="50"/>
      <c r="E508" s="50"/>
      <c r="F508" s="50"/>
      <c r="G508" s="50">
        <v>22</v>
      </c>
      <c r="H508" s="50"/>
      <c r="I508" s="50"/>
      <c r="J508" s="50"/>
      <c r="K508" s="82"/>
      <c r="L508" s="144"/>
      <c r="M508" s="81"/>
      <c r="N508" s="145"/>
      <c r="O508" s="52">
        <f>IF(G508=0,"",G508/F507)</f>
        <v>1</v>
      </c>
      <c r="P508" s="53">
        <v>25</v>
      </c>
      <c r="Q508" s="124">
        <f t="shared" si="82"/>
        <v>1</v>
      </c>
      <c r="R508" s="124">
        <f t="shared" si="83"/>
        <v>0</v>
      </c>
      <c r="U508" s="29"/>
      <c r="V508" s="29"/>
      <c r="W508" s="29"/>
      <c r="X508" s="29"/>
      <c r="Y508" s="29"/>
      <c r="Z508" s="29"/>
      <c r="AA508" s="29"/>
      <c r="AB508" s="29"/>
      <c r="AC508" s="29"/>
      <c r="AD508" s="29"/>
      <c r="AE508" s="29"/>
      <c r="AF508" s="29"/>
      <c r="AG508" s="29"/>
      <c r="AH508" s="29"/>
      <c r="AI508" s="29"/>
      <c r="AJ508" s="29"/>
      <c r="AK508" s="29"/>
      <c r="AL508" s="29"/>
      <c r="AM508" s="29"/>
      <c r="AN508" s="29"/>
      <c r="AO508" s="29"/>
      <c r="AP508" s="29"/>
      <c r="AQ508" s="29"/>
      <c r="AR508" s="29"/>
      <c r="AS508" s="29"/>
    </row>
    <row r="509" spans="1:45" ht="15.75" customHeight="1" x14ac:dyDescent="0.25">
      <c r="A509" s="49">
        <f t="shared" si="84"/>
        <v>1502</v>
      </c>
      <c r="B509" s="50"/>
      <c r="C509" s="50"/>
      <c r="D509" s="50"/>
      <c r="E509" s="50"/>
      <c r="F509" s="50"/>
      <c r="G509" s="50"/>
      <c r="H509" s="50">
        <v>22</v>
      </c>
      <c r="I509" s="50"/>
      <c r="J509" s="50"/>
      <c r="K509" s="82"/>
      <c r="L509" s="144"/>
      <c r="M509" s="81"/>
      <c r="N509" s="145"/>
      <c r="O509" s="52">
        <f>IF(H509=0,"",H509/G508)</f>
        <v>1</v>
      </c>
      <c r="P509" s="53">
        <v>25</v>
      </c>
      <c r="Q509" s="124">
        <f t="shared" si="82"/>
        <v>1</v>
      </c>
      <c r="R509" s="124">
        <f t="shared" si="83"/>
        <v>0</v>
      </c>
      <c r="U509" s="29"/>
      <c r="V509" s="29"/>
      <c r="W509" s="29"/>
      <c r="X509" s="29"/>
      <c r="Y509" s="29"/>
      <c r="Z509" s="29"/>
      <c r="AA509" s="29"/>
      <c r="AB509" s="29"/>
      <c r="AC509" s="29"/>
      <c r="AD509" s="29"/>
      <c r="AE509" s="29"/>
      <c r="AF509" s="29"/>
      <c r="AG509" s="29"/>
      <c r="AH509" s="29"/>
      <c r="AI509" s="29"/>
      <c r="AJ509" s="29"/>
      <c r="AK509" s="29"/>
      <c r="AL509" s="29"/>
      <c r="AM509" s="29"/>
      <c r="AN509" s="29"/>
      <c r="AO509" s="29"/>
      <c r="AP509" s="29"/>
      <c r="AQ509" s="29"/>
      <c r="AR509" s="29"/>
      <c r="AS509" s="29"/>
    </row>
    <row r="510" spans="1:45" ht="15.75" customHeight="1" x14ac:dyDescent="0.25">
      <c r="A510" s="49">
        <f t="shared" si="84"/>
        <v>1601</v>
      </c>
      <c r="B510" s="50"/>
      <c r="C510" s="50"/>
      <c r="D510" s="50"/>
      <c r="E510" s="50"/>
      <c r="F510" s="50"/>
      <c r="G510" s="50"/>
      <c r="H510" s="50"/>
      <c r="I510" s="50">
        <v>22</v>
      </c>
      <c r="J510" s="50"/>
      <c r="K510" s="82"/>
      <c r="L510" s="144"/>
      <c r="M510" s="81"/>
      <c r="N510" s="145"/>
      <c r="O510" s="52">
        <f>IF(I510=0,"",I510/H509)</f>
        <v>1</v>
      </c>
      <c r="P510" s="53">
        <v>25</v>
      </c>
      <c r="Q510" s="124">
        <f t="shared" si="82"/>
        <v>1</v>
      </c>
      <c r="R510" s="124">
        <f t="shared" si="83"/>
        <v>0</v>
      </c>
      <c r="U510" s="29"/>
      <c r="V510" s="29"/>
      <c r="W510" s="29"/>
      <c r="X510" s="29"/>
      <c r="Y510" s="29"/>
      <c r="Z510" s="29"/>
      <c r="AA510" s="29"/>
      <c r="AB510" s="29"/>
      <c r="AC510" s="29"/>
      <c r="AD510" s="29"/>
      <c r="AE510" s="29"/>
      <c r="AF510" s="29"/>
      <c r="AG510" s="29"/>
      <c r="AH510" s="29"/>
      <c r="AI510" s="29"/>
      <c r="AJ510" s="29"/>
      <c r="AK510" s="29"/>
      <c r="AL510" s="29"/>
      <c r="AM510" s="29"/>
      <c r="AN510" s="29"/>
      <c r="AO510" s="29"/>
      <c r="AP510" s="29"/>
      <c r="AQ510" s="29"/>
      <c r="AR510" s="29"/>
      <c r="AS510" s="29"/>
    </row>
    <row r="511" spans="1:45" ht="15.75" customHeight="1" x14ac:dyDescent="0.25">
      <c r="A511" s="49">
        <f t="shared" si="84"/>
        <v>1602</v>
      </c>
      <c r="B511" s="50"/>
      <c r="C511" s="50"/>
      <c r="D511" s="50"/>
      <c r="E511" s="50"/>
      <c r="F511" s="50"/>
      <c r="G511" s="50"/>
      <c r="H511" s="50"/>
      <c r="I511" s="50"/>
      <c r="J511" s="50">
        <v>20</v>
      </c>
      <c r="K511" s="82">
        <v>15</v>
      </c>
      <c r="L511" s="144"/>
      <c r="M511" s="81"/>
      <c r="N511" s="145"/>
      <c r="O511" s="54">
        <f>IF(J511=0,"",J511/I510)</f>
        <v>0.90909090909090906</v>
      </c>
      <c r="P511" s="53">
        <v>24</v>
      </c>
      <c r="Q511" s="54">
        <f t="shared" si="82"/>
        <v>0.96</v>
      </c>
      <c r="R511" s="54">
        <f t="shared" si="83"/>
        <v>4.0000000000000036E-2</v>
      </c>
      <c r="U511" s="29"/>
      <c r="V511" s="29"/>
      <c r="W511" s="29"/>
      <c r="X511" s="29"/>
      <c r="Y511" s="29"/>
      <c r="Z511" s="29"/>
      <c r="AA511" s="29"/>
      <c r="AB511" s="29"/>
      <c r="AC511" s="29"/>
      <c r="AD511" s="29"/>
      <c r="AE511" s="29"/>
      <c r="AF511" s="29"/>
      <c r="AG511" s="29"/>
      <c r="AH511" s="29"/>
      <c r="AI511" s="29"/>
      <c r="AJ511" s="29"/>
      <c r="AK511" s="29"/>
      <c r="AL511" s="29"/>
      <c r="AM511" s="29"/>
      <c r="AN511" s="29"/>
      <c r="AO511" s="29"/>
      <c r="AP511" s="29"/>
      <c r="AQ511" s="29"/>
      <c r="AR511" s="29"/>
      <c r="AS511" s="29"/>
    </row>
    <row r="512" spans="1:45" ht="15.75" customHeight="1" x14ac:dyDescent="0.25">
      <c r="A512" s="49">
        <f t="shared" si="84"/>
        <v>1701</v>
      </c>
      <c r="B512" s="50"/>
      <c r="C512" s="50"/>
      <c r="D512" s="50"/>
      <c r="E512" s="50"/>
      <c r="F512" s="50"/>
      <c r="G512" s="50"/>
      <c r="H512" s="50"/>
      <c r="I512" s="50"/>
      <c r="J512" s="50">
        <v>4</v>
      </c>
      <c r="K512" s="82">
        <v>4</v>
      </c>
      <c r="L512" s="144"/>
      <c r="M512" s="81"/>
      <c r="N512" s="137"/>
      <c r="O512" s="55"/>
      <c r="P512" s="53">
        <v>5</v>
      </c>
      <c r="Q512" s="55"/>
      <c r="R512" s="125"/>
      <c r="U512" s="29"/>
      <c r="V512" s="29"/>
      <c r="W512" s="29"/>
      <c r="X512" s="29"/>
      <c r="Y512" s="29"/>
      <c r="Z512" s="29"/>
      <c r="AA512" s="29"/>
      <c r="AB512" s="29"/>
      <c r="AC512" s="29"/>
      <c r="AD512" s="29"/>
      <c r="AE512" s="29"/>
      <c r="AF512" s="29"/>
      <c r="AG512" s="29"/>
      <c r="AH512" s="29"/>
      <c r="AI512" s="29"/>
      <c r="AJ512" s="29"/>
      <c r="AK512" s="29"/>
      <c r="AL512" s="29"/>
      <c r="AM512" s="29"/>
      <c r="AN512" s="29"/>
      <c r="AO512" s="29"/>
      <c r="AP512" s="29"/>
      <c r="AQ512" s="29"/>
      <c r="AR512" s="29"/>
      <c r="AS512" s="29"/>
    </row>
    <row r="513" spans="1:45" ht="15.75" customHeight="1" x14ac:dyDescent="0.25">
      <c r="A513" s="49">
        <f t="shared" si="84"/>
        <v>1702</v>
      </c>
      <c r="B513" s="50"/>
      <c r="C513" s="50"/>
      <c r="D513" s="50"/>
      <c r="E513" s="50"/>
      <c r="F513" s="50"/>
      <c r="G513" s="50"/>
      <c r="H513" s="50"/>
      <c r="I513" s="50"/>
      <c r="J513" s="50"/>
      <c r="K513" s="82"/>
      <c r="L513" s="144"/>
      <c r="M513" s="81"/>
      <c r="N513" s="137"/>
      <c r="O513" s="79"/>
      <c r="P513" s="56"/>
      <c r="Q513" s="136"/>
      <c r="R513" s="79"/>
      <c r="U513" s="29"/>
      <c r="V513" s="29"/>
      <c r="W513" s="29"/>
      <c r="X513" s="29"/>
      <c r="Y513" s="29"/>
      <c r="Z513" s="29"/>
      <c r="AA513" s="29"/>
      <c r="AB513" s="29"/>
      <c r="AC513" s="29"/>
      <c r="AD513" s="29"/>
      <c r="AE513" s="29"/>
      <c r="AF513" s="29"/>
      <c r="AG513" s="29"/>
      <c r="AH513" s="29"/>
      <c r="AI513" s="29"/>
      <c r="AJ513" s="29"/>
      <c r="AK513" s="29"/>
      <c r="AL513" s="29"/>
      <c r="AM513" s="29"/>
      <c r="AN513" s="29"/>
      <c r="AO513" s="29"/>
      <c r="AP513" s="29"/>
      <c r="AQ513" s="29"/>
      <c r="AR513" s="29"/>
      <c r="AS513" s="29"/>
    </row>
    <row r="514" spans="1:45" ht="15.75" customHeight="1" x14ac:dyDescent="0.25">
      <c r="A514" s="49">
        <f t="shared" si="84"/>
        <v>1801</v>
      </c>
      <c r="B514" s="50"/>
      <c r="C514" s="50"/>
      <c r="D514" s="50"/>
      <c r="E514" s="50"/>
      <c r="F514" s="50"/>
      <c r="G514" s="50"/>
      <c r="H514" s="50"/>
      <c r="I514" s="50"/>
      <c r="J514" s="50"/>
      <c r="K514" s="82"/>
      <c r="L514" s="144"/>
      <c r="M514" s="81"/>
      <c r="N514" s="137"/>
      <c r="O514" s="79"/>
      <c r="P514" s="56"/>
      <c r="Q514" s="136"/>
      <c r="R514" s="79"/>
      <c r="U514" s="29"/>
      <c r="V514" s="29"/>
      <c r="W514" s="29"/>
      <c r="X514" s="29"/>
      <c r="Y514" s="29"/>
      <c r="Z514" s="29"/>
      <c r="AA514" s="29"/>
      <c r="AB514" s="29"/>
      <c r="AC514" s="29"/>
      <c r="AD514" s="29"/>
      <c r="AE514" s="29"/>
      <c r="AF514" s="29"/>
      <c r="AG514" s="29"/>
      <c r="AH514" s="29"/>
      <c r="AI514" s="29"/>
      <c r="AJ514" s="29"/>
      <c r="AK514" s="29"/>
      <c r="AL514" s="29"/>
      <c r="AM514" s="29"/>
      <c r="AN514" s="29"/>
      <c r="AO514" s="29"/>
      <c r="AP514" s="29"/>
      <c r="AQ514" s="29"/>
      <c r="AR514" s="29"/>
      <c r="AS514" s="29"/>
    </row>
    <row r="515" spans="1:45" ht="15.75" customHeight="1" x14ac:dyDescent="0.25">
      <c r="A515" s="49">
        <f t="shared" si="84"/>
        <v>1802</v>
      </c>
      <c r="B515" s="50"/>
      <c r="C515" s="50"/>
      <c r="D515" s="50"/>
      <c r="E515" s="50"/>
      <c r="F515" s="50"/>
      <c r="G515" s="50"/>
      <c r="H515" s="50"/>
      <c r="I515" s="50"/>
      <c r="J515" s="50"/>
      <c r="K515" s="82"/>
      <c r="L515" s="144"/>
      <c r="M515" s="81"/>
      <c r="N515" s="137"/>
      <c r="O515" s="79"/>
      <c r="P515" s="56"/>
      <c r="Q515" s="136"/>
      <c r="R515" s="79"/>
      <c r="U515" s="29"/>
      <c r="V515" s="29"/>
      <c r="W515" s="29"/>
      <c r="X515" s="29"/>
      <c r="Y515" s="29"/>
      <c r="Z515" s="29"/>
      <c r="AA515" s="29"/>
      <c r="AB515" s="29"/>
      <c r="AC515" s="29"/>
      <c r="AD515" s="29"/>
      <c r="AE515" s="29"/>
      <c r="AF515" s="29"/>
      <c r="AG515" s="29"/>
      <c r="AH515" s="29"/>
      <c r="AI515" s="29"/>
      <c r="AJ515" s="29"/>
      <c r="AK515" s="29"/>
      <c r="AL515" s="29"/>
      <c r="AM515" s="29"/>
      <c r="AN515" s="29"/>
      <c r="AO515" s="29"/>
      <c r="AP515" s="29"/>
      <c r="AQ515" s="29"/>
      <c r="AR515" s="29"/>
      <c r="AS515" s="29"/>
    </row>
    <row r="516" spans="1:45" ht="15.75" customHeight="1" x14ac:dyDescent="0.25">
      <c r="A516" s="49">
        <f t="shared" si="84"/>
        <v>1901</v>
      </c>
      <c r="B516" s="50"/>
      <c r="C516" s="50"/>
      <c r="D516" s="50"/>
      <c r="E516" s="50"/>
      <c r="F516" s="50"/>
      <c r="G516" s="50"/>
      <c r="H516" s="50"/>
      <c r="I516" s="50"/>
      <c r="J516" s="50"/>
      <c r="K516" s="82"/>
      <c r="L516" s="144"/>
      <c r="M516" s="81"/>
      <c r="N516" s="137"/>
      <c r="O516" s="81"/>
      <c r="P516" s="137"/>
      <c r="Q516" s="138"/>
      <c r="R516" s="79"/>
      <c r="U516" s="29"/>
      <c r="V516" s="29"/>
      <c r="W516" s="29"/>
      <c r="X516" s="29"/>
      <c r="Y516" s="29"/>
      <c r="Z516" s="29"/>
      <c r="AA516" s="29"/>
      <c r="AB516" s="29"/>
      <c r="AC516" s="29"/>
      <c r="AD516" s="29"/>
      <c r="AE516" s="29"/>
      <c r="AF516" s="29"/>
      <c r="AG516" s="29"/>
      <c r="AH516" s="29"/>
      <c r="AI516" s="29"/>
      <c r="AJ516" s="29"/>
      <c r="AK516" s="29"/>
      <c r="AL516" s="29"/>
      <c r="AM516" s="29"/>
      <c r="AN516" s="29"/>
      <c r="AO516" s="29"/>
      <c r="AP516" s="29"/>
      <c r="AQ516" s="29"/>
      <c r="AR516" s="29"/>
      <c r="AS516" s="29"/>
    </row>
    <row r="517" spans="1:45" ht="15.75" customHeight="1" x14ac:dyDescent="0.25">
      <c r="A517" s="49">
        <f t="shared" si="84"/>
        <v>1902</v>
      </c>
      <c r="B517" s="50"/>
      <c r="C517" s="50"/>
      <c r="D517" s="50"/>
      <c r="E517" s="50"/>
      <c r="F517" s="50"/>
      <c r="G517" s="50"/>
      <c r="H517" s="50"/>
      <c r="I517" s="50"/>
      <c r="J517" s="50"/>
      <c r="K517" s="82"/>
      <c r="L517" s="144"/>
      <c r="M517" s="81"/>
      <c r="N517" s="137"/>
      <c r="O517" s="126" t="s">
        <v>63</v>
      </c>
      <c r="P517" s="127">
        <v>19</v>
      </c>
      <c r="Q517" s="128">
        <f>SUM(K505:K513)</f>
        <v>19</v>
      </c>
      <c r="R517" s="129" t="s">
        <v>10</v>
      </c>
      <c r="U517" s="29"/>
      <c r="V517" s="29"/>
      <c r="W517" s="29"/>
      <c r="X517" s="29"/>
      <c r="Y517" s="29"/>
      <c r="Z517" s="29"/>
      <c r="AA517" s="29"/>
      <c r="AB517" s="29"/>
      <c r="AC517" s="29"/>
      <c r="AD517" s="29"/>
      <c r="AE517" s="29"/>
      <c r="AF517" s="29"/>
      <c r="AG517" s="29"/>
      <c r="AH517" s="29"/>
      <c r="AI517" s="29"/>
      <c r="AJ517" s="29"/>
      <c r="AK517" s="29"/>
      <c r="AL517" s="29"/>
      <c r="AM517" s="29"/>
      <c r="AN517" s="29"/>
      <c r="AO517" s="29"/>
      <c r="AP517" s="29"/>
      <c r="AQ517" s="29"/>
      <c r="AR517" s="29"/>
      <c r="AS517" s="29"/>
    </row>
    <row r="518" spans="1:45" ht="15.75" customHeight="1" x14ac:dyDescent="0.25">
      <c r="A518" s="49">
        <f t="shared" si="84"/>
        <v>2001</v>
      </c>
      <c r="B518" s="50"/>
      <c r="C518" s="50"/>
      <c r="D518" s="50"/>
      <c r="E518" s="50"/>
      <c r="F518" s="50"/>
      <c r="G518" s="50"/>
      <c r="H518" s="50"/>
      <c r="I518" s="50"/>
      <c r="J518" s="50"/>
      <c r="K518" s="82"/>
      <c r="L518" s="144"/>
      <c r="M518" s="81"/>
      <c r="N518" s="137"/>
      <c r="O518" s="130" t="s">
        <v>64</v>
      </c>
      <c r="P518" s="57">
        <f>IF(P517/B503=0,"",P517/B503)</f>
        <v>0.6785714285714286</v>
      </c>
      <c r="Q518" s="131">
        <f>IF(P517/Q517=0,"",P517/Q517)</f>
        <v>1</v>
      </c>
      <c r="R518" s="132" t="s">
        <v>65</v>
      </c>
      <c r="U518" s="29"/>
      <c r="V518" s="29"/>
      <c r="W518" s="29"/>
      <c r="X518" s="29"/>
      <c r="Y518" s="29"/>
      <c r="Z518" s="29"/>
      <c r="AA518" s="29"/>
      <c r="AB518" s="29"/>
      <c r="AC518" s="29"/>
      <c r="AD518" s="29"/>
      <c r="AE518" s="29"/>
      <c r="AF518" s="29"/>
      <c r="AG518" s="29"/>
      <c r="AH518" s="29"/>
      <c r="AI518" s="29"/>
      <c r="AJ518" s="29"/>
      <c r="AK518" s="29"/>
      <c r="AL518" s="29"/>
      <c r="AM518" s="29"/>
      <c r="AN518" s="29"/>
      <c r="AO518" s="29"/>
      <c r="AP518" s="29"/>
      <c r="AQ518" s="29"/>
      <c r="AR518" s="29"/>
      <c r="AS518" s="29"/>
    </row>
    <row r="519" spans="1:45" ht="15.75" customHeight="1" x14ac:dyDescent="0.25">
      <c r="A519" s="49">
        <f t="shared" si="84"/>
        <v>2002</v>
      </c>
      <c r="B519" s="50"/>
      <c r="C519" s="50"/>
      <c r="D519" s="50"/>
      <c r="E519" s="50"/>
      <c r="F519" s="50"/>
      <c r="G519" s="50"/>
      <c r="H519" s="50"/>
      <c r="I519" s="50"/>
      <c r="J519" s="50"/>
      <c r="K519" s="82"/>
      <c r="L519" s="146"/>
      <c r="M519" s="147"/>
      <c r="N519" s="148"/>
      <c r="O519" s="92"/>
      <c r="P519" s="139"/>
      <c r="Q519" s="139"/>
      <c r="R519" s="140"/>
      <c r="U519" s="29"/>
      <c r="V519" s="29"/>
      <c r="W519" s="29"/>
      <c r="X519" s="29"/>
      <c r="Y519" s="29"/>
      <c r="Z519" s="29"/>
      <c r="AA519" s="29"/>
      <c r="AB519" s="29"/>
      <c r="AC519" s="29"/>
      <c r="AD519" s="29"/>
      <c r="AE519" s="29"/>
      <c r="AF519" s="29"/>
      <c r="AG519" s="29"/>
      <c r="AH519" s="29"/>
      <c r="AI519" s="29"/>
      <c r="AJ519" s="29"/>
      <c r="AK519" s="29"/>
      <c r="AL519" s="29"/>
      <c r="AM519" s="29"/>
      <c r="AN519" s="29"/>
      <c r="AO519" s="29"/>
      <c r="AP519" s="29"/>
      <c r="AQ519" s="29"/>
      <c r="AR519" s="29"/>
      <c r="AS519" s="29"/>
    </row>
    <row r="520" spans="1:45" ht="18" customHeight="1" x14ac:dyDescent="0.25">
      <c r="A520" s="28"/>
      <c r="B520" s="190" t="s">
        <v>90</v>
      </c>
      <c r="C520" s="190"/>
      <c r="D520" s="190"/>
      <c r="E520" s="190"/>
      <c r="F520" s="190"/>
      <c r="G520" s="190"/>
      <c r="H520" s="190"/>
      <c r="I520" s="190"/>
      <c r="J520" s="190"/>
      <c r="K520" s="59">
        <f>SUM(K503:K516)</f>
        <v>19</v>
      </c>
      <c r="L520" s="60">
        <f>IF(K511=0,"0%",K511/B503)</f>
        <v>0.5357142857142857</v>
      </c>
      <c r="M520" s="60">
        <f>IF(K520=0,"0%",K520/B503)</f>
        <v>0.6785714285714286</v>
      </c>
      <c r="N520" s="60">
        <f>M520-L520</f>
        <v>0.1428571428571429</v>
      </c>
      <c r="O520" s="1"/>
      <c r="P520" s="29"/>
      <c r="Q520" s="25"/>
      <c r="R520" s="1"/>
      <c r="U520" s="29"/>
      <c r="V520" s="29"/>
      <c r="W520" s="29"/>
      <c r="X520" s="29"/>
      <c r="Y520" s="29"/>
      <c r="Z520" s="29"/>
      <c r="AA520" s="29"/>
      <c r="AB520" s="29"/>
      <c r="AC520" s="29"/>
      <c r="AD520" s="29"/>
      <c r="AE520" s="29"/>
      <c r="AF520" s="29"/>
      <c r="AG520" s="29"/>
      <c r="AH520" s="29"/>
      <c r="AI520" s="29"/>
      <c r="AJ520" s="29"/>
      <c r="AK520" s="29"/>
      <c r="AL520" s="29"/>
      <c r="AM520" s="29"/>
      <c r="AN520" s="29"/>
      <c r="AO520" s="29"/>
      <c r="AP520" s="29"/>
      <c r="AQ520" s="29"/>
      <c r="AR520" s="29"/>
      <c r="AS520" s="29"/>
    </row>
    <row r="521" spans="1:45" ht="12.75" customHeight="1" x14ac:dyDescent="0.2">
      <c r="A521" s="29"/>
      <c r="B521" s="29"/>
      <c r="C521" s="29"/>
      <c r="D521" s="29"/>
      <c r="E521" s="29"/>
      <c r="F521" s="29"/>
      <c r="G521" s="29"/>
      <c r="H521" s="29"/>
      <c r="I521" s="29"/>
      <c r="J521" s="29"/>
      <c r="K521" s="135"/>
      <c r="L521" s="1"/>
      <c r="M521" s="1"/>
      <c r="N521" s="29"/>
      <c r="O521" s="1"/>
      <c r="P521" s="33"/>
      <c r="Q521" s="25"/>
      <c r="R521" s="1"/>
      <c r="S521" s="29"/>
      <c r="T521" s="29"/>
      <c r="U521" s="29"/>
      <c r="V521" s="29"/>
      <c r="W521" s="29"/>
      <c r="X521" s="29"/>
      <c r="Y521" s="29"/>
      <c r="Z521" s="29"/>
      <c r="AA521" s="29"/>
      <c r="AB521" s="29"/>
      <c r="AC521" s="29"/>
      <c r="AD521" s="29"/>
      <c r="AE521" s="29"/>
      <c r="AF521" s="29"/>
      <c r="AG521" s="29"/>
      <c r="AH521" s="29"/>
      <c r="AI521" s="29"/>
      <c r="AJ521" s="29"/>
      <c r="AK521" s="29"/>
      <c r="AL521" s="29"/>
      <c r="AM521" s="29"/>
      <c r="AN521" s="29"/>
      <c r="AO521" s="29"/>
      <c r="AP521" s="29"/>
      <c r="AQ521" s="29"/>
      <c r="AR521" s="29"/>
      <c r="AS521" s="29"/>
    </row>
    <row r="522" spans="1:45" ht="12.75" customHeight="1" x14ac:dyDescent="0.2">
      <c r="L522" s="1"/>
      <c r="M522" s="1"/>
      <c r="O522" s="1"/>
      <c r="P522" s="1"/>
      <c r="Q522" s="1"/>
      <c r="R522" s="1"/>
    </row>
    <row r="523" spans="1:45" s="117" customFormat="1" ht="26.25" customHeight="1" x14ac:dyDescent="0.4">
      <c r="B523" s="188" t="s">
        <v>101</v>
      </c>
      <c r="C523" s="189"/>
      <c r="D523" s="189"/>
      <c r="E523" s="189"/>
      <c r="F523" s="189"/>
      <c r="G523" s="189"/>
      <c r="H523" s="189"/>
      <c r="I523" s="189"/>
      <c r="J523" s="189"/>
      <c r="K523" s="119" t="s">
        <v>69</v>
      </c>
      <c r="L523" s="1"/>
      <c r="M523" s="1"/>
      <c r="N523" s="29"/>
      <c r="O523" s="1"/>
      <c r="P523" s="29"/>
      <c r="Q523" s="29"/>
      <c r="R523" s="29"/>
    </row>
    <row r="524" spans="1:45" ht="20.25" customHeight="1" x14ac:dyDescent="0.2">
      <c r="A524" s="192" t="s">
        <v>9</v>
      </c>
      <c r="B524" s="193" t="s">
        <v>80</v>
      </c>
      <c r="C524" s="194"/>
      <c r="D524" s="194"/>
      <c r="E524" s="194"/>
      <c r="F524" s="194"/>
      <c r="G524" s="194"/>
      <c r="H524" s="194"/>
      <c r="I524" s="194"/>
      <c r="J524" s="195"/>
      <c r="K524" s="196" t="s">
        <v>10</v>
      </c>
      <c r="L524" s="184" t="s">
        <v>2</v>
      </c>
      <c r="M524" s="184" t="s">
        <v>3</v>
      </c>
      <c r="N524" s="191" t="s">
        <v>4</v>
      </c>
      <c r="O524" s="184" t="s">
        <v>5</v>
      </c>
      <c r="P524" s="198" t="s">
        <v>6</v>
      </c>
      <c r="Q524" s="198" t="s">
        <v>7</v>
      </c>
      <c r="R524" s="184" t="s">
        <v>8</v>
      </c>
    </row>
    <row r="525" spans="1:45" ht="15.75" customHeight="1" x14ac:dyDescent="0.25">
      <c r="A525" s="185"/>
      <c r="B525" s="49" t="s">
        <v>81</v>
      </c>
      <c r="C525" s="49" t="s">
        <v>82</v>
      </c>
      <c r="D525" s="49" t="s">
        <v>83</v>
      </c>
      <c r="E525" s="49" t="s">
        <v>84</v>
      </c>
      <c r="F525" s="49" t="s">
        <v>85</v>
      </c>
      <c r="G525" s="49" t="s">
        <v>86</v>
      </c>
      <c r="H525" s="49" t="s">
        <v>87</v>
      </c>
      <c r="I525" s="49" t="s">
        <v>88</v>
      </c>
      <c r="J525" s="49" t="s">
        <v>89</v>
      </c>
      <c r="K525" s="197"/>
      <c r="L525" s="185"/>
      <c r="M525" s="185"/>
      <c r="N525" s="185"/>
      <c r="O525" s="185"/>
      <c r="P525" s="185"/>
      <c r="Q525" s="185"/>
      <c r="R525" s="185"/>
    </row>
    <row r="526" spans="1:45" ht="15.75" customHeight="1" x14ac:dyDescent="0.25">
      <c r="A526" s="49">
        <v>1301</v>
      </c>
      <c r="B526" s="50">
        <v>16</v>
      </c>
      <c r="C526" s="50"/>
      <c r="D526" s="50"/>
      <c r="E526" s="50"/>
      <c r="F526" s="50"/>
      <c r="G526" s="50"/>
      <c r="H526" s="50"/>
      <c r="I526" s="50"/>
      <c r="J526" s="50"/>
      <c r="K526" s="82"/>
      <c r="L526" s="141"/>
      <c r="M526" s="142"/>
      <c r="N526" s="143"/>
      <c r="O526" s="133"/>
      <c r="P526" s="51">
        <f>B526</f>
        <v>16</v>
      </c>
      <c r="Q526" s="134"/>
      <c r="R526" s="133"/>
    </row>
    <row r="527" spans="1:45" ht="15.75" customHeight="1" x14ac:dyDescent="0.25">
      <c r="A527" s="49">
        <f>1702-400</f>
        <v>1302</v>
      </c>
      <c r="B527" s="50"/>
      <c r="C527" s="50">
        <v>13</v>
      </c>
      <c r="D527" s="50"/>
      <c r="E527" s="50"/>
      <c r="F527" s="50"/>
      <c r="G527" s="50"/>
      <c r="H527" s="50"/>
      <c r="I527" s="50"/>
      <c r="J527" s="50"/>
      <c r="K527" s="82"/>
      <c r="L527" s="144"/>
      <c r="M527" s="81"/>
      <c r="N527" s="145"/>
      <c r="O527" s="52">
        <f>IF(C527=0,"",C527/B526)</f>
        <v>0.8125</v>
      </c>
      <c r="P527" s="53">
        <v>13</v>
      </c>
      <c r="Q527" s="124">
        <f t="shared" ref="Q527:Q534" si="85">IF(P527=0,"",P527/P526)</f>
        <v>0.8125</v>
      </c>
      <c r="R527" s="124">
        <f t="shared" ref="R527:R534" si="86">IF(P527=0,"",100%-Q527)</f>
        <v>0.1875</v>
      </c>
    </row>
    <row r="528" spans="1:45" ht="15.75" customHeight="1" x14ac:dyDescent="0.25">
      <c r="A528" s="49">
        <v>1401</v>
      </c>
      <c r="B528" s="50"/>
      <c r="C528" s="50"/>
      <c r="D528" s="50">
        <v>9</v>
      </c>
      <c r="E528" s="50"/>
      <c r="F528" s="50"/>
      <c r="G528" s="50"/>
      <c r="H528" s="50"/>
      <c r="I528" s="50"/>
      <c r="J528" s="50"/>
      <c r="K528" s="82"/>
      <c r="L528" s="144"/>
      <c r="M528" s="81"/>
      <c r="N528" s="145"/>
      <c r="O528" s="52">
        <f>IF(D528=0,"",D528/C527)</f>
        <v>0.69230769230769229</v>
      </c>
      <c r="P528" s="53">
        <v>10</v>
      </c>
      <c r="Q528" s="124">
        <f t="shared" si="85"/>
        <v>0.76923076923076927</v>
      </c>
      <c r="R528" s="124">
        <f t="shared" si="86"/>
        <v>0.23076923076923073</v>
      </c>
      <c r="T528" s="35">
        <f>P528/P526</f>
        <v>0.625</v>
      </c>
    </row>
    <row r="529" spans="1:18" ht="15.75" customHeight="1" x14ac:dyDescent="0.25">
      <c r="A529" s="49">
        <f t="shared" ref="A529:A542" si="87">A527+100</f>
        <v>1402</v>
      </c>
      <c r="B529" s="50"/>
      <c r="C529" s="50"/>
      <c r="D529" s="50"/>
      <c r="E529" s="50">
        <v>8</v>
      </c>
      <c r="F529" s="50"/>
      <c r="G529" s="50"/>
      <c r="H529" s="50"/>
      <c r="I529" s="50"/>
      <c r="J529" s="50"/>
      <c r="K529" s="82"/>
      <c r="L529" s="144"/>
      <c r="M529" s="81"/>
      <c r="N529" s="145"/>
      <c r="O529" s="52">
        <f>IF(E529=0,"",E529/D528)</f>
        <v>0.88888888888888884</v>
      </c>
      <c r="P529" s="53">
        <v>9</v>
      </c>
      <c r="Q529" s="124">
        <f t="shared" si="85"/>
        <v>0.9</v>
      </c>
      <c r="R529" s="124">
        <f t="shared" si="86"/>
        <v>9.9999999999999978E-2</v>
      </c>
    </row>
    <row r="530" spans="1:18" ht="15.75" customHeight="1" x14ac:dyDescent="0.25">
      <c r="A530" s="49">
        <f t="shared" si="87"/>
        <v>1501</v>
      </c>
      <c r="B530" s="50"/>
      <c r="C530" s="50"/>
      <c r="D530" s="50"/>
      <c r="E530" s="50"/>
      <c r="F530" s="50">
        <v>7</v>
      </c>
      <c r="G530" s="50"/>
      <c r="H530" s="50"/>
      <c r="I530" s="50"/>
      <c r="J530" s="50"/>
      <c r="K530" s="82"/>
      <c r="L530" s="144"/>
      <c r="M530" s="81"/>
      <c r="N530" s="145"/>
      <c r="O530" s="52">
        <f>IF(F530=0,"",F530/E529)</f>
        <v>0.875</v>
      </c>
      <c r="P530" s="53">
        <v>9</v>
      </c>
      <c r="Q530" s="124">
        <f t="shared" si="85"/>
        <v>1</v>
      </c>
      <c r="R530" s="124">
        <f t="shared" si="86"/>
        <v>0</v>
      </c>
    </row>
    <row r="531" spans="1:18" ht="15.75" customHeight="1" x14ac:dyDescent="0.25">
      <c r="A531" s="49">
        <f t="shared" si="87"/>
        <v>1502</v>
      </c>
      <c r="B531" s="50"/>
      <c r="C531" s="50"/>
      <c r="D531" s="50"/>
      <c r="E531" s="50"/>
      <c r="F531" s="50"/>
      <c r="G531" s="50">
        <v>7</v>
      </c>
      <c r="H531" s="50"/>
      <c r="I531" s="50"/>
      <c r="J531" s="50"/>
      <c r="K531" s="82"/>
      <c r="L531" s="144"/>
      <c r="M531" s="81"/>
      <c r="N531" s="145"/>
      <c r="O531" s="52">
        <f>IF(G531=0,"",G531/F530)</f>
        <v>1</v>
      </c>
      <c r="P531" s="53">
        <v>9</v>
      </c>
      <c r="Q531" s="124">
        <f t="shared" si="85"/>
        <v>1</v>
      </c>
      <c r="R531" s="124">
        <f t="shared" si="86"/>
        <v>0</v>
      </c>
    </row>
    <row r="532" spans="1:18" ht="15.75" customHeight="1" x14ac:dyDescent="0.25">
      <c r="A532" s="49">
        <f t="shared" si="87"/>
        <v>1601</v>
      </c>
      <c r="B532" s="50"/>
      <c r="C532" s="50"/>
      <c r="D532" s="50"/>
      <c r="E532" s="50"/>
      <c r="F532" s="50"/>
      <c r="G532" s="50"/>
      <c r="H532" s="50">
        <v>6</v>
      </c>
      <c r="I532" s="50"/>
      <c r="J532" s="50"/>
      <c r="K532" s="82"/>
      <c r="L532" s="144"/>
      <c r="M532" s="81"/>
      <c r="N532" s="145"/>
      <c r="O532" s="52">
        <f>IF(H532=0,"",H532/G531)</f>
        <v>0.8571428571428571</v>
      </c>
      <c r="P532" s="53">
        <v>9</v>
      </c>
      <c r="Q532" s="124">
        <f t="shared" si="85"/>
        <v>1</v>
      </c>
      <c r="R532" s="124">
        <f t="shared" si="86"/>
        <v>0</v>
      </c>
    </row>
    <row r="533" spans="1:18" ht="15.75" customHeight="1" x14ac:dyDescent="0.25">
      <c r="A533" s="49">
        <f t="shared" si="87"/>
        <v>1602</v>
      </c>
      <c r="B533" s="50"/>
      <c r="C533" s="50"/>
      <c r="D533" s="50"/>
      <c r="E533" s="50"/>
      <c r="F533" s="50"/>
      <c r="G533" s="50"/>
      <c r="H533" s="50"/>
      <c r="I533" s="50">
        <v>6</v>
      </c>
      <c r="J533" s="50"/>
      <c r="K533" s="82"/>
      <c r="L533" s="144"/>
      <c r="M533" s="81"/>
      <c r="N533" s="145"/>
      <c r="O533" s="52">
        <f>IF(I533=0,"",I533/H532)</f>
        <v>1</v>
      </c>
      <c r="P533" s="53">
        <v>9</v>
      </c>
      <c r="Q533" s="124">
        <f t="shared" si="85"/>
        <v>1</v>
      </c>
      <c r="R533" s="124">
        <f t="shared" si="86"/>
        <v>0</v>
      </c>
    </row>
    <row r="534" spans="1:18" ht="15.75" customHeight="1" x14ac:dyDescent="0.25">
      <c r="A534" s="49">
        <f t="shared" si="87"/>
        <v>1701</v>
      </c>
      <c r="B534" s="50"/>
      <c r="C534" s="50"/>
      <c r="D534" s="50"/>
      <c r="E534" s="50"/>
      <c r="F534" s="50"/>
      <c r="G534" s="50"/>
      <c r="H534" s="50"/>
      <c r="I534" s="50"/>
      <c r="J534" s="50">
        <v>6</v>
      </c>
      <c r="K534" s="82">
        <v>6</v>
      </c>
      <c r="L534" s="144"/>
      <c r="M534" s="81"/>
      <c r="N534" s="145"/>
      <c r="O534" s="54">
        <f>IF(J534=0,"",J534/I533)</f>
        <v>1</v>
      </c>
      <c r="P534" s="53">
        <v>8</v>
      </c>
      <c r="Q534" s="54">
        <f t="shared" si="85"/>
        <v>0.88888888888888884</v>
      </c>
      <c r="R534" s="54">
        <f t="shared" si="86"/>
        <v>0.11111111111111116</v>
      </c>
    </row>
    <row r="535" spans="1:18" ht="15.75" customHeight="1" x14ac:dyDescent="0.25">
      <c r="A535" s="49">
        <f t="shared" si="87"/>
        <v>1702</v>
      </c>
      <c r="B535" s="50"/>
      <c r="C535" s="50"/>
      <c r="D535" s="50"/>
      <c r="E535" s="50"/>
      <c r="F535" s="50"/>
      <c r="G535" s="50"/>
      <c r="H535" s="50"/>
      <c r="I535" s="50"/>
      <c r="J535" s="50">
        <v>2</v>
      </c>
      <c r="K535" s="82">
        <v>2</v>
      </c>
      <c r="L535" s="144"/>
      <c r="M535" s="81"/>
      <c r="N535" s="137"/>
      <c r="O535" s="55"/>
      <c r="P535" s="53">
        <v>2</v>
      </c>
      <c r="Q535" s="55"/>
      <c r="R535" s="125"/>
    </row>
    <row r="536" spans="1:18" ht="15.75" customHeight="1" x14ac:dyDescent="0.25">
      <c r="A536" s="49">
        <f t="shared" si="87"/>
        <v>1801</v>
      </c>
      <c r="B536" s="50"/>
      <c r="C536" s="50"/>
      <c r="D536" s="50"/>
      <c r="E536" s="50"/>
      <c r="F536" s="50"/>
      <c r="G536" s="50"/>
      <c r="H536" s="50"/>
      <c r="I536" s="50"/>
      <c r="J536" s="50">
        <v>1</v>
      </c>
      <c r="K536" s="82">
        <v>1</v>
      </c>
      <c r="L536" s="144"/>
      <c r="M536" s="81"/>
      <c r="N536" s="137"/>
      <c r="O536" s="79"/>
      <c r="P536" s="56"/>
      <c r="Q536" s="136"/>
      <c r="R536" s="79"/>
    </row>
    <row r="537" spans="1:18" ht="15.75" customHeight="1" x14ac:dyDescent="0.25">
      <c r="A537" s="49">
        <f t="shared" si="87"/>
        <v>1802</v>
      </c>
      <c r="B537" s="50"/>
      <c r="C537" s="50"/>
      <c r="D537" s="50"/>
      <c r="E537" s="50"/>
      <c r="F537" s="50"/>
      <c r="G537" s="50"/>
      <c r="H537" s="50"/>
      <c r="I537" s="50"/>
      <c r="J537" s="50"/>
      <c r="K537" s="82"/>
      <c r="L537" s="144"/>
      <c r="M537" s="81"/>
      <c r="N537" s="137"/>
      <c r="O537" s="79"/>
      <c r="P537" s="56"/>
      <c r="Q537" s="136"/>
      <c r="R537" s="79"/>
    </row>
    <row r="538" spans="1:18" ht="15.75" customHeight="1" x14ac:dyDescent="0.25">
      <c r="A538" s="49">
        <f t="shared" si="87"/>
        <v>1901</v>
      </c>
      <c r="B538" s="50"/>
      <c r="C538" s="50"/>
      <c r="D538" s="50"/>
      <c r="E538" s="50"/>
      <c r="F538" s="50"/>
      <c r="G538" s="50"/>
      <c r="H538" s="50"/>
      <c r="I538" s="50"/>
      <c r="J538" s="50"/>
      <c r="K538" s="82"/>
      <c r="L538" s="144"/>
      <c r="M538" s="81"/>
      <c r="N538" s="137"/>
      <c r="O538" s="79"/>
      <c r="P538" s="56"/>
      <c r="Q538" s="136"/>
      <c r="R538" s="79"/>
    </row>
    <row r="539" spans="1:18" ht="15.75" customHeight="1" x14ac:dyDescent="0.25">
      <c r="A539" s="49">
        <f t="shared" si="87"/>
        <v>1902</v>
      </c>
      <c r="B539" s="50"/>
      <c r="C539" s="50"/>
      <c r="D539" s="50"/>
      <c r="E539" s="50"/>
      <c r="F539" s="50"/>
      <c r="G539" s="50"/>
      <c r="H539" s="50"/>
      <c r="I539" s="50"/>
      <c r="J539" s="50"/>
      <c r="K539" s="82"/>
      <c r="L539" s="144"/>
      <c r="M539" s="81"/>
      <c r="N539" s="137"/>
      <c r="O539" s="81"/>
      <c r="P539" s="137"/>
      <c r="Q539" s="138"/>
      <c r="R539" s="79"/>
    </row>
    <row r="540" spans="1:18" ht="15.75" customHeight="1" x14ac:dyDescent="0.25">
      <c r="A540" s="49">
        <f t="shared" si="87"/>
        <v>2001</v>
      </c>
      <c r="B540" s="50"/>
      <c r="C540" s="50"/>
      <c r="D540" s="50"/>
      <c r="E540" s="50"/>
      <c r="F540" s="50"/>
      <c r="G540" s="50"/>
      <c r="H540" s="50"/>
      <c r="I540" s="50"/>
      <c r="J540" s="50"/>
      <c r="K540" s="82"/>
      <c r="L540" s="144"/>
      <c r="M540" s="81"/>
      <c r="N540" s="137"/>
      <c r="O540" s="126" t="s">
        <v>63</v>
      </c>
      <c r="P540" s="127">
        <v>7</v>
      </c>
      <c r="Q540" s="128">
        <f>SUM(K528:K536)</f>
        <v>9</v>
      </c>
      <c r="R540" s="129" t="s">
        <v>10</v>
      </c>
    </row>
    <row r="541" spans="1:18" ht="15.75" customHeight="1" x14ac:dyDescent="0.25">
      <c r="A541" s="49">
        <f t="shared" si="87"/>
        <v>2002</v>
      </c>
      <c r="B541" s="50"/>
      <c r="C541" s="50"/>
      <c r="D541" s="50"/>
      <c r="E541" s="50"/>
      <c r="F541" s="50"/>
      <c r="G541" s="50"/>
      <c r="H541" s="50"/>
      <c r="I541" s="50"/>
      <c r="J541" s="50"/>
      <c r="K541" s="82"/>
      <c r="L541" s="144"/>
      <c r="M541" s="81"/>
      <c r="N541" s="137"/>
      <c r="O541" s="130" t="s">
        <v>64</v>
      </c>
      <c r="P541" s="57">
        <f>IF(P540/B526=0,"",P540/B526)</f>
        <v>0.4375</v>
      </c>
      <c r="Q541" s="131">
        <f>IF(P540/Q540=0,"",P540/Q540)</f>
        <v>0.77777777777777779</v>
      </c>
      <c r="R541" s="132" t="s">
        <v>65</v>
      </c>
    </row>
    <row r="542" spans="1:18" ht="15.75" customHeight="1" x14ac:dyDescent="0.25">
      <c r="A542" s="49">
        <f t="shared" si="87"/>
        <v>2101</v>
      </c>
      <c r="B542" s="50"/>
      <c r="C542" s="50"/>
      <c r="D542" s="50"/>
      <c r="E542" s="50"/>
      <c r="F542" s="50"/>
      <c r="G542" s="50"/>
      <c r="H542" s="50"/>
      <c r="I542" s="50"/>
      <c r="J542" s="50"/>
      <c r="K542" s="82"/>
      <c r="L542" s="146"/>
      <c r="M542" s="147"/>
      <c r="N542" s="148"/>
      <c r="O542" s="92"/>
      <c r="P542" s="139"/>
      <c r="Q542" s="139"/>
      <c r="R542" s="140"/>
    </row>
    <row r="543" spans="1:18" ht="18" customHeight="1" x14ac:dyDescent="0.25">
      <c r="A543" s="28"/>
      <c r="B543" s="190" t="s">
        <v>90</v>
      </c>
      <c r="C543" s="190"/>
      <c r="D543" s="190"/>
      <c r="E543" s="190"/>
      <c r="F543" s="190"/>
      <c r="G543" s="190"/>
      <c r="H543" s="190"/>
      <c r="I543" s="190"/>
      <c r="J543" s="190"/>
      <c r="K543" s="59">
        <f>SUM(K526:K539)</f>
        <v>9</v>
      </c>
      <c r="L543" s="60">
        <f>IF(K534=0,"0%",K534/B526)</f>
        <v>0.375</v>
      </c>
      <c r="M543" s="60">
        <f>IF(K543=0,"0%",K543/B526)</f>
        <v>0.5625</v>
      </c>
      <c r="N543" s="60">
        <f>M543-L543</f>
        <v>0.1875</v>
      </c>
      <c r="O543" s="1"/>
      <c r="P543" s="29"/>
      <c r="Q543" s="25"/>
      <c r="R543" s="1"/>
    </row>
    <row r="544" spans="1:18" ht="12.75" customHeight="1" x14ac:dyDescent="0.2">
      <c r="L544" s="1"/>
      <c r="M544" s="1"/>
      <c r="O544" s="1"/>
    </row>
    <row r="545" spans="1:20" ht="12.75" customHeight="1" x14ac:dyDescent="0.2">
      <c r="L545" s="1"/>
      <c r="M545" s="1"/>
      <c r="O545" s="1"/>
    </row>
    <row r="546" spans="1:20" s="117" customFormat="1" ht="26.25" customHeight="1" x14ac:dyDescent="0.4">
      <c r="B546" s="188" t="s">
        <v>101</v>
      </c>
      <c r="C546" s="189"/>
      <c r="D546" s="189"/>
      <c r="E546" s="189"/>
      <c r="F546" s="189"/>
      <c r="G546" s="189"/>
      <c r="H546" s="189"/>
      <c r="I546" s="189"/>
      <c r="J546" s="189"/>
      <c r="K546" s="119" t="s">
        <v>70</v>
      </c>
      <c r="L546" s="1"/>
      <c r="M546" s="1"/>
      <c r="N546" s="29"/>
      <c r="O546" s="1"/>
      <c r="P546" s="29"/>
      <c r="Q546" s="29"/>
      <c r="R546" s="29"/>
    </row>
    <row r="547" spans="1:20" ht="20.25" customHeight="1" x14ac:dyDescent="0.2">
      <c r="A547" s="192" t="s">
        <v>9</v>
      </c>
      <c r="B547" s="193" t="s">
        <v>80</v>
      </c>
      <c r="C547" s="194"/>
      <c r="D547" s="194"/>
      <c r="E547" s="194"/>
      <c r="F547" s="194"/>
      <c r="G547" s="194"/>
      <c r="H547" s="194"/>
      <c r="I547" s="194"/>
      <c r="J547" s="195"/>
      <c r="K547" s="196" t="s">
        <v>10</v>
      </c>
      <c r="L547" s="184" t="s">
        <v>2</v>
      </c>
      <c r="M547" s="184" t="s">
        <v>3</v>
      </c>
      <c r="N547" s="191" t="s">
        <v>4</v>
      </c>
      <c r="O547" s="184" t="s">
        <v>5</v>
      </c>
      <c r="P547" s="198" t="s">
        <v>6</v>
      </c>
      <c r="Q547" s="198" t="s">
        <v>7</v>
      </c>
      <c r="R547" s="184" t="s">
        <v>8</v>
      </c>
    </row>
    <row r="548" spans="1:20" ht="15.75" customHeight="1" x14ac:dyDescent="0.25">
      <c r="A548" s="185"/>
      <c r="B548" s="49" t="s">
        <v>81</v>
      </c>
      <c r="C548" s="49" t="s">
        <v>82</v>
      </c>
      <c r="D548" s="49" t="s">
        <v>83</v>
      </c>
      <c r="E548" s="49" t="s">
        <v>84</v>
      </c>
      <c r="F548" s="49" t="s">
        <v>85</v>
      </c>
      <c r="G548" s="49" t="s">
        <v>86</v>
      </c>
      <c r="H548" s="49" t="s">
        <v>87</v>
      </c>
      <c r="I548" s="49" t="s">
        <v>88</v>
      </c>
      <c r="J548" s="49" t="s">
        <v>89</v>
      </c>
      <c r="K548" s="197"/>
      <c r="L548" s="185"/>
      <c r="M548" s="185"/>
      <c r="N548" s="185"/>
      <c r="O548" s="185"/>
      <c r="P548" s="185"/>
      <c r="Q548" s="185"/>
      <c r="R548" s="185"/>
    </row>
    <row r="549" spans="1:20" ht="15.75" customHeight="1" x14ac:dyDescent="0.25">
      <c r="A549" s="49">
        <f>1702-400</f>
        <v>1302</v>
      </c>
      <c r="B549" s="50">
        <v>33</v>
      </c>
      <c r="C549" s="50"/>
      <c r="D549" s="50"/>
      <c r="E549" s="50"/>
      <c r="F549" s="50"/>
      <c r="G549" s="50"/>
      <c r="H549" s="50"/>
      <c r="I549" s="50"/>
      <c r="J549" s="50"/>
      <c r="K549" s="82"/>
      <c r="L549" s="141"/>
      <c r="M549" s="142"/>
      <c r="N549" s="143"/>
      <c r="O549" s="133"/>
      <c r="P549" s="51">
        <f>B549</f>
        <v>33</v>
      </c>
      <c r="Q549" s="134"/>
      <c r="R549" s="133"/>
    </row>
    <row r="550" spans="1:20" ht="15.75" customHeight="1" x14ac:dyDescent="0.25">
      <c r="A550" s="49">
        <v>1401</v>
      </c>
      <c r="B550" s="50"/>
      <c r="C550" s="50">
        <v>31</v>
      </c>
      <c r="D550" s="50"/>
      <c r="E550" s="50"/>
      <c r="F550" s="50"/>
      <c r="G550" s="50"/>
      <c r="H550" s="50"/>
      <c r="I550" s="50"/>
      <c r="J550" s="50"/>
      <c r="K550" s="82"/>
      <c r="L550" s="144"/>
      <c r="M550" s="81"/>
      <c r="N550" s="145"/>
      <c r="O550" s="52">
        <f>IF(C550=0,"",C550/B549)</f>
        <v>0.93939393939393945</v>
      </c>
      <c r="P550" s="53">
        <v>31</v>
      </c>
      <c r="Q550" s="124">
        <f t="shared" ref="Q550:Q557" si="88">IF(P550=0,"",P550/P549)</f>
        <v>0.93939393939393945</v>
      </c>
      <c r="R550" s="124">
        <f t="shared" ref="R550:R557" si="89">IF(P550=0,"",100%-Q550)</f>
        <v>6.0606060606060552E-2</v>
      </c>
    </row>
    <row r="551" spans="1:20" ht="15.75" customHeight="1" x14ac:dyDescent="0.25">
      <c r="A551" s="49">
        <f t="shared" ref="A551:A565" si="90">A549+100</f>
        <v>1402</v>
      </c>
      <c r="B551" s="50"/>
      <c r="C551" s="50"/>
      <c r="D551" s="50">
        <v>26</v>
      </c>
      <c r="E551" s="50"/>
      <c r="F551" s="50"/>
      <c r="G551" s="50"/>
      <c r="H551" s="50"/>
      <c r="I551" s="50"/>
      <c r="J551" s="50"/>
      <c r="K551" s="82"/>
      <c r="L551" s="144"/>
      <c r="M551" s="81"/>
      <c r="N551" s="145"/>
      <c r="O551" s="52">
        <f>IF(D551=0,"",D551/C550)</f>
        <v>0.83870967741935487</v>
      </c>
      <c r="P551" s="53">
        <v>26</v>
      </c>
      <c r="Q551" s="124">
        <f t="shared" si="88"/>
        <v>0.83870967741935487</v>
      </c>
      <c r="R551" s="124">
        <f t="shared" si="89"/>
        <v>0.16129032258064513</v>
      </c>
      <c r="T551" s="35">
        <f>P551/P549</f>
        <v>0.78787878787878785</v>
      </c>
    </row>
    <row r="552" spans="1:20" ht="15.75" customHeight="1" x14ac:dyDescent="0.25">
      <c r="A552" s="49">
        <f t="shared" si="90"/>
        <v>1501</v>
      </c>
      <c r="B552" s="50"/>
      <c r="C552" s="50"/>
      <c r="D552" s="50"/>
      <c r="E552" s="50">
        <v>26</v>
      </c>
      <c r="F552" s="50"/>
      <c r="G552" s="50"/>
      <c r="H552" s="50"/>
      <c r="I552" s="50"/>
      <c r="J552" s="50"/>
      <c r="K552" s="82"/>
      <c r="L552" s="144"/>
      <c r="M552" s="81"/>
      <c r="N552" s="145"/>
      <c r="O552" s="52">
        <f>IF(E552=0,"",E552/D551)</f>
        <v>1</v>
      </c>
      <c r="P552" s="53">
        <v>26</v>
      </c>
      <c r="Q552" s="124">
        <f t="shared" si="88"/>
        <v>1</v>
      </c>
      <c r="R552" s="124">
        <f t="shared" si="89"/>
        <v>0</v>
      </c>
    </row>
    <row r="553" spans="1:20" ht="15.75" customHeight="1" x14ac:dyDescent="0.25">
      <c r="A553" s="49">
        <f t="shared" si="90"/>
        <v>1502</v>
      </c>
      <c r="B553" s="50"/>
      <c r="C553" s="50"/>
      <c r="D553" s="50"/>
      <c r="E553" s="50"/>
      <c r="F553" s="50">
        <v>26</v>
      </c>
      <c r="G553" s="50"/>
      <c r="H553" s="50"/>
      <c r="I553" s="50"/>
      <c r="J553" s="50"/>
      <c r="K553" s="82"/>
      <c r="L553" s="144"/>
      <c r="M553" s="81"/>
      <c r="N553" s="145"/>
      <c r="O553" s="52">
        <f>IF(F553=0,"",F553/E552)</f>
        <v>1</v>
      </c>
      <c r="P553" s="53">
        <v>26</v>
      </c>
      <c r="Q553" s="124">
        <f t="shared" si="88"/>
        <v>1</v>
      </c>
      <c r="R553" s="124">
        <f t="shared" si="89"/>
        <v>0</v>
      </c>
    </row>
    <row r="554" spans="1:20" ht="15.75" customHeight="1" x14ac:dyDescent="0.25">
      <c r="A554" s="49">
        <f t="shared" si="90"/>
        <v>1601</v>
      </c>
      <c r="B554" s="50"/>
      <c r="C554" s="50"/>
      <c r="D554" s="50"/>
      <c r="E554" s="50"/>
      <c r="F554" s="50"/>
      <c r="G554" s="50">
        <v>25</v>
      </c>
      <c r="H554" s="50"/>
      <c r="I554" s="50"/>
      <c r="J554" s="50"/>
      <c r="K554" s="82"/>
      <c r="L554" s="144"/>
      <c r="M554" s="81"/>
      <c r="N554" s="145"/>
      <c r="O554" s="52">
        <f>IF(G554=0,"",G554/F553)</f>
        <v>0.96153846153846156</v>
      </c>
      <c r="P554" s="53">
        <v>25</v>
      </c>
      <c r="Q554" s="124">
        <f t="shared" si="88"/>
        <v>0.96153846153846156</v>
      </c>
      <c r="R554" s="124">
        <f t="shared" si="89"/>
        <v>3.8461538461538436E-2</v>
      </c>
    </row>
    <row r="555" spans="1:20" ht="15.75" customHeight="1" x14ac:dyDescent="0.25">
      <c r="A555" s="49">
        <f t="shared" si="90"/>
        <v>1602</v>
      </c>
      <c r="B555" s="50"/>
      <c r="C555" s="50"/>
      <c r="D555" s="50"/>
      <c r="E555" s="50"/>
      <c r="F555" s="50"/>
      <c r="G555" s="50"/>
      <c r="H555" s="50">
        <v>25</v>
      </c>
      <c r="I555" s="50"/>
      <c r="J555" s="50"/>
      <c r="K555" s="82"/>
      <c r="L555" s="144"/>
      <c r="M555" s="81"/>
      <c r="N555" s="145"/>
      <c r="O555" s="52">
        <f>IF(H555=0,"",H555/G554)</f>
        <v>1</v>
      </c>
      <c r="P555" s="53">
        <v>25</v>
      </c>
      <c r="Q555" s="124">
        <f t="shared" si="88"/>
        <v>1</v>
      </c>
      <c r="R555" s="124">
        <f t="shared" si="89"/>
        <v>0</v>
      </c>
    </row>
    <row r="556" spans="1:20" ht="15.75" customHeight="1" x14ac:dyDescent="0.25">
      <c r="A556" s="49">
        <f t="shared" si="90"/>
        <v>1701</v>
      </c>
      <c r="B556" s="50"/>
      <c r="C556" s="50"/>
      <c r="D556" s="50"/>
      <c r="E556" s="50"/>
      <c r="F556" s="50"/>
      <c r="G556" s="50"/>
      <c r="H556" s="50"/>
      <c r="I556" s="50">
        <v>23</v>
      </c>
      <c r="J556" s="50"/>
      <c r="K556" s="82">
        <v>1</v>
      </c>
      <c r="L556" s="144"/>
      <c r="M556" s="81"/>
      <c r="N556" s="145"/>
      <c r="O556" s="52">
        <f>IF(I556=0,"",I556/H555)</f>
        <v>0.92</v>
      </c>
      <c r="P556" s="53">
        <v>25</v>
      </c>
      <c r="Q556" s="124">
        <f t="shared" si="88"/>
        <v>1</v>
      </c>
      <c r="R556" s="124">
        <f t="shared" si="89"/>
        <v>0</v>
      </c>
    </row>
    <row r="557" spans="1:20" ht="15.75" customHeight="1" x14ac:dyDescent="0.25">
      <c r="A557" s="49">
        <f t="shared" si="90"/>
        <v>1702</v>
      </c>
      <c r="B557" s="50"/>
      <c r="C557" s="50"/>
      <c r="D557" s="50"/>
      <c r="E557" s="50"/>
      <c r="F557" s="50"/>
      <c r="G557" s="50"/>
      <c r="H557" s="50"/>
      <c r="I557" s="50"/>
      <c r="J557" s="50">
        <v>22</v>
      </c>
      <c r="K557" s="82">
        <v>21</v>
      </c>
      <c r="L557" s="144"/>
      <c r="M557" s="81"/>
      <c r="N557" s="145"/>
      <c r="O557" s="54">
        <f>IF(J557=0,"",J557/I556)</f>
        <v>0.95652173913043481</v>
      </c>
      <c r="P557" s="53">
        <v>23</v>
      </c>
      <c r="Q557" s="54">
        <f t="shared" si="88"/>
        <v>0.92</v>
      </c>
      <c r="R557" s="54">
        <f t="shared" si="89"/>
        <v>7.999999999999996E-2</v>
      </c>
    </row>
    <row r="558" spans="1:20" ht="15.75" customHeight="1" x14ac:dyDescent="0.25">
      <c r="A558" s="49">
        <f t="shared" si="90"/>
        <v>1801</v>
      </c>
      <c r="B558" s="50"/>
      <c r="C558" s="50"/>
      <c r="D558" s="50"/>
      <c r="E558" s="50"/>
      <c r="F558" s="50"/>
      <c r="G558" s="50"/>
      <c r="H558" s="50"/>
      <c r="I558" s="50"/>
      <c r="J558" s="50">
        <v>1</v>
      </c>
      <c r="K558" s="82">
        <v>1</v>
      </c>
      <c r="L558" s="144"/>
      <c r="M558" s="81"/>
      <c r="N558" s="137"/>
      <c r="O558" s="55"/>
      <c r="P558" s="53">
        <v>2</v>
      </c>
      <c r="Q558" s="55"/>
      <c r="R558" s="125"/>
    </row>
    <row r="559" spans="1:20" ht="15.75" customHeight="1" x14ac:dyDescent="0.25">
      <c r="A559" s="49">
        <f t="shared" si="90"/>
        <v>1802</v>
      </c>
      <c r="B559" s="50"/>
      <c r="C559" s="50"/>
      <c r="D559" s="50"/>
      <c r="E559" s="50"/>
      <c r="F559" s="50"/>
      <c r="G559" s="50"/>
      <c r="H559" s="50"/>
      <c r="I559" s="50"/>
      <c r="J559" s="50">
        <v>1</v>
      </c>
      <c r="K559" s="82"/>
      <c r="L559" s="144"/>
      <c r="M559" s="81"/>
      <c r="N559" s="137"/>
      <c r="O559" s="79"/>
      <c r="P559" s="56">
        <v>1</v>
      </c>
      <c r="Q559" s="136"/>
      <c r="R559" s="79"/>
    </row>
    <row r="560" spans="1:20" ht="15.75" customHeight="1" x14ac:dyDescent="0.25">
      <c r="A560" s="49">
        <f t="shared" si="90"/>
        <v>1901</v>
      </c>
      <c r="B560" s="50"/>
      <c r="C560" s="50"/>
      <c r="D560" s="50"/>
      <c r="E560" s="50"/>
      <c r="F560" s="50"/>
      <c r="G560" s="50"/>
      <c r="H560" s="50"/>
      <c r="I560" s="50"/>
      <c r="J560" s="50">
        <v>1</v>
      </c>
      <c r="K560" s="82">
        <v>1</v>
      </c>
      <c r="L560" s="144"/>
      <c r="M560" s="81"/>
      <c r="N560" s="137"/>
      <c r="O560" s="79"/>
      <c r="P560" s="56">
        <v>1</v>
      </c>
      <c r="Q560" s="136"/>
      <c r="R560" s="79"/>
    </row>
    <row r="561" spans="1:18" ht="15.75" customHeight="1" x14ac:dyDescent="0.25">
      <c r="A561" s="49">
        <f t="shared" si="90"/>
        <v>1902</v>
      </c>
      <c r="B561" s="50"/>
      <c r="C561" s="50"/>
      <c r="D561" s="50"/>
      <c r="E561" s="50"/>
      <c r="F561" s="50"/>
      <c r="G561" s="50"/>
      <c r="H561" s="50"/>
      <c r="I561" s="50"/>
      <c r="J561" s="50"/>
      <c r="K561" s="82"/>
      <c r="L561" s="144"/>
      <c r="M561" s="81"/>
      <c r="N561" s="137"/>
      <c r="O561" s="79"/>
      <c r="P561" s="56"/>
      <c r="Q561" s="136"/>
      <c r="R561" s="79"/>
    </row>
    <row r="562" spans="1:18" ht="15.75" customHeight="1" x14ac:dyDescent="0.25">
      <c r="A562" s="49">
        <f t="shared" si="90"/>
        <v>2001</v>
      </c>
      <c r="B562" s="50"/>
      <c r="C562" s="50"/>
      <c r="D562" s="50"/>
      <c r="E562" s="50"/>
      <c r="F562" s="50"/>
      <c r="G562" s="50"/>
      <c r="H562" s="50"/>
      <c r="I562" s="50"/>
      <c r="J562" s="50"/>
      <c r="K562" s="82"/>
      <c r="L562" s="144"/>
      <c r="M562" s="81"/>
      <c r="N562" s="137"/>
      <c r="O562" s="81"/>
      <c r="P562" s="137"/>
      <c r="Q562" s="138"/>
      <c r="R562" s="79"/>
    </row>
    <row r="563" spans="1:18" ht="15.75" customHeight="1" x14ac:dyDescent="0.25">
      <c r="A563" s="49">
        <f t="shared" si="90"/>
        <v>2002</v>
      </c>
      <c r="B563" s="50"/>
      <c r="C563" s="50"/>
      <c r="D563" s="50"/>
      <c r="E563" s="50"/>
      <c r="F563" s="50"/>
      <c r="G563" s="50"/>
      <c r="H563" s="50"/>
      <c r="I563" s="50"/>
      <c r="J563" s="50"/>
      <c r="K563" s="82"/>
      <c r="L563" s="144"/>
      <c r="M563" s="81"/>
      <c r="N563" s="137"/>
      <c r="O563" s="126" t="s">
        <v>63</v>
      </c>
      <c r="P563" s="127">
        <v>7</v>
      </c>
      <c r="Q563" s="128">
        <f>K566</f>
        <v>24</v>
      </c>
      <c r="R563" s="129" t="s">
        <v>10</v>
      </c>
    </row>
    <row r="564" spans="1:18" ht="15.75" customHeight="1" x14ac:dyDescent="0.25">
      <c r="A564" s="49">
        <f t="shared" si="90"/>
        <v>2101</v>
      </c>
      <c r="B564" s="50"/>
      <c r="C564" s="50"/>
      <c r="D564" s="50"/>
      <c r="E564" s="50"/>
      <c r="F564" s="50"/>
      <c r="G564" s="50"/>
      <c r="H564" s="50"/>
      <c r="I564" s="50"/>
      <c r="J564" s="50"/>
      <c r="K564" s="82"/>
      <c r="L564" s="144"/>
      <c r="M564" s="81"/>
      <c r="N564" s="137"/>
      <c r="O564" s="130" t="s">
        <v>64</v>
      </c>
      <c r="P564" s="57">
        <f>IF(P563/B549=0,"",P563/B549)</f>
        <v>0.21212121212121213</v>
      </c>
      <c r="Q564" s="131">
        <f>IF(P563/Q563=0,"",P563/Q563)</f>
        <v>0.29166666666666669</v>
      </c>
      <c r="R564" s="132" t="s">
        <v>65</v>
      </c>
    </row>
    <row r="565" spans="1:18" ht="15.75" customHeight="1" x14ac:dyDescent="0.25">
      <c r="A565" s="49">
        <f t="shared" si="90"/>
        <v>2102</v>
      </c>
      <c r="B565" s="50"/>
      <c r="C565" s="50"/>
      <c r="D565" s="50"/>
      <c r="E565" s="50"/>
      <c r="F565" s="50"/>
      <c r="G565" s="50"/>
      <c r="H565" s="50"/>
      <c r="I565" s="50"/>
      <c r="J565" s="50"/>
      <c r="K565" s="82"/>
      <c r="L565" s="146"/>
      <c r="M565" s="147"/>
      <c r="N565" s="148"/>
      <c r="O565" s="92"/>
      <c r="P565" s="139"/>
      <c r="Q565" s="139"/>
      <c r="R565" s="140"/>
    </row>
    <row r="566" spans="1:18" ht="18" customHeight="1" x14ac:dyDescent="0.25">
      <c r="A566" s="28"/>
      <c r="B566" s="190" t="s">
        <v>90</v>
      </c>
      <c r="C566" s="190"/>
      <c r="D566" s="190"/>
      <c r="E566" s="190"/>
      <c r="F566" s="190"/>
      <c r="G566" s="190"/>
      <c r="H566" s="190"/>
      <c r="I566" s="190"/>
      <c r="J566" s="190"/>
      <c r="K566" s="59">
        <f>SUM(K549:K562)</f>
        <v>24</v>
      </c>
      <c r="L566" s="60">
        <f>IF(K557=0,"0%",K557/B549)</f>
        <v>0.63636363636363635</v>
      </c>
      <c r="M566" s="60">
        <f>IF(K566=0,"",K566/B549)</f>
        <v>0.72727272727272729</v>
      </c>
      <c r="N566" s="60">
        <f>M566-L566</f>
        <v>9.0909090909090939E-2</v>
      </c>
      <c r="O566" s="1"/>
      <c r="P566" s="29"/>
      <c r="Q566" s="25"/>
      <c r="R566" s="1"/>
    </row>
    <row r="567" spans="1:18" ht="12.75" customHeight="1" x14ac:dyDescent="0.2">
      <c r="L567" s="1"/>
      <c r="M567" s="1"/>
      <c r="O567" s="1"/>
    </row>
    <row r="568" spans="1:18" ht="12.75" customHeight="1" x14ac:dyDescent="0.2">
      <c r="L568" s="1"/>
      <c r="M568" s="1"/>
      <c r="O568" s="1"/>
    </row>
    <row r="569" spans="1:18" ht="12.75" customHeight="1" x14ac:dyDescent="0.2">
      <c r="L569" s="1"/>
      <c r="M569" s="1"/>
      <c r="O569" s="1"/>
    </row>
    <row r="570" spans="1:18" ht="12.75" customHeight="1" x14ac:dyDescent="0.2">
      <c r="L570" s="1"/>
      <c r="M570" s="1"/>
      <c r="O570" s="1"/>
    </row>
    <row r="571" spans="1:18" ht="12.75" customHeight="1" x14ac:dyDescent="0.2">
      <c r="L571" s="1"/>
      <c r="M571" s="1"/>
      <c r="O571" s="1"/>
    </row>
    <row r="572" spans="1:18" ht="12.75" customHeight="1" x14ac:dyDescent="0.2">
      <c r="L572" s="1"/>
      <c r="M572" s="1"/>
      <c r="O572" s="1"/>
    </row>
    <row r="573" spans="1:18" ht="12.75" customHeight="1" x14ac:dyDescent="0.2">
      <c r="L573" s="1"/>
      <c r="M573" s="1"/>
      <c r="O573" s="1"/>
    </row>
    <row r="574" spans="1:18" ht="12.75" customHeight="1" x14ac:dyDescent="0.2">
      <c r="L574" s="1"/>
      <c r="M574" s="1"/>
      <c r="O574" s="1"/>
    </row>
    <row r="575" spans="1:18" ht="12.75" customHeight="1" x14ac:dyDescent="0.2">
      <c r="L575" s="1"/>
      <c r="M575" s="1"/>
      <c r="O575" s="1"/>
    </row>
    <row r="576" spans="1:18" ht="12.75" customHeight="1" x14ac:dyDescent="0.2">
      <c r="L576" s="1"/>
      <c r="M576" s="1"/>
      <c r="O576" s="1"/>
    </row>
    <row r="577" spans="12:15" ht="12.75" customHeight="1" x14ac:dyDescent="0.2">
      <c r="L577" s="1"/>
      <c r="M577" s="1"/>
      <c r="O577" s="1"/>
    </row>
    <row r="578" spans="12:15" ht="12.75" customHeight="1" x14ac:dyDescent="0.2">
      <c r="L578" s="1"/>
      <c r="M578" s="1"/>
      <c r="O578" s="1"/>
    </row>
    <row r="579" spans="12:15" ht="12.75" customHeight="1" x14ac:dyDescent="0.2">
      <c r="L579" s="1"/>
      <c r="M579" s="1"/>
      <c r="O579" s="1"/>
    </row>
    <row r="580" spans="12:15" ht="12.75" customHeight="1" x14ac:dyDescent="0.2">
      <c r="L580" s="1"/>
      <c r="M580" s="1"/>
      <c r="O580" s="1"/>
    </row>
    <row r="581" spans="12:15" ht="12.75" customHeight="1" x14ac:dyDescent="0.2">
      <c r="L581" s="1"/>
      <c r="M581" s="1"/>
      <c r="O581" s="1"/>
    </row>
    <row r="582" spans="12:15" ht="12.75" customHeight="1" x14ac:dyDescent="0.2">
      <c r="L582" s="1"/>
      <c r="M582" s="1"/>
      <c r="O582" s="1"/>
    </row>
    <row r="583" spans="12:15" ht="12.75" customHeight="1" x14ac:dyDescent="0.2">
      <c r="L583" s="1"/>
      <c r="M583" s="1"/>
      <c r="O583" s="1"/>
    </row>
    <row r="584" spans="12:15" ht="12.75" customHeight="1" x14ac:dyDescent="0.2">
      <c r="L584" s="1"/>
      <c r="M584" s="1"/>
      <c r="O584" s="1"/>
    </row>
    <row r="585" spans="12:15" ht="12.75" customHeight="1" x14ac:dyDescent="0.2">
      <c r="L585" s="1"/>
      <c r="M585" s="1"/>
      <c r="O585" s="1"/>
    </row>
    <row r="586" spans="12:15" ht="12.75" customHeight="1" x14ac:dyDescent="0.2">
      <c r="L586" s="1"/>
      <c r="M586" s="1"/>
      <c r="O586" s="1"/>
    </row>
    <row r="587" spans="12:15" ht="12.75" customHeight="1" x14ac:dyDescent="0.2">
      <c r="L587" s="1"/>
      <c r="M587" s="1"/>
      <c r="O587" s="1"/>
    </row>
    <row r="588" spans="12:15" ht="12.75" customHeight="1" x14ac:dyDescent="0.2">
      <c r="L588" s="1"/>
      <c r="M588" s="1"/>
      <c r="O588" s="1"/>
    </row>
    <row r="589" spans="12:15" ht="12.75" customHeight="1" x14ac:dyDescent="0.2">
      <c r="L589" s="1"/>
      <c r="M589" s="1"/>
      <c r="O589" s="1"/>
    </row>
    <row r="590" spans="12:15" ht="12.75" customHeight="1" x14ac:dyDescent="0.2">
      <c r="L590" s="1"/>
      <c r="M590" s="1"/>
      <c r="O590" s="1"/>
    </row>
    <row r="591" spans="12:15" ht="12.75" customHeight="1" x14ac:dyDescent="0.2">
      <c r="L591" s="1"/>
      <c r="M591" s="1"/>
      <c r="O591" s="1"/>
    </row>
    <row r="592" spans="12:15" ht="12.75" customHeight="1" x14ac:dyDescent="0.2">
      <c r="L592" s="1"/>
      <c r="M592" s="1"/>
      <c r="O592" s="1"/>
    </row>
    <row r="593" spans="12:15" ht="12.75" customHeight="1" x14ac:dyDescent="0.2">
      <c r="L593" s="1"/>
      <c r="M593" s="1"/>
      <c r="O593" s="1"/>
    </row>
    <row r="594" spans="12:15" ht="12.75" customHeight="1" x14ac:dyDescent="0.2">
      <c r="L594" s="1"/>
      <c r="M594" s="1"/>
      <c r="O594" s="1"/>
    </row>
    <row r="595" spans="12:15" ht="12.75" customHeight="1" x14ac:dyDescent="0.2">
      <c r="L595" s="1"/>
      <c r="M595" s="1"/>
      <c r="O595" s="1"/>
    </row>
    <row r="596" spans="12:15" ht="12.75" customHeight="1" x14ac:dyDescent="0.2">
      <c r="L596" s="1"/>
      <c r="M596" s="1"/>
      <c r="O596" s="1"/>
    </row>
    <row r="597" spans="12:15" ht="12.75" customHeight="1" x14ac:dyDescent="0.2">
      <c r="L597" s="1"/>
      <c r="M597" s="1"/>
      <c r="O597" s="1"/>
    </row>
    <row r="598" spans="12:15" ht="12.75" customHeight="1" x14ac:dyDescent="0.2">
      <c r="L598" s="1"/>
      <c r="M598" s="1"/>
      <c r="O598" s="1"/>
    </row>
    <row r="599" spans="12:15" ht="12.75" customHeight="1" x14ac:dyDescent="0.2">
      <c r="L599" s="1"/>
      <c r="M599" s="1"/>
      <c r="O599" s="1"/>
    </row>
    <row r="600" spans="12:15" ht="12.75" customHeight="1" x14ac:dyDescent="0.2">
      <c r="L600" s="1"/>
      <c r="M600" s="1"/>
      <c r="O600" s="1"/>
    </row>
    <row r="601" spans="12:15" ht="12.75" customHeight="1" x14ac:dyDescent="0.2">
      <c r="L601" s="1"/>
      <c r="M601" s="1"/>
      <c r="O601" s="1"/>
    </row>
    <row r="602" spans="12:15" ht="12.75" customHeight="1" x14ac:dyDescent="0.2">
      <c r="L602" s="1"/>
      <c r="M602" s="1"/>
      <c r="O602" s="1"/>
    </row>
    <row r="603" spans="12:15" ht="12.75" customHeight="1" x14ac:dyDescent="0.2">
      <c r="L603" s="1"/>
      <c r="M603" s="1"/>
      <c r="O603" s="1"/>
    </row>
    <row r="604" spans="12:15" ht="12.75" customHeight="1" x14ac:dyDescent="0.2">
      <c r="L604" s="1"/>
      <c r="M604" s="1"/>
      <c r="O604" s="1"/>
    </row>
    <row r="605" spans="12:15" ht="12.75" customHeight="1" x14ac:dyDescent="0.2">
      <c r="L605" s="1"/>
      <c r="M605" s="1"/>
      <c r="O605" s="1"/>
    </row>
    <row r="606" spans="12:15" ht="12.75" customHeight="1" x14ac:dyDescent="0.2">
      <c r="L606" s="1"/>
      <c r="M606" s="1"/>
      <c r="O606" s="1"/>
    </row>
    <row r="607" spans="12:15" ht="12.75" customHeight="1" x14ac:dyDescent="0.2">
      <c r="L607" s="1"/>
      <c r="M607" s="1"/>
      <c r="O607" s="1"/>
    </row>
    <row r="608" spans="12:15" ht="12.75" customHeight="1" x14ac:dyDescent="0.2">
      <c r="L608" s="1"/>
      <c r="M608" s="1"/>
      <c r="O608" s="1"/>
    </row>
    <row r="609" spans="12:15" ht="12.75" customHeight="1" x14ac:dyDescent="0.2">
      <c r="L609" s="1"/>
      <c r="M609" s="1"/>
      <c r="O609" s="1"/>
    </row>
    <row r="610" spans="12:15" ht="12.75" customHeight="1" x14ac:dyDescent="0.2">
      <c r="L610" s="1"/>
      <c r="M610" s="1"/>
      <c r="O610" s="1"/>
    </row>
    <row r="611" spans="12:15" ht="12.75" customHeight="1" x14ac:dyDescent="0.2">
      <c r="L611" s="1"/>
      <c r="M611" s="1"/>
      <c r="O611" s="1"/>
    </row>
    <row r="612" spans="12:15" ht="12.75" customHeight="1" x14ac:dyDescent="0.2">
      <c r="L612" s="1"/>
      <c r="M612" s="1"/>
      <c r="O612" s="1"/>
    </row>
    <row r="613" spans="12:15" ht="12.75" customHeight="1" x14ac:dyDescent="0.2">
      <c r="L613" s="1"/>
      <c r="M613" s="1"/>
      <c r="O613" s="1"/>
    </row>
    <row r="614" spans="12:15" ht="12.75" customHeight="1" x14ac:dyDescent="0.2">
      <c r="L614" s="1"/>
      <c r="M614" s="1"/>
      <c r="O614" s="1"/>
    </row>
    <row r="615" spans="12:15" ht="12.75" customHeight="1" x14ac:dyDescent="0.2">
      <c r="L615" s="1"/>
      <c r="M615" s="1"/>
      <c r="O615" s="1"/>
    </row>
    <row r="616" spans="12:15" ht="12.75" customHeight="1" x14ac:dyDescent="0.2">
      <c r="L616" s="1"/>
      <c r="M616" s="1"/>
      <c r="O616" s="1"/>
    </row>
    <row r="617" spans="12:15" ht="12.75" customHeight="1" x14ac:dyDescent="0.2">
      <c r="L617" s="1"/>
      <c r="M617" s="1"/>
      <c r="O617" s="1"/>
    </row>
    <row r="618" spans="12:15" ht="12.75" customHeight="1" x14ac:dyDescent="0.2">
      <c r="L618" s="1"/>
      <c r="M618" s="1"/>
      <c r="O618" s="1"/>
    </row>
    <row r="619" spans="12:15" ht="12.75" customHeight="1" x14ac:dyDescent="0.2">
      <c r="L619" s="1"/>
      <c r="M619" s="1"/>
      <c r="O619" s="1"/>
    </row>
    <row r="620" spans="12:15" ht="12.75" customHeight="1" x14ac:dyDescent="0.2">
      <c r="L620" s="1"/>
      <c r="M620" s="1"/>
      <c r="O620" s="1"/>
    </row>
    <row r="621" spans="12:15" ht="12.75" customHeight="1" x14ac:dyDescent="0.2">
      <c r="L621" s="1"/>
      <c r="M621" s="1"/>
      <c r="O621" s="1"/>
    </row>
    <row r="622" spans="12:15" ht="12.75" customHeight="1" x14ac:dyDescent="0.2">
      <c r="L622" s="1"/>
      <c r="M622" s="1"/>
      <c r="O622" s="1"/>
    </row>
    <row r="623" spans="12:15" ht="12.75" customHeight="1" x14ac:dyDescent="0.2">
      <c r="L623" s="1"/>
      <c r="M623" s="1"/>
      <c r="O623" s="1"/>
    </row>
    <row r="624" spans="12:15" ht="12.75" customHeight="1" x14ac:dyDescent="0.2">
      <c r="L624" s="1"/>
      <c r="M624" s="1"/>
      <c r="O624" s="1"/>
    </row>
    <row r="625" spans="12:15" ht="12.75" customHeight="1" x14ac:dyDescent="0.2">
      <c r="L625" s="1"/>
      <c r="M625" s="1"/>
      <c r="O625" s="1"/>
    </row>
    <row r="626" spans="12:15" ht="12.75" customHeight="1" x14ac:dyDescent="0.2">
      <c r="L626" s="1"/>
      <c r="M626" s="1"/>
      <c r="O626" s="1"/>
    </row>
    <row r="627" spans="12:15" ht="12.75" customHeight="1" x14ac:dyDescent="0.2">
      <c r="L627" s="1"/>
      <c r="M627" s="1"/>
      <c r="O627" s="1"/>
    </row>
    <row r="628" spans="12:15" ht="12.75" customHeight="1" x14ac:dyDescent="0.2">
      <c r="L628" s="1"/>
      <c r="M628" s="1"/>
      <c r="O628" s="1"/>
    </row>
    <row r="629" spans="12:15" ht="12.75" customHeight="1" x14ac:dyDescent="0.2">
      <c r="L629" s="1"/>
      <c r="M629" s="1"/>
      <c r="O629" s="1"/>
    </row>
    <row r="630" spans="12:15" ht="12.75" customHeight="1" x14ac:dyDescent="0.2">
      <c r="L630" s="1"/>
      <c r="M630" s="1"/>
      <c r="O630" s="1"/>
    </row>
    <row r="631" spans="12:15" ht="12.75" customHeight="1" x14ac:dyDescent="0.2">
      <c r="L631" s="1"/>
      <c r="M631" s="1"/>
      <c r="O631" s="1"/>
    </row>
    <row r="632" spans="12:15" ht="12.75" customHeight="1" x14ac:dyDescent="0.2">
      <c r="L632" s="1"/>
      <c r="M632" s="1"/>
      <c r="O632" s="1"/>
    </row>
    <row r="633" spans="12:15" ht="12.75" customHeight="1" x14ac:dyDescent="0.2">
      <c r="L633" s="1"/>
      <c r="M633" s="1"/>
      <c r="O633" s="1"/>
    </row>
    <row r="634" spans="12:15" ht="12.75" customHeight="1" x14ac:dyDescent="0.2">
      <c r="L634" s="1"/>
      <c r="M634" s="1"/>
      <c r="O634" s="1"/>
    </row>
    <row r="635" spans="12:15" ht="12.75" customHeight="1" x14ac:dyDescent="0.2">
      <c r="L635" s="1"/>
      <c r="M635" s="1"/>
      <c r="O635" s="1"/>
    </row>
    <row r="636" spans="12:15" ht="12.75" customHeight="1" x14ac:dyDescent="0.2">
      <c r="L636" s="1"/>
      <c r="M636" s="1"/>
      <c r="O636" s="1"/>
    </row>
    <row r="637" spans="12:15" ht="12.75" customHeight="1" x14ac:dyDescent="0.2">
      <c r="L637" s="1"/>
      <c r="M637" s="1"/>
      <c r="O637" s="1"/>
    </row>
    <row r="638" spans="12:15" ht="12.75" customHeight="1" x14ac:dyDescent="0.2">
      <c r="L638" s="1"/>
      <c r="M638" s="1"/>
      <c r="O638" s="1"/>
    </row>
    <row r="639" spans="12:15" ht="12.75" customHeight="1" x14ac:dyDescent="0.2">
      <c r="L639" s="1"/>
      <c r="M639" s="1"/>
      <c r="O639" s="1"/>
    </row>
    <row r="640" spans="12:15" ht="12.75" customHeight="1" x14ac:dyDescent="0.2">
      <c r="L640" s="1"/>
      <c r="M640" s="1"/>
      <c r="O640" s="1"/>
    </row>
    <row r="641" spans="12:15" ht="12.75" customHeight="1" x14ac:dyDescent="0.2">
      <c r="L641" s="1"/>
      <c r="M641" s="1"/>
      <c r="O641" s="1"/>
    </row>
    <row r="642" spans="12:15" ht="12.75" customHeight="1" x14ac:dyDescent="0.2">
      <c r="L642" s="1"/>
      <c r="M642" s="1"/>
      <c r="O642" s="1"/>
    </row>
    <row r="643" spans="12:15" ht="12.75" customHeight="1" x14ac:dyDescent="0.2">
      <c r="L643" s="1"/>
      <c r="M643" s="1"/>
      <c r="O643" s="1"/>
    </row>
    <row r="644" spans="12:15" ht="12.75" customHeight="1" x14ac:dyDescent="0.2">
      <c r="L644" s="1"/>
      <c r="M644" s="1"/>
      <c r="O644" s="1"/>
    </row>
    <row r="645" spans="12:15" ht="12.75" customHeight="1" x14ac:dyDescent="0.2">
      <c r="L645" s="1"/>
      <c r="M645" s="1"/>
      <c r="O645" s="1"/>
    </row>
    <row r="646" spans="12:15" ht="12.75" customHeight="1" x14ac:dyDescent="0.2">
      <c r="L646" s="1"/>
      <c r="M646" s="1"/>
      <c r="O646" s="1"/>
    </row>
    <row r="647" spans="12:15" ht="12.75" customHeight="1" x14ac:dyDescent="0.2">
      <c r="L647" s="1"/>
      <c r="M647" s="1"/>
      <c r="O647" s="1"/>
    </row>
    <row r="648" spans="12:15" ht="12.75" customHeight="1" x14ac:dyDescent="0.2">
      <c r="L648" s="1"/>
      <c r="M648" s="1"/>
      <c r="O648" s="1"/>
    </row>
    <row r="649" spans="12:15" ht="12.75" customHeight="1" x14ac:dyDescent="0.2">
      <c r="L649" s="1"/>
      <c r="M649" s="1"/>
      <c r="O649" s="1"/>
    </row>
    <row r="650" spans="12:15" ht="12.75" customHeight="1" x14ac:dyDescent="0.2">
      <c r="L650" s="1"/>
      <c r="M650" s="1"/>
      <c r="O650" s="1"/>
    </row>
    <row r="651" spans="12:15" ht="12.75" customHeight="1" x14ac:dyDescent="0.2">
      <c r="L651" s="1"/>
      <c r="M651" s="1"/>
      <c r="O651" s="1"/>
    </row>
    <row r="652" spans="12:15" ht="12.75" customHeight="1" x14ac:dyDescent="0.2">
      <c r="L652" s="1"/>
      <c r="M652" s="1"/>
      <c r="O652" s="1"/>
    </row>
    <row r="653" spans="12:15" ht="12.75" customHeight="1" x14ac:dyDescent="0.2">
      <c r="L653" s="1"/>
      <c r="M653" s="1"/>
      <c r="O653" s="1"/>
    </row>
    <row r="654" spans="12:15" ht="12.75" customHeight="1" x14ac:dyDescent="0.2">
      <c r="L654" s="1"/>
      <c r="M654" s="1"/>
      <c r="O654" s="1"/>
    </row>
    <row r="655" spans="12:15" ht="12.75" customHeight="1" x14ac:dyDescent="0.2">
      <c r="L655" s="1"/>
      <c r="M655" s="1"/>
      <c r="O655" s="1"/>
    </row>
    <row r="656" spans="12:15" ht="12.75" customHeight="1" x14ac:dyDescent="0.2">
      <c r="L656" s="1"/>
      <c r="M656" s="1"/>
      <c r="O656" s="1"/>
    </row>
    <row r="657" spans="12:15" ht="12.75" customHeight="1" x14ac:dyDescent="0.2">
      <c r="L657" s="1"/>
      <c r="M657" s="1"/>
      <c r="O657" s="1"/>
    </row>
    <row r="658" spans="12:15" ht="12.75" customHeight="1" x14ac:dyDescent="0.2">
      <c r="L658" s="1"/>
      <c r="M658" s="1"/>
      <c r="O658" s="1"/>
    </row>
    <row r="659" spans="12:15" ht="12.75" customHeight="1" x14ac:dyDescent="0.2">
      <c r="L659" s="1"/>
      <c r="M659" s="1"/>
      <c r="O659" s="1"/>
    </row>
    <row r="660" spans="12:15" ht="12.75" customHeight="1" x14ac:dyDescent="0.2">
      <c r="L660" s="1"/>
      <c r="M660" s="1"/>
      <c r="O660" s="1"/>
    </row>
    <row r="661" spans="12:15" ht="12.75" customHeight="1" x14ac:dyDescent="0.2">
      <c r="L661" s="1"/>
      <c r="M661" s="1"/>
      <c r="O661" s="1"/>
    </row>
    <row r="662" spans="12:15" ht="12.75" customHeight="1" x14ac:dyDescent="0.2">
      <c r="L662" s="1"/>
      <c r="M662" s="1"/>
      <c r="O662" s="1"/>
    </row>
    <row r="663" spans="12:15" ht="12.75" customHeight="1" x14ac:dyDescent="0.2">
      <c r="L663" s="1"/>
      <c r="M663" s="1"/>
      <c r="O663" s="1"/>
    </row>
    <row r="664" spans="12:15" ht="12.75" customHeight="1" x14ac:dyDescent="0.2">
      <c r="L664" s="1"/>
      <c r="M664" s="1"/>
      <c r="O664" s="1"/>
    </row>
    <row r="665" spans="12:15" ht="12.75" customHeight="1" x14ac:dyDescent="0.2">
      <c r="L665" s="1"/>
      <c r="M665" s="1"/>
      <c r="O665" s="1"/>
    </row>
    <row r="666" spans="12:15" ht="12.75" customHeight="1" x14ac:dyDescent="0.2">
      <c r="L666" s="1"/>
      <c r="M666" s="1"/>
      <c r="O666" s="1"/>
    </row>
    <row r="667" spans="12:15" ht="12.75" customHeight="1" x14ac:dyDescent="0.2">
      <c r="L667" s="1"/>
      <c r="M667" s="1"/>
      <c r="O667" s="1"/>
    </row>
    <row r="668" spans="12:15" ht="12.75" customHeight="1" x14ac:dyDescent="0.2">
      <c r="L668" s="1"/>
      <c r="M668" s="1"/>
      <c r="O668" s="1"/>
    </row>
    <row r="669" spans="12:15" ht="12.75" customHeight="1" x14ac:dyDescent="0.2">
      <c r="L669" s="1"/>
      <c r="M669" s="1"/>
      <c r="O669" s="1"/>
    </row>
    <row r="670" spans="12:15" ht="12.75" customHeight="1" x14ac:dyDescent="0.2">
      <c r="L670" s="1"/>
      <c r="M670" s="1"/>
      <c r="O670" s="1"/>
    </row>
    <row r="671" spans="12:15" ht="12.75" customHeight="1" x14ac:dyDescent="0.2">
      <c r="L671" s="1"/>
      <c r="M671" s="1"/>
      <c r="O671" s="1"/>
    </row>
    <row r="672" spans="12:15" ht="12.75" customHeight="1" x14ac:dyDescent="0.2">
      <c r="L672" s="1"/>
      <c r="M672" s="1"/>
      <c r="O672" s="1"/>
    </row>
    <row r="673" spans="12:15" ht="12.75" customHeight="1" x14ac:dyDescent="0.2">
      <c r="L673" s="1"/>
      <c r="M673" s="1"/>
      <c r="O673" s="1"/>
    </row>
    <row r="674" spans="12:15" ht="12.75" customHeight="1" x14ac:dyDescent="0.2">
      <c r="L674" s="1"/>
      <c r="M674" s="1"/>
      <c r="O674" s="1"/>
    </row>
    <row r="675" spans="12:15" ht="12.75" customHeight="1" x14ac:dyDescent="0.2">
      <c r="L675" s="1"/>
      <c r="M675" s="1"/>
      <c r="O675" s="1"/>
    </row>
    <row r="676" spans="12:15" ht="12.75" customHeight="1" x14ac:dyDescent="0.2">
      <c r="L676" s="1"/>
      <c r="M676" s="1"/>
      <c r="O676" s="1"/>
    </row>
    <row r="677" spans="12:15" ht="12.75" customHeight="1" x14ac:dyDescent="0.2">
      <c r="L677" s="1"/>
      <c r="M677" s="1"/>
      <c r="O677" s="1"/>
    </row>
    <row r="678" spans="12:15" ht="12.75" customHeight="1" x14ac:dyDescent="0.2">
      <c r="L678" s="1"/>
      <c r="M678" s="1"/>
      <c r="O678" s="1"/>
    </row>
    <row r="679" spans="12:15" ht="12.75" customHeight="1" x14ac:dyDescent="0.2">
      <c r="L679" s="1"/>
      <c r="M679" s="1"/>
      <c r="O679" s="1"/>
    </row>
    <row r="680" spans="12:15" ht="12.75" customHeight="1" x14ac:dyDescent="0.2">
      <c r="L680" s="1"/>
      <c r="M680" s="1"/>
      <c r="O680" s="1"/>
    </row>
    <row r="681" spans="12:15" ht="12.75" customHeight="1" x14ac:dyDescent="0.2">
      <c r="L681" s="1"/>
      <c r="M681" s="1"/>
      <c r="O681" s="1"/>
    </row>
    <row r="682" spans="12:15" ht="12.75" customHeight="1" x14ac:dyDescent="0.2">
      <c r="L682" s="1"/>
      <c r="M682" s="1"/>
      <c r="O682" s="1"/>
    </row>
    <row r="683" spans="12:15" ht="12.75" customHeight="1" x14ac:dyDescent="0.2">
      <c r="L683" s="1"/>
      <c r="M683" s="1"/>
      <c r="O683" s="1"/>
    </row>
    <row r="684" spans="12:15" ht="12.75" customHeight="1" x14ac:dyDescent="0.2">
      <c r="L684" s="1"/>
      <c r="M684" s="1"/>
      <c r="O684" s="1"/>
    </row>
    <row r="685" spans="12:15" ht="12.75" customHeight="1" x14ac:dyDescent="0.2">
      <c r="L685" s="1"/>
      <c r="M685" s="1"/>
      <c r="O685" s="1"/>
    </row>
    <row r="686" spans="12:15" ht="12.75" customHeight="1" x14ac:dyDescent="0.2">
      <c r="L686" s="1"/>
      <c r="M686" s="1"/>
      <c r="O686" s="1"/>
    </row>
    <row r="687" spans="12:15" ht="12.75" customHeight="1" x14ac:dyDescent="0.2">
      <c r="L687" s="1"/>
      <c r="M687" s="1"/>
      <c r="O687" s="1"/>
    </row>
    <row r="688" spans="12:15" ht="12.75" customHeight="1" x14ac:dyDescent="0.2">
      <c r="L688" s="1"/>
      <c r="M688" s="1"/>
      <c r="O688" s="1"/>
    </row>
    <row r="689" spans="12:15" ht="12.75" customHeight="1" x14ac:dyDescent="0.2">
      <c r="L689" s="1"/>
      <c r="M689" s="1"/>
      <c r="O689" s="1"/>
    </row>
    <row r="690" spans="12:15" ht="12.75" customHeight="1" x14ac:dyDescent="0.2">
      <c r="L690" s="1"/>
      <c r="M690" s="1"/>
      <c r="O690" s="1"/>
    </row>
    <row r="691" spans="12:15" ht="12.75" customHeight="1" x14ac:dyDescent="0.2">
      <c r="L691" s="1"/>
      <c r="M691" s="1"/>
      <c r="O691" s="1"/>
    </row>
    <row r="692" spans="12:15" ht="12.75" customHeight="1" x14ac:dyDescent="0.2">
      <c r="L692" s="1"/>
      <c r="M692" s="1"/>
      <c r="O692" s="1"/>
    </row>
    <row r="693" spans="12:15" ht="12.75" customHeight="1" x14ac:dyDescent="0.2">
      <c r="L693" s="1"/>
      <c r="M693" s="1"/>
      <c r="O693" s="1"/>
    </row>
    <row r="694" spans="12:15" ht="12.75" customHeight="1" x14ac:dyDescent="0.2">
      <c r="L694" s="1"/>
      <c r="M694" s="1"/>
      <c r="O694" s="1"/>
    </row>
    <row r="695" spans="12:15" ht="12.75" customHeight="1" x14ac:dyDescent="0.2">
      <c r="L695" s="1"/>
      <c r="M695" s="1"/>
      <c r="O695" s="1"/>
    </row>
    <row r="696" spans="12:15" ht="12.75" customHeight="1" x14ac:dyDescent="0.2">
      <c r="L696" s="1"/>
      <c r="M696" s="1"/>
      <c r="O696" s="1"/>
    </row>
    <row r="697" spans="12:15" ht="12.75" customHeight="1" x14ac:dyDescent="0.2">
      <c r="L697" s="1"/>
      <c r="M697" s="1"/>
      <c r="O697" s="1"/>
    </row>
    <row r="698" spans="12:15" ht="12.75" customHeight="1" x14ac:dyDescent="0.2">
      <c r="L698" s="1"/>
      <c r="M698" s="1"/>
      <c r="O698" s="1"/>
    </row>
    <row r="699" spans="12:15" ht="12.75" customHeight="1" x14ac:dyDescent="0.2">
      <c r="L699" s="1"/>
      <c r="M699" s="1"/>
      <c r="O699" s="1"/>
    </row>
    <row r="700" spans="12:15" ht="12.75" customHeight="1" x14ac:dyDescent="0.2">
      <c r="L700" s="1"/>
      <c r="M700" s="1"/>
      <c r="O700" s="1"/>
    </row>
    <row r="701" spans="12:15" ht="12.75" customHeight="1" x14ac:dyDescent="0.2">
      <c r="L701" s="1"/>
      <c r="M701" s="1"/>
      <c r="O701" s="1"/>
    </row>
    <row r="702" spans="12:15" ht="12.75" customHeight="1" x14ac:dyDescent="0.2">
      <c r="L702" s="1"/>
      <c r="M702" s="1"/>
      <c r="O702" s="1"/>
    </row>
    <row r="703" spans="12:15" ht="12.75" customHeight="1" x14ac:dyDescent="0.2">
      <c r="L703" s="1"/>
      <c r="M703" s="1"/>
      <c r="O703" s="1"/>
    </row>
    <row r="704" spans="12:15" ht="12.75" customHeight="1" x14ac:dyDescent="0.2">
      <c r="L704" s="1"/>
      <c r="M704" s="1"/>
      <c r="O704" s="1"/>
    </row>
    <row r="705" spans="12:15" ht="12.75" customHeight="1" x14ac:dyDescent="0.2">
      <c r="L705" s="1"/>
      <c r="M705" s="1"/>
      <c r="O705" s="1"/>
    </row>
    <row r="706" spans="12:15" ht="12.75" customHeight="1" x14ac:dyDescent="0.2">
      <c r="L706" s="1"/>
      <c r="M706" s="1"/>
      <c r="O706" s="1"/>
    </row>
    <row r="707" spans="12:15" ht="12.75" customHeight="1" x14ac:dyDescent="0.2">
      <c r="L707" s="1"/>
      <c r="M707" s="1"/>
      <c r="O707" s="1"/>
    </row>
    <row r="708" spans="12:15" ht="12.75" customHeight="1" x14ac:dyDescent="0.2">
      <c r="L708" s="1"/>
      <c r="M708" s="1"/>
      <c r="O708" s="1"/>
    </row>
    <row r="709" spans="12:15" ht="12.75" customHeight="1" x14ac:dyDescent="0.2">
      <c r="L709" s="1"/>
      <c r="M709" s="1"/>
      <c r="O709" s="1"/>
    </row>
    <row r="710" spans="12:15" ht="12.75" customHeight="1" x14ac:dyDescent="0.2">
      <c r="L710" s="1"/>
      <c r="M710" s="1"/>
      <c r="O710" s="1"/>
    </row>
    <row r="711" spans="12:15" ht="12.75" customHeight="1" x14ac:dyDescent="0.2">
      <c r="L711" s="1"/>
      <c r="M711" s="1"/>
      <c r="O711" s="1"/>
    </row>
    <row r="712" spans="12:15" ht="12.75" customHeight="1" x14ac:dyDescent="0.2">
      <c r="L712" s="1"/>
      <c r="M712" s="1"/>
      <c r="O712" s="1"/>
    </row>
    <row r="713" spans="12:15" ht="12.75" customHeight="1" x14ac:dyDescent="0.2">
      <c r="L713" s="1"/>
      <c r="M713" s="1"/>
      <c r="O713" s="1"/>
    </row>
    <row r="714" spans="12:15" ht="12.75" customHeight="1" x14ac:dyDescent="0.2">
      <c r="L714" s="1"/>
      <c r="M714" s="1"/>
      <c r="O714" s="1"/>
    </row>
    <row r="715" spans="12:15" ht="12.75" customHeight="1" x14ac:dyDescent="0.2">
      <c r="L715" s="1"/>
      <c r="M715" s="1"/>
      <c r="O715" s="1"/>
    </row>
    <row r="716" spans="12:15" ht="12.75" customHeight="1" x14ac:dyDescent="0.2">
      <c r="L716" s="1"/>
      <c r="M716" s="1"/>
      <c r="O716" s="1"/>
    </row>
    <row r="717" spans="12:15" ht="12.75" customHeight="1" x14ac:dyDescent="0.2">
      <c r="L717" s="1"/>
      <c r="M717" s="1"/>
      <c r="O717" s="1"/>
    </row>
    <row r="718" spans="12:15" ht="12.75" customHeight="1" x14ac:dyDescent="0.2">
      <c r="L718" s="1"/>
      <c r="M718" s="1"/>
      <c r="O718" s="1"/>
    </row>
    <row r="719" spans="12:15" ht="12.75" customHeight="1" x14ac:dyDescent="0.2">
      <c r="L719" s="1"/>
      <c r="M719" s="1"/>
      <c r="O719" s="1"/>
    </row>
    <row r="720" spans="12:15" ht="12.75" customHeight="1" x14ac:dyDescent="0.2">
      <c r="L720" s="1"/>
      <c r="M720" s="1"/>
      <c r="O720" s="1"/>
    </row>
    <row r="721" spans="12:15" ht="12.75" customHeight="1" x14ac:dyDescent="0.2">
      <c r="L721" s="1"/>
      <c r="M721" s="1"/>
      <c r="O721" s="1"/>
    </row>
    <row r="722" spans="12:15" ht="12.75" customHeight="1" x14ac:dyDescent="0.2">
      <c r="L722" s="1"/>
      <c r="M722" s="1"/>
      <c r="O722" s="1"/>
    </row>
    <row r="723" spans="12:15" ht="12.75" customHeight="1" x14ac:dyDescent="0.2">
      <c r="L723" s="1"/>
      <c r="M723" s="1"/>
      <c r="O723" s="1"/>
    </row>
    <row r="724" spans="12:15" ht="12.75" customHeight="1" x14ac:dyDescent="0.2">
      <c r="L724" s="1"/>
      <c r="M724" s="1"/>
      <c r="O724" s="1"/>
    </row>
    <row r="725" spans="12:15" ht="12.75" customHeight="1" x14ac:dyDescent="0.2">
      <c r="L725" s="1"/>
      <c r="M725" s="1"/>
      <c r="O725" s="1"/>
    </row>
    <row r="726" spans="12:15" ht="12.75" customHeight="1" x14ac:dyDescent="0.2">
      <c r="L726" s="1"/>
      <c r="M726" s="1"/>
      <c r="O726" s="1"/>
    </row>
    <row r="727" spans="12:15" ht="12.75" customHeight="1" x14ac:dyDescent="0.2">
      <c r="L727" s="1"/>
      <c r="M727" s="1"/>
      <c r="O727" s="1"/>
    </row>
    <row r="728" spans="12:15" ht="12.75" customHeight="1" x14ac:dyDescent="0.2">
      <c r="L728" s="1"/>
      <c r="M728" s="1"/>
      <c r="O728" s="1"/>
    </row>
    <row r="729" spans="12:15" ht="12.75" customHeight="1" x14ac:dyDescent="0.2">
      <c r="L729" s="1"/>
      <c r="M729" s="1"/>
      <c r="O729" s="1"/>
    </row>
    <row r="730" spans="12:15" ht="12.75" customHeight="1" x14ac:dyDescent="0.2">
      <c r="L730" s="1"/>
      <c r="M730" s="1"/>
      <c r="O730" s="1"/>
    </row>
    <row r="731" spans="12:15" ht="12.75" customHeight="1" x14ac:dyDescent="0.2">
      <c r="L731" s="1"/>
      <c r="M731" s="1"/>
      <c r="O731" s="1"/>
    </row>
    <row r="732" spans="12:15" ht="12.75" customHeight="1" x14ac:dyDescent="0.2">
      <c r="L732" s="1"/>
      <c r="M732" s="1"/>
      <c r="O732" s="1"/>
    </row>
    <row r="733" spans="12:15" ht="12.75" customHeight="1" x14ac:dyDescent="0.2">
      <c r="L733" s="1"/>
      <c r="M733" s="1"/>
      <c r="O733" s="1"/>
    </row>
    <row r="734" spans="12:15" ht="12.75" customHeight="1" x14ac:dyDescent="0.2">
      <c r="L734" s="1"/>
      <c r="M734" s="1"/>
      <c r="O734" s="1"/>
    </row>
    <row r="735" spans="12:15" ht="12.75" customHeight="1" x14ac:dyDescent="0.2">
      <c r="L735" s="1"/>
      <c r="M735" s="1"/>
      <c r="O735" s="1"/>
    </row>
    <row r="736" spans="12:15" ht="12.75" customHeight="1" x14ac:dyDescent="0.2">
      <c r="L736" s="1"/>
      <c r="M736" s="1"/>
      <c r="O736" s="1"/>
    </row>
    <row r="737" spans="12:15" ht="12.75" customHeight="1" x14ac:dyDescent="0.2">
      <c r="L737" s="1"/>
      <c r="M737" s="1"/>
      <c r="O737" s="1"/>
    </row>
    <row r="738" spans="12:15" ht="12.75" customHeight="1" x14ac:dyDescent="0.2">
      <c r="L738" s="1"/>
      <c r="M738" s="1"/>
      <c r="O738" s="1"/>
    </row>
    <row r="739" spans="12:15" ht="12.75" customHeight="1" x14ac:dyDescent="0.2">
      <c r="L739" s="1"/>
      <c r="M739" s="1"/>
      <c r="O739" s="1"/>
    </row>
    <row r="740" spans="12:15" ht="12.75" customHeight="1" x14ac:dyDescent="0.2">
      <c r="L740" s="1"/>
      <c r="M740" s="1"/>
      <c r="O740" s="1"/>
    </row>
    <row r="741" spans="12:15" ht="12.75" customHeight="1" x14ac:dyDescent="0.2">
      <c r="L741" s="1"/>
      <c r="M741" s="1"/>
      <c r="O741" s="1"/>
    </row>
    <row r="742" spans="12:15" ht="12.75" customHeight="1" x14ac:dyDescent="0.2">
      <c r="L742" s="1"/>
      <c r="M742" s="1"/>
      <c r="O742" s="1"/>
    </row>
    <row r="743" spans="12:15" ht="12.75" customHeight="1" x14ac:dyDescent="0.2">
      <c r="L743" s="1"/>
      <c r="M743" s="1"/>
      <c r="O743" s="1"/>
    </row>
    <row r="744" spans="12:15" ht="12.75" customHeight="1" x14ac:dyDescent="0.2">
      <c r="L744" s="1"/>
      <c r="M744" s="1"/>
      <c r="O744" s="1"/>
    </row>
    <row r="745" spans="12:15" ht="12.75" customHeight="1" x14ac:dyDescent="0.2">
      <c r="L745" s="1"/>
      <c r="M745" s="1"/>
      <c r="O745" s="1"/>
    </row>
    <row r="746" spans="12:15" ht="12.75" customHeight="1" x14ac:dyDescent="0.2">
      <c r="L746" s="1"/>
      <c r="M746" s="1"/>
      <c r="O746" s="1"/>
    </row>
    <row r="747" spans="12:15" ht="12.75" customHeight="1" x14ac:dyDescent="0.2">
      <c r="L747" s="1"/>
      <c r="M747" s="1"/>
      <c r="O747" s="1"/>
    </row>
    <row r="748" spans="12:15" ht="12.75" customHeight="1" x14ac:dyDescent="0.2">
      <c r="L748" s="1"/>
      <c r="M748" s="1"/>
      <c r="O748" s="1"/>
    </row>
    <row r="749" spans="12:15" ht="12.75" customHeight="1" x14ac:dyDescent="0.2">
      <c r="L749" s="1"/>
      <c r="M749" s="1"/>
      <c r="O749" s="1"/>
    </row>
    <row r="750" spans="12:15" ht="12.75" customHeight="1" x14ac:dyDescent="0.2">
      <c r="L750" s="1"/>
      <c r="M750" s="1"/>
      <c r="O750" s="1"/>
    </row>
    <row r="751" spans="12:15" ht="12.75" customHeight="1" x14ac:dyDescent="0.2">
      <c r="L751" s="1"/>
      <c r="M751" s="1"/>
      <c r="O751" s="1"/>
    </row>
    <row r="752" spans="12:15" ht="12.75" customHeight="1" x14ac:dyDescent="0.2">
      <c r="L752" s="1"/>
      <c r="M752" s="1"/>
      <c r="O752" s="1"/>
    </row>
    <row r="753" spans="12:15" ht="12.75" customHeight="1" x14ac:dyDescent="0.2">
      <c r="L753" s="1"/>
      <c r="M753" s="1"/>
      <c r="O753" s="1"/>
    </row>
    <row r="754" spans="12:15" ht="12.75" customHeight="1" x14ac:dyDescent="0.2">
      <c r="L754" s="1"/>
      <c r="M754" s="1"/>
      <c r="O754" s="1"/>
    </row>
    <row r="755" spans="12:15" ht="12.75" customHeight="1" x14ac:dyDescent="0.2">
      <c r="L755" s="1"/>
      <c r="M755" s="1"/>
      <c r="O755" s="1"/>
    </row>
    <row r="756" spans="12:15" ht="12.75" customHeight="1" x14ac:dyDescent="0.2">
      <c r="L756" s="1"/>
      <c r="M756" s="1"/>
      <c r="O756" s="1"/>
    </row>
    <row r="757" spans="12:15" ht="12.75" customHeight="1" x14ac:dyDescent="0.2">
      <c r="L757" s="1"/>
      <c r="M757" s="1"/>
      <c r="O757" s="1"/>
    </row>
    <row r="758" spans="12:15" ht="12.75" customHeight="1" x14ac:dyDescent="0.2">
      <c r="L758" s="1"/>
      <c r="M758" s="1"/>
      <c r="O758" s="1"/>
    </row>
    <row r="759" spans="12:15" ht="12.75" customHeight="1" x14ac:dyDescent="0.2">
      <c r="L759" s="1"/>
      <c r="M759" s="1"/>
      <c r="O759" s="1"/>
    </row>
    <row r="760" spans="12:15" ht="12.75" customHeight="1" x14ac:dyDescent="0.2">
      <c r="L760" s="1"/>
      <c r="M760" s="1"/>
      <c r="O760" s="1"/>
    </row>
    <row r="761" spans="12:15" ht="12.75" customHeight="1" x14ac:dyDescent="0.2">
      <c r="L761" s="1"/>
      <c r="M761" s="1"/>
      <c r="O761" s="1"/>
    </row>
    <row r="762" spans="12:15" ht="12.75" customHeight="1" x14ac:dyDescent="0.2">
      <c r="L762" s="1"/>
      <c r="M762" s="1"/>
      <c r="O762" s="1"/>
    </row>
    <row r="763" spans="12:15" ht="12.75" customHeight="1" x14ac:dyDescent="0.2">
      <c r="L763" s="1"/>
      <c r="M763" s="1"/>
      <c r="O763" s="1"/>
    </row>
    <row r="764" spans="12:15" ht="12.75" customHeight="1" x14ac:dyDescent="0.2">
      <c r="L764" s="1"/>
      <c r="M764" s="1"/>
      <c r="O764" s="1"/>
    </row>
    <row r="765" spans="12:15" ht="12.75" customHeight="1" x14ac:dyDescent="0.2">
      <c r="L765" s="1"/>
      <c r="M765" s="1"/>
      <c r="O765" s="1"/>
    </row>
    <row r="766" spans="12:15" ht="12.75" customHeight="1" x14ac:dyDescent="0.2">
      <c r="L766" s="1"/>
      <c r="M766" s="1"/>
      <c r="O766" s="1"/>
    </row>
    <row r="767" spans="12:15" ht="12.75" customHeight="1" x14ac:dyDescent="0.2">
      <c r="L767" s="1"/>
      <c r="M767" s="1"/>
      <c r="O767" s="1"/>
    </row>
    <row r="768" spans="12:15" ht="12.75" customHeight="1" x14ac:dyDescent="0.2">
      <c r="L768" s="1"/>
      <c r="M768" s="1"/>
      <c r="O768" s="1"/>
    </row>
    <row r="769" spans="12:15" ht="12.75" customHeight="1" x14ac:dyDescent="0.2">
      <c r="L769" s="1"/>
      <c r="M769" s="1"/>
      <c r="O769" s="1"/>
    </row>
    <row r="770" spans="12:15" ht="12.75" customHeight="1" x14ac:dyDescent="0.2">
      <c r="L770" s="1"/>
      <c r="M770" s="1"/>
      <c r="O770" s="1"/>
    </row>
    <row r="771" spans="12:15" ht="12.75" customHeight="1" x14ac:dyDescent="0.2">
      <c r="L771" s="1"/>
      <c r="M771" s="1"/>
      <c r="O771" s="1"/>
    </row>
    <row r="772" spans="12:15" ht="12.75" customHeight="1" x14ac:dyDescent="0.2">
      <c r="L772" s="1"/>
      <c r="M772" s="1"/>
      <c r="O772" s="1"/>
    </row>
    <row r="773" spans="12:15" ht="12.75" customHeight="1" x14ac:dyDescent="0.2">
      <c r="L773" s="1"/>
      <c r="M773" s="1"/>
      <c r="O773" s="1"/>
    </row>
    <row r="774" spans="12:15" ht="12.75" customHeight="1" x14ac:dyDescent="0.2">
      <c r="L774" s="1"/>
      <c r="M774" s="1"/>
      <c r="O774" s="1"/>
    </row>
    <row r="775" spans="12:15" ht="12.75" customHeight="1" x14ac:dyDescent="0.2">
      <c r="L775" s="1"/>
      <c r="M775" s="1"/>
      <c r="O775" s="1"/>
    </row>
    <row r="776" spans="12:15" ht="12.75" customHeight="1" x14ac:dyDescent="0.2">
      <c r="L776" s="1"/>
      <c r="M776" s="1"/>
      <c r="O776" s="1"/>
    </row>
    <row r="777" spans="12:15" ht="12.75" customHeight="1" x14ac:dyDescent="0.2">
      <c r="L777" s="1"/>
      <c r="M777" s="1"/>
      <c r="O777" s="1"/>
    </row>
    <row r="778" spans="12:15" ht="12.75" customHeight="1" x14ac:dyDescent="0.2">
      <c r="L778" s="1"/>
      <c r="M778" s="1"/>
      <c r="O778" s="1"/>
    </row>
    <row r="779" spans="12:15" ht="12.75" customHeight="1" x14ac:dyDescent="0.2">
      <c r="L779" s="1"/>
      <c r="M779" s="1"/>
      <c r="O779" s="1"/>
    </row>
    <row r="780" spans="12:15" ht="12.75" customHeight="1" x14ac:dyDescent="0.2">
      <c r="L780" s="1"/>
      <c r="M780" s="1"/>
      <c r="O780" s="1"/>
    </row>
    <row r="781" spans="12:15" ht="12.75" customHeight="1" x14ac:dyDescent="0.2">
      <c r="L781" s="1"/>
      <c r="M781" s="1"/>
      <c r="O781" s="1"/>
    </row>
    <row r="782" spans="12:15" ht="12.75" customHeight="1" x14ac:dyDescent="0.2">
      <c r="L782" s="1"/>
      <c r="M782" s="1"/>
      <c r="O782" s="1"/>
    </row>
    <row r="783" spans="12:15" ht="12.75" customHeight="1" x14ac:dyDescent="0.2">
      <c r="L783" s="1"/>
      <c r="M783" s="1"/>
      <c r="O783" s="1"/>
    </row>
    <row r="784" spans="12:15" ht="12.75" customHeight="1" x14ac:dyDescent="0.2">
      <c r="L784" s="1"/>
      <c r="M784" s="1"/>
      <c r="O784" s="1"/>
    </row>
    <row r="785" spans="12:15" ht="12.75" customHeight="1" x14ac:dyDescent="0.2">
      <c r="L785" s="1"/>
      <c r="M785" s="1"/>
      <c r="O785" s="1"/>
    </row>
    <row r="786" spans="12:15" ht="12.75" customHeight="1" x14ac:dyDescent="0.2">
      <c r="L786" s="1"/>
      <c r="M786" s="1"/>
      <c r="O786" s="1"/>
    </row>
    <row r="787" spans="12:15" ht="12.75" customHeight="1" x14ac:dyDescent="0.2">
      <c r="L787" s="1"/>
      <c r="M787" s="1"/>
      <c r="O787" s="1"/>
    </row>
    <row r="788" spans="12:15" ht="12.75" customHeight="1" x14ac:dyDescent="0.2">
      <c r="L788" s="1"/>
      <c r="M788" s="1"/>
      <c r="O788" s="1"/>
    </row>
    <row r="789" spans="12:15" ht="12.75" customHeight="1" x14ac:dyDescent="0.2">
      <c r="L789" s="1"/>
      <c r="M789" s="1"/>
      <c r="O789" s="1"/>
    </row>
    <row r="790" spans="12:15" ht="12.75" customHeight="1" x14ac:dyDescent="0.2">
      <c r="L790" s="1"/>
      <c r="M790" s="1"/>
      <c r="O790" s="1"/>
    </row>
    <row r="791" spans="12:15" ht="12.75" customHeight="1" x14ac:dyDescent="0.2">
      <c r="L791" s="1"/>
      <c r="M791" s="1"/>
      <c r="O791" s="1"/>
    </row>
    <row r="792" spans="12:15" ht="12.75" customHeight="1" x14ac:dyDescent="0.2">
      <c r="L792" s="1"/>
      <c r="M792" s="1"/>
      <c r="O792" s="1"/>
    </row>
    <row r="793" spans="12:15" ht="12.75" customHeight="1" x14ac:dyDescent="0.2">
      <c r="L793" s="1"/>
      <c r="M793" s="1"/>
      <c r="O793" s="1"/>
    </row>
    <row r="794" spans="12:15" ht="12.75" customHeight="1" x14ac:dyDescent="0.2">
      <c r="L794" s="1"/>
      <c r="M794" s="1"/>
      <c r="O794" s="1"/>
    </row>
    <row r="795" spans="12:15" ht="12.75" customHeight="1" x14ac:dyDescent="0.2">
      <c r="L795" s="1"/>
      <c r="M795" s="1"/>
      <c r="O795" s="1"/>
    </row>
    <row r="796" spans="12:15" ht="12.75" customHeight="1" x14ac:dyDescent="0.2">
      <c r="L796" s="1"/>
      <c r="M796" s="1"/>
      <c r="O796" s="1"/>
    </row>
    <row r="797" spans="12:15" ht="12.75" customHeight="1" x14ac:dyDescent="0.2">
      <c r="L797" s="1"/>
      <c r="M797" s="1"/>
      <c r="O797" s="1"/>
    </row>
    <row r="798" spans="12:15" ht="12.75" customHeight="1" x14ac:dyDescent="0.2">
      <c r="L798" s="1"/>
      <c r="M798" s="1"/>
      <c r="O798" s="1"/>
    </row>
    <row r="799" spans="12:15" ht="12.75" customHeight="1" x14ac:dyDescent="0.2">
      <c r="L799" s="1"/>
      <c r="M799" s="1"/>
      <c r="O799" s="1"/>
    </row>
    <row r="800" spans="12:15" ht="12.75" customHeight="1" x14ac:dyDescent="0.2">
      <c r="L800" s="1"/>
      <c r="M800" s="1"/>
      <c r="O800" s="1"/>
    </row>
    <row r="801" spans="12:15" ht="12.75" customHeight="1" x14ac:dyDescent="0.2">
      <c r="L801" s="1"/>
      <c r="M801" s="1"/>
      <c r="O801" s="1"/>
    </row>
    <row r="802" spans="12:15" ht="12.75" customHeight="1" x14ac:dyDescent="0.2">
      <c r="L802" s="1"/>
      <c r="M802" s="1"/>
      <c r="O802" s="1"/>
    </row>
    <row r="803" spans="12:15" ht="12.75" customHeight="1" x14ac:dyDescent="0.2">
      <c r="L803" s="1"/>
      <c r="M803" s="1"/>
      <c r="O803" s="1"/>
    </row>
    <row r="804" spans="12:15" ht="12.75" customHeight="1" x14ac:dyDescent="0.2">
      <c r="L804" s="1"/>
      <c r="M804" s="1"/>
      <c r="O804" s="1"/>
    </row>
    <row r="805" spans="12:15" ht="12.75" customHeight="1" x14ac:dyDescent="0.2">
      <c r="L805" s="1"/>
      <c r="M805" s="1"/>
      <c r="O805" s="1"/>
    </row>
    <row r="806" spans="12:15" ht="12.75" customHeight="1" x14ac:dyDescent="0.2">
      <c r="L806" s="1"/>
      <c r="M806" s="1"/>
      <c r="O806" s="1"/>
    </row>
    <row r="807" spans="12:15" ht="12.75" customHeight="1" x14ac:dyDescent="0.2">
      <c r="L807" s="1"/>
      <c r="M807" s="1"/>
      <c r="O807" s="1"/>
    </row>
    <row r="808" spans="12:15" ht="12.75" customHeight="1" x14ac:dyDescent="0.2">
      <c r="L808" s="1"/>
      <c r="M808" s="1"/>
      <c r="O808" s="1"/>
    </row>
    <row r="809" spans="12:15" ht="12.75" customHeight="1" x14ac:dyDescent="0.2">
      <c r="L809" s="1"/>
      <c r="M809" s="1"/>
      <c r="O809" s="1"/>
    </row>
    <row r="810" spans="12:15" ht="12.75" customHeight="1" x14ac:dyDescent="0.2">
      <c r="L810" s="1"/>
      <c r="M810" s="1"/>
      <c r="O810" s="1"/>
    </row>
    <row r="811" spans="12:15" ht="12.75" customHeight="1" x14ac:dyDescent="0.2">
      <c r="L811" s="1"/>
      <c r="M811" s="1"/>
      <c r="O811" s="1"/>
    </row>
    <row r="812" spans="12:15" ht="12.75" customHeight="1" x14ac:dyDescent="0.2">
      <c r="L812" s="1"/>
      <c r="M812" s="1"/>
      <c r="O812" s="1"/>
    </row>
    <row r="813" spans="12:15" ht="12.75" customHeight="1" x14ac:dyDescent="0.2">
      <c r="L813" s="1"/>
      <c r="M813" s="1"/>
      <c r="O813" s="1"/>
    </row>
    <row r="814" spans="12:15" ht="12.75" customHeight="1" x14ac:dyDescent="0.2">
      <c r="L814" s="1"/>
      <c r="M814" s="1"/>
      <c r="O814" s="1"/>
    </row>
    <row r="815" spans="12:15" ht="12.75" customHeight="1" x14ac:dyDescent="0.2">
      <c r="L815" s="1"/>
      <c r="M815" s="1"/>
      <c r="O815" s="1"/>
    </row>
    <row r="816" spans="12:15" ht="12.75" customHeight="1" x14ac:dyDescent="0.2">
      <c r="L816" s="1"/>
      <c r="M816" s="1"/>
      <c r="O816" s="1"/>
    </row>
    <row r="817" spans="12:15" ht="12.75" customHeight="1" x14ac:dyDescent="0.2">
      <c r="L817" s="1"/>
      <c r="M817" s="1"/>
      <c r="O817" s="1"/>
    </row>
    <row r="818" spans="12:15" ht="12.75" customHeight="1" x14ac:dyDescent="0.2">
      <c r="L818" s="1"/>
      <c r="M818" s="1"/>
      <c r="O818" s="1"/>
    </row>
    <row r="819" spans="12:15" ht="12.75" customHeight="1" x14ac:dyDescent="0.2">
      <c r="L819" s="1"/>
      <c r="M819" s="1"/>
      <c r="O819" s="1"/>
    </row>
    <row r="820" spans="12:15" ht="12.75" customHeight="1" x14ac:dyDescent="0.2">
      <c r="L820" s="1"/>
      <c r="M820" s="1"/>
      <c r="O820" s="1"/>
    </row>
    <row r="821" spans="12:15" ht="12.75" customHeight="1" x14ac:dyDescent="0.2">
      <c r="L821" s="1"/>
      <c r="M821" s="1"/>
      <c r="O821" s="1"/>
    </row>
    <row r="822" spans="12:15" ht="12.75" customHeight="1" x14ac:dyDescent="0.2">
      <c r="L822" s="1"/>
      <c r="M822" s="1"/>
      <c r="O822" s="1"/>
    </row>
    <row r="823" spans="12:15" ht="12.75" customHeight="1" x14ac:dyDescent="0.2">
      <c r="L823" s="1"/>
      <c r="M823" s="1"/>
      <c r="O823" s="1"/>
    </row>
    <row r="824" spans="12:15" ht="12.75" customHeight="1" x14ac:dyDescent="0.2">
      <c r="L824" s="1"/>
      <c r="M824" s="1"/>
      <c r="O824" s="1"/>
    </row>
    <row r="825" spans="12:15" ht="12.75" customHeight="1" x14ac:dyDescent="0.2">
      <c r="L825" s="1"/>
      <c r="M825" s="1"/>
      <c r="O825" s="1"/>
    </row>
    <row r="826" spans="12:15" ht="12.75" customHeight="1" x14ac:dyDescent="0.2">
      <c r="L826" s="1"/>
      <c r="M826" s="1"/>
      <c r="O826" s="1"/>
    </row>
    <row r="827" spans="12:15" ht="12.75" customHeight="1" x14ac:dyDescent="0.2">
      <c r="L827" s="1"/>
      <c r="M827" s="1"/>
      <c r="O827" s="1"/>
    </row>
    <row r="828" spans="12:15" ht="12.75" customHeight="1" x14ac:dyDescent="0.2">
      <c r="L828" s="1"/>
      <c r="M828" s="1"/>
      <c r="O828" s="1"/>
    </row>
    <row r="829" spans="12:15" ht="12.75" customHeight="1" x14ac:dyDescent="0.2">
      <c r="L829" s="1"/>
      <c r="M829" s="1"/>
      <c r="O829" s="1"/>
    </row>
    <row r="830" spans="12:15" ht="12.75" customHeight="1" x14ac:dyDescent="0.2">
      <c r="L830" s="1"/>
      <c r="M830" s="1"/>
      <c r="O830" s="1"/>
    </row>
    <row r="831" spans="12:15" ht="12.75" customHeight="1" x14ac:dyDescent="0.2">
      <c r="L831" s="1"/>
      <c r="M831" s="1"/>
      <c r="O831" s="1"/>
    </row>
    <row r="832" spans="12:15" ht="12.75" customHeight="1" x14ac:dyDescent="0.2">
      <c r="L832" s="1"/>
      <c r="M832" s="1"/>
      <c r="O832" s="1"/>
    </row>
    <row r="833" spans="12:15" ht="12.75" customHeight="1" x14ac:dyDescent="0.2">
      <c r="L833" s="1"/>
      <c r="M833" s="1"/>
      <c r="O833" s="1"/>
    </row>
    <row r="834" spans="12:15" ht="12.75" customHeight="1" x14ac:dyDescent="0.2">
      <c r="L834" s="1"/>
      <c r="M834" s="1"/>
      <c r="O834" s="1"/>
    </row>
    <row r="835" spans="12:15" ht="12.75" customHeight="1" x14ac:dyDescent="0.2">
      <c r="L835" s="1"/>
      <c r="M835" s="1"/>
      <c r="O835" s="1"/>
    </row>
    <row r="836" spans="12:15" ht="12.75" customHeight="1" x14ac:dyDescent="0.2">
      <c r="L836" s="1"/>
      <c r="M836" s="1"/>
      <c r="O836" s="1"/>
    </row>
    <row r="837" spans="12:15" ht="12.75" customHeight="1" x14ac:dyDescent="0.2">
      <c r="L837" s="1"/>
      <c r="M837" s="1"/>
      <c r="O837" s="1"/>
    </row>
    <row r="838" spans="12:15" ht="12.75" customHeight="1" x14ac:dyDescent="0.2">
      <c r="L838" s="1"/>
      <c r="M838" s="1"/>
      <c r="O838" s="1"/>
    </row>
    <row r="839" spans="12:15" ht="12.75" customHeight="1" x14ac:dyDescent="0.2">
      <c r="L839" s="1"/>
      <c r="M839" s="1"/>
      <c r="O839" s="1"/>
    </row>
    <row r="840" spans="12:15" ht="12.75" customHeight="1" x14ac:dyDescent="0.2">
      <c r="L840" s="1"/>
      <c r="M840" s="1"/>
      <c r="O840" s="1"/>
    </row>
    <row r="841" spans="12:15" ht="12.75" customHeight="1" x14ac:dyDescent="0.2">
      <c r="L841" s="1"/>
      <c r="M841" s="1"/>
      <c r="O841" s="1"/>
    </row>
    <row r="842" spans="12:15" ht="12.75" customHeight="1" x14ac:dyDescent="0.2">
      <c r="L842" s="1"/>
      <c r="M842" s="1"/>
      <c r="O842" s="1"/>
    </row>
    <row r="843" spans="12:15" ht="12.75" customHeight="1" x14ac:dyDescent="0.2">
      <c r="L843" s="1"/>
      <c r="M843" s="1"/>
      <c r="O843" s="1"/>
    </row>
    <row r="844" spans="12:15" ht="12.75" customHeight="1" x14ac:dyDescent="0.2">
      <c r="L844" s="1"/>
      <c r="M844" s="1"/>
      <c r="O844" s="1"/>
    </row>
    <row r="845" spans="12:15" ht="12.75" customHeight="1" x14ac:dyDescent="0.2">
      <c r="L845" s="1"/>
      <c r="M845" s="1"/>
      <c r="O845" s="1"/>
    </row>
    <row r="846" spans="12:15" ht="12.75" customHeight="1" x14ac:dyDescent="0.2">
      <c r="L846" s="1"/>
      <c r="M846" s="1"/>
      <c r="O846" s="1"/>
    </row>
    <row r="847" spans="12:15" ht="12.75" customHeight="1" x14ac:dyDescent="0.2">
      <c r="L847" s="1"/>
      <c r="M847" s="1"/>
      <c r="O847" s="1"/>
    </row>
    <row r="848" spans="12:15" ht="12.75" customHeight="1" x14ac:dyDescent="0.2">
      <c r="L848" s="1"/>
      <c r="M848" s="1"/>
      <c r="O848" s="1"/>
    </row>
    <row r="849" spans="12:15" ht="12.75" customHeight="1" x14ac:dyDescent="0.2">
      <c r="L849" s="1"/>
      <c r="M849" s="1"/>
      <c r="O849" s="1"/>
    </row>
    <row r="850" spans="12:15" ht="12.75" customHeight="1" x14ac:dyDescent="0.2">
      <c r="L850" s="1"/>
      <c r="M850" s="1"/>
      <c r="O850" s="1"/>
    </row>
    <row r="851" spans="12:15" ht="12.75" customHeight="1" x14ac:dyDescent="0.2">
      <c r="L851" s="1"/>
      <c r="M851" s="1"/>
      <c r="O851" s="1"/>
    </row>
    <row r="852" spans="12:15" ht="12.75" customHeight="1" x14ac:dyDescent="0.2">
      <c r="L852" s="1"/>
      <c r="M852" s="1"/>
      <c r="O852" s="1"/>
    </row>
    <row r="853" spans="12:15" ht="12.75" customHeight="1" x14ac:dyDescent="0.2">
      <c r="L853" s="1"/>
      <c r="M853" s="1"/>
      <c r="O853" s="1"/>
    </row>
    <row r="854" spans="12:15" ht="12.75" customHeight="1" x14ac:dyDescent="0.2">
      <c r="L854" s="1"/>
      <c r="M854" s="1"/>
      <c r="O854" s="1"/>
    </row>
    <row r="855" spans="12:15" ht="12.75" customHeight="1" x14ac:dyDescent="0.2">
      <c r="L855" s="1"/>
      <c r="M855" s="1"/>
      <c r="O855" s="1"/>
    </row>
    <row r="856" spans="12:15" ht="12.75" customHeight="1" x14ac:dyDescent="0.2">
      <c r="L856" s="1"/>
      <c r="M856" s="1"/>
      <c r="O856" s="1"/>
    </row>
    <row r="857" spans="12:15" ht="12.75" customHeight="1" x14ac:dyDescent="0.2">
      <c r="L857" s="1"/>
      <c r="M857" s="1"/>
      <c r="O857" s="1"/>
    </row>
    <row r="858" spans="12:15" ht="12.75" customHeight="1" x14ac:dyDescent="0.2">
      <c r="L858" s="1"/>
      <c r="M858" s="1"/>
      <c r="O858" s="1"/>
    </row>
    <row r="859" spans="12:15" ht="12.75" customHeight="1" x14ac:dyDescent="0.2">
      <c r="L859" s="1"/>
      <c r="M859" s="1"/>
      <c r="O859" s="1"/>
    </row>
    <row r="860" spans="12:15" ht="12.75" customHeight="1" x14ac:dyDescent="0.2">
      <c r="L860" s="1"/>
      <c r="M860" s="1"/>
      <c r="O860" s="1"/>
    </row>
    <row r="861" spans="12:15" ht="12.75" customHeight="1" x14ac:dyDescent="0.2">
      <c r="L861" s="1"/>
      <c r="M861" s="1"/>
      <c r="O861" s="1"/>
    </row>
    <row r="862" spans="12:15" ht="12.75" customHeight="1" x14ac:dyDescent="0.2">
      <c r="L862" s="1"/>
      <c r="M862" s="1"/>
      <c r="O862" s="1"/>
    </row>
    <row r="863" spans="12:15" ht="12.75" customHeight="1" x14ac:dyDescent="0.2">
      <c r="L863" s="1"/>
      <c r="M863" s="1"/>
      <c r="O863" s="1"/>
    </row>
    <row r="864" spans="12:15" ht="12.75" customHeight="1" x14ac:dyDescent="0.2">
      <c r="L864" s="1"/>
      <c r="M864" s="1"/>
      <c r="O864" s="1"/>
    </row>
    <row r="865" spans="12:15" ht="12.75" customHeight="1" x14ac:dyDescent="0.2">
      <c r="L865" s="1"/>
      <c r="M865" s="1"/>
      <c r="O865" s="1"/>
    </row>
    <row r="866" spans="12:15" ht="12.75" customHeight="1" x14ac:dyDescent="0.2">
      <c r="L866" s="1"/>
      <c r="M866" s="1"/>
      <c r="O866" s="1"/>
    </row>
    <row r="867" spans="12:15" ht="12.75" customHeight="1" x14ac:dyDescent="0.2">
      <c r="L867" s="1"/>
      <c r="M867" s="1"/>
      <c r="O867" s="1"/>
    </row>
    <row r="868" spans="12:15" ht="12.75" customHeight="1" x14ac:dyDescent="0.2">
      <c r="L868" s="1"/>
      <c r="M868" s="1"/>
      <c r="O868" s="1"/>
    </row>
    <row r="869" spans="12:15" ht="12.75" customHeight="1" x14ac:dyDescent="0.2">
      <c r="L869" s="1"/>
      <c r="M869" s="1"/>
      <c r="O869" s="1"/>
    </row>
    <row r="870" spans="12:15" ht="12.75" customHeight="1" x14ac:dyDescent="0.2">
      <c r="L870" s="1"/>
      <c r="M870" s="1"/>
      <c r="O870" s="1"/>
    </row>
    <row r="871" spans="12:15" ht="12.75" customHeight="1" x14ac:dyDescent="0.2">
      <c r="L871" s="1"/>
      <c r="M871" s="1"/>
      <c r="O871" s="1"/>
    </row>
    <row r="872" spans="12:15" ht="12.75" customHeight="1" x14ac:dyDescent="0.2">
      <c r="L872" s="1"/>
      <c r="M872" s="1"/>
      <c r="O872" s="1"/>
    </row>
    <row r="873" spans="12:15" ht="12.75" customHeight="1" x14ac:dyDescent="0.2">
      <c r="L873" s="1"/>
      <c r="M873" s="1"/>
      <c r="O873" s="1"/>
    </row>
    <row r="874" spans="12:15" ht="12.75" customHeight="1" x14ac:dyDescent="0.2">
      <c r="L874" s="1"/>
      <c r="M874" s="1"/>
      <c r="O874" s="1"/>
    </row>
    <row r="875" spans="12:15" ht="12.75" customHeight="1" x14ac:dyDescent="0.2">
      <c r="L875" s="1"/>
      <c r="M875" s="1"/>
      <c r="O875" s="1"/>
    </row>
    <row r="876" spans="12:15" ht="12.75" customHeight="1" x14ac:dyDescent="0.2">
      <c r="L876" s="1"/>
      <c r="M876" s="1"/>
      <c r="O876" s="1"/>
    </row>
    <row r="877" spans="12:15" ht="12.75" customHeight="1" x14ac:dyDescent="0.2">
      <c r="L877" s="1"/>
      <c r="M877" s="1"/>
      <c r="O877" s="1"/>
    </row>
    <row r="878" spans="12:15" ht="12.75" customHeight="1" x14ac:dyDescent="0.2">
      <c r="L878" s="1"/>
      <c r="M878" s="1"/>
      <c r="O878" s="1"/>
    </row>
    <row r="879" spans="12:15" ht="12.75" customHeight="1" x14ac:dyDescent="0.2">
      <c r="L879" s="1"/>
      <c r="M879" s="1"/>
      <c r="O879" s="1"/>
    </row>
    <row r="880" spans="12:15" ht="12.75" customHeight="1" x14ac:dyDescent="0.2">
      <c r="L880" s="1"/>
      <c r="M880" s="1"/>
      <c r="O880" s="1"/>
    </row>
    <row r="881" spans="12:15" ht="12.75" customHeight="1" x14ac:dyDescent="0.2">
      <c r="L881" s="1"/>
      <c r="M881" s="1"/>
      <c r="O881" s="1"/>
    </row>
    <row r="882" spans="12:15" ht="12.75" customHeight="1" x14ac:dyDescent="0.2">
      <c r="L882" s="1"/>
      <c r="M882" s="1"/>
      <c r="O882" s="1"/>
    </row>
    <row r="883" spans="12:15" ht="12.75" customHeight="1" x14ac:dyDescent="0.2">
      <c r="L883" s="1"/>
      <c r="M883" s="1"/>
      <c r="O883" s="1"/>
    </row>
    <row r="884" spans="12:15" ht="12.75" customHeight="1" x14ac:dyDescent="0.2">
      <c r="L884" s="1"/>
      <c r="M884" s="1"/>
      <c r="O884" s="1"/>
    </row>
    <row r="885" spans="12:15" ht="12.75" customHeight="1" x14ac:dyDescent="0.2">
      <c r="L885" s="1"/>
      <c r="M885" s="1"/>
      <c r="O885" s="1"/>
    </row>
    <row r="886" spans="12:15" ht="12.75" customHeight="1" x14ac:dyDescent="0.2">
      <c r="L886" s="1"/>
      <c r="M886" s="1"/>
      <c r="O886" s="1"/>
    </row>
    <row r="887" spans="12:15" ht="12.75" customHeight="1" x14ac:dyDescent="0.2">
      <c r="L887" s="1"/>
      <c r="M887" s="1"/>
      <c r="O887" s="1"/>
    </row>
    <row r="888" spans="12:15" ht="12.75" customHeight="1" x14ac:dyDescent="0.2">
      <c r="L888" s="1"/>
      <c r="M888" s="1"/>
      <c r="O888" s="1"/>
    </row>
    <row r="889" spans="12:15" ht="12.75" customHeight="1" x14ac:dyDescent="0.2">
      <c r="L889" s="1"/>
      <c r="M889" s="1"/>
      <c r="O889" s="1"/>
    </row>
    <row r="890" spans="12:15" ht="12.75" customHeight="1" x14ac:dyDescent="0.2">
      <c r="L890" s="1"/>
      <c r="M890" s="1"/>
      <c r="O890" s="1"/>
    </row>
    <row r="891" spans="12:15" ht="12.75" customHeight="1" x14ac:dyDescent="0.2">
      <c r="L891" s="1"/>
      <c r="M891" s="1"/>
      <c r="O891" s="1"/>
    </row>
    <row r="892" spans="12:15" ht="12.75" customHeight="1" x14ac:dyDescent="0.2">
      <c r="L892" s="1"/>
      <c r="M892" s="1"/>
      <c r="O892" s="1"/>
    </row>
    <row r="893" spans="12:15" ht="12.75" customHeight="1" x14ac:dyDescent="0.2">
      <c r="L893" s="1"/>
      <c r="M893" s="1"/>
      <c r="O893" s="1"/>
    </row>
    <row r="894" spans="12:15" ht="12.75" customHeight="1" x14ac:dyDescent="0.2">
      <c r="L894" s="1"/>
      <c r="M894" s="1"/>
      <c r="O894" s="1"/>
    </row>
    <row r="895" spans="12:15" ht="12.75" customHeight="1" x14ac:dyDescent="0.2">
      <c r="L895" s="1"/>
      <c r="M895" s="1"/>
      <c r="O895" s="1"/>
    </row>
    <row r="896" spans="12:15" ht="12.75" customHeight="1" x14ac:dyDescent="0.2">
      <c r="L896" s="1"/>
      <c r="M896" s="1"/>
      <c r="O896" s="1"/>
    </row>
    <row r="897" spans="12:15" ht="12.75" customHeight="1" x14ac:dyDescent="0.2">
      <c r="L897" s="1"/>
      <c r="M897" s="1"/>
      <c r="O897" s="1"/>
    </row>
    <row r="898" spans="12:15" ht="12.75" customHeight="1" x14ac:dyDescent="0.2">
      <c r="L898" s="1"/>
      <c r="M898" s="1"/>
      <c r="O898" s="1"/>
    </row>
    <row r="899" spans="12:15" ht="12.75" customHeight="1" x14ac:dyDescent="0.2">
      <c r="L899" s="1"/>
      <c r="M899" s="1"/>
      <c r="O899" s="1"/>
    </row>
    <row r="900" spans="12:15" ht="12.75" customHeight="1" x14ac:dyDescent="0.2">
      <c r="L900" s="1"/>
      <c r="M900" s="1"/>
      <c r="O900" s="1"/>
    </row>
    <row r="901" spans="12:15" ht="12.75" customHeight="1" x14ac:dyDescent="0.2">
      <c r="L901" s="1"/>
      <c r="M901" s="1"/>
      <c r="O901" s="1"/>
    </row>
    <row r="902" spans="12:15" ht="12.75" customHeight="1" x14ac:dyDescent="0.2">
      <c r="L902" s="1"/>
      <c r="M902" s="1"/>
      <c r="O902" s="1"/>
    </row>
    <row r="903" spans="12:15" ht="12.75" customHeight="1" x14ac:dyDescent="0.2">
      <c r="L903" s="1"/>
      <c r="M903" s="1"/>
      <c r="O903" s="1"/>
    </row>
    <row r="904" spans="12:15" ht="12.75" customHeight="1" x14ac:dyDescent="0.2">
      <c r="L904" s="1"/>
      <c r="M904" s="1"/>
      <c r="O904" s="1"/>
    </row>
    <row r="905" spans="12:15" ht="12.75" customHeight="1" x14ac:dyDescent="0.2">
      <c r="L905" s="1"/>
      <c r="M905" s="1"/>
      <c r="O905" s="1"/>
    </row>
    <row r="906" spans="12:15" ht="12.75" customHeight="1" x14ac:dyDescent="0.2">
      <c r="L906" s="1"/>
      <c r="M906" s="1"/>
      <c r="O906" s="1"/>
    </row>
    <row r="907" spans="12:15" ht="12.75" customHeight="1" x14ac:dyDescent="0.2">
      <c r="L907" s="1"/>
      <c r="M907" s="1"/>
      <c r="O907" s="1"/>
    </row>
    <row r="908" spans="12:15" ht="12.75" customHeight="1" x14ac:dyDescent="0.2">
      <c r="L908" s="1"/>
      <c r="M908" s="1"/>
      <c r="O908" s="1"/>
    </row>
    <row r="909" spans="12:15" ht="12.75" customHeight="1" x14ac:dyDescent="0.2">
      <c r="L909" s="1"/>
      <c r="M909" s="1"/>
      <c r="O909" s="1"/>
    </row>
    <row r="910" spans="12:15" ht="12.75" customHeight="1" x14ac:dyDescent="0.2">
      <c r="L910" s="1"/>
      <c r="M910" s="1"/>
      <c r="O910" s="1"/>
    </row>
    <row r="911" spans="12:15" ht="12.75" customHeight="1" x14ac:dyDescent="0.2">
      <c r="L911" s="1"/>
      <c r="M911" s="1"/>
      <c r="O911" s="1"/>
    </row>
    <row r="912" spans="12:15" ht="12.75" customHeight="1" x14ac:dyDescent="0.2">
      <c r="L912" s="1"/>
      <c r="M912" s="1"/>
      <c r="O912" s="1"/>
    </row>
    <row r="913" spans="12:15" ht="12.75" customHeight="1" x14ac:dyDescent="0.2">
      <c r="L913" s="1"/>
      <c r="M913" s="1"/>
      <c r="O913" s="1"/>
    </row>
    <row r="914" spans="12:15" ht="12.75" customHeight="1" x14ac:dyDescent="0.2">
      <c r="L914" s="1"/>
      <c r="M914" s="1"/>
      <c r="O914" s="1"/>
    </row>
    <row r="915" spans="12:15" ht="12.75" customHeight="1" x14ac:dyDescent="0.2">
      <c r="L915" s="1"/>
      <c r="M915" s="1"/>
      <c r="O915" s="1"/>
    </row>
    <row r="916" spans="12:15" ht="12.75" customHeight="1" x14ac:dyDescent="0.2">
      <c r="L916" s="1"/>
      <c r="M916" s="1"/>
      <c r="O916" s="1"/>
    </row>
    <row r="917" spans="12:15" ht="12.75" customHeight="1" x14ac:dyDescent="0.2">
      <c r="L917" s="1"/>
      <c r="M917" s="1"/>
      <c r="O917" s="1"/>
    </row>
    <row r="918" spans="12:15" ht="12.75" customHeight="1" x14ac:dyDescent="0.2">
      <c r="L918" s="1"/>
      <c r="M918" s="1"/>
      <c r="O918" s="1"/>
    </row>
    <row r="919" spans="12:15" ht="12.75" customHeight="1" x14ac:dyDescent="0.2">
      <c r="L919" s="1"/>
      <c r="M919" s="1"/>
      <c r="O919" s="1"/>
    </row>
    <row r="920" spans="12:15" ht="12.75" customHeight="1" x14ac:dyDescent="0.2">
      <c r="L920" s="1"/>
      <c r="M920" s="1"/>
      <c r="O920" s="1"/>
    </row>
    <row r="921" spans="12:15" ht="12.75" customHeight="1" x14ac:dyDescent="0.2">
      <c r="L921" s="1"/>
      <c r="M921" s="1"/>
      <c r="O921" s="1"/>
    </row>
    <row r="922" spans="12:15" ht="12.75" customHeight="1" x14ac:dyDescent="0.2">
      <c r="L922" s="1"/>
      <c r="M922" s="1"/>
      <c r="O922" s="1"/>
    </row>
    <row r="923" spans="12:15" ht="12.75" customHeight="1" x14ac:dyDescent="0.2">
      <c r="L923" s="1"/>
      <c r="M923" s="1"/>
      <c r="O923" s="1"/>
    </row>
    <row r="924" spans="12:15" ht="12.75" customHeight="1" x14ac:dyDescent="0.2">
      <c r="L924" s="1"/>
      <c r="M924" s="1"/>
      <c r="O924" s="1"/>
    </row>
    <row r="925" spans="12:15" ht="12.75" customHeight="1" x14ac:dyDescent="0.2">
      <c r="L925" s="1"/>
      <c r="M925" s="1"/>
      <c r="O925" s="1"/>
    </row>
    <row r="926" spans="12:15" ht="12.75" customHeight="1" x14ac:dyDescent="0.2">
      <c r="L926" s="1"/>
      <c r="M926" s="1"/>
      <c r="O926" s="1"/>
    </row>
    <row r="927" spans="12:15" ht="12.75" customHeight="1" x14ac:dyDescent="0.2">
      <c r="L927" s="1"/>
      <c r="M927" s="1"/>
      <c r="O927" s="1"/>
    </row>
    <row r="928" spans="12:15" ht="12.75" customHeight="1" x14ac:dyDescent="0.2">
      <c r="L928" s="1"/>
      <c r="M928" s="1"/>
      <c r="O928" s="1"/>
    </row>
    <row r="929" spans="12:15" ht="12.75" customHeight="1" x14ac:dyDescent="0.2">
      <c r="L929" s="1"/>
      <c r="M929" s="1"/>
      <c r="O929" s="1"/>
    </row>
    <row r="930" spans="12:15" ht="12.75" customHeight="1" x14ac:dyDescent="0.2">
      <c r="L930" s="1"/>
      <c r="M930" s="1"/>
      <c r="O930" s="1"/>
    </row>
    <row r="931" spans="12:15" ht="12.75" customHeight="1" x14ac:dyDescent="0.2">
      <c r="L931" s="1"/>
      <c r="M931" s="1"/>
      <c r="O931" s="1"/>
    </row>
    <row r="932" spans="12:15" ht="12.75" customHeight="1" x14ac:dyDescent="0.2">
      <c r="L932" s="1"/>
      <c r="M932" s="1"/>
      <c r="O932" s="1"/>
    </row>
    <row r="933" spans="12:15" ht="12.75" customHeight="1" x14ac:dyDescent="0.2">
      <c r="L933" s="1"/>
      <c r="M933" s="1"/>
      <c r="O933" s="1"/>
    </row>
    <row r="934" spans="12:15" ht="12.75" customHeight="1" x14ac:dyDescent="0.2">
      <c r="L934" s="1"/>
      <c r="M934" s="1"/>
      <c r="O934" s="1"/>
    </row>
    <row r="935" spans="12:15" ht="12.75" customHeight="1" x14ac:dyDescent="0.2">
      <c r="L935" s="1"/>
      <c r="M935" s="1"/>
      <c r="O935" s="1"/>
    </row>
    <row r="936" spans="12:15" ht="12.75" customHeight="1" x14ac:dyDescent="0.2">
      <c r="L936" s="1"/>
      <c r="M936" s="1"/>
      <c r="O936" s="1"/>
    </row>
    <row r="937" spans="12:15" ht="12.75" customHeight="1" x14ac:dyDescent="0.2">
      <c r="L937" s="1"/>
      <c r="M937" s="1"/>
      <c r="O937" s="1"/>
    </row>
    <row r="938" spans="12:15" ht="12.75" customHeight="1" x14ac:dyDescent="0.2">
      <c r="L938" s="1"/>
      <c r="M938" s="1"/>
      <c r="O938" s="1"/>
    </row>
    <row r="939" spans="12:15" ht="12.75" customHeight="1" x14ac:dyDescent="0.2">
      <c r="L939" s="1"/>
      <c r="M939" s="1"/>
      <c r="O939" s="1"/>
    </row>
    <row r="940" spans="12:15" ht="12.75" customHeight="1" x14ac:dyDescent="0.2">
      <c r="L940" s="1"/>
      <c r="M940" s="1"/>
      <c r="O940" s="1"/>
    </row>
    <row r="941" spans="12:15" ht="12.75" customHeight="1" x14ac:dyDescent="0.2">
      <c r="L941" s="1"/>
      <c r="M941" s="1"/>
      <c r="O941" s="1"/>
    </row>
    <row r="942" spans="12:15" ht="12.75" customHeight="1" x14ac:dyDescent="0.2">
      <c r="L942" s="1"/>
      <c r="M942" s="1"/>
      <c r="O942" s="1"/>
    </row>
    <row r="943" spans="12:15" ht="12.75" customHeight="1" x14ac:dyDescent="0.2">
      <c r="L943" s="1"/>
      <c r="M943" s="1"/>
      <c r="O943" s="1"/>
    </row>
    <row r="944" spans="12:15" ht="12.75" customHeight="1" x14ac:dyDescent="0.2">
      <c r="L944" s="1"/>
      <c r="M944" s="1"/>
      <c r="O944" s="1"/>
    </row>
    <row r="945" spans="12:15" ht="12.75" customHeight="1" x14ac:dyDescent="0.2">
      <c r="L945" s="1"/>
      <c r="M945" s="1"/>
      <c r="O945" s="1"/>
    </row>
    <row r="946" spans="12:15" ht="12.75" customHeight="1" x14ac:dyDescent="0.2">
      <c r="L946" s="1"/>
      <c r="M946" s="1"/>
      <c r="O946" s="1"/>
    </row>
    <row r="947" spans="12:15" ht="12.75" customHeight="1" x14ac:dyDescent="0.2">
      <c r="L947" s="1"/>
      <c r="M947" s="1"/>
      <c r="O947" s="1"/>
    </row>
    <row r="948" spans="12:15" ht="12.75" customHeight="1" x14ac:dyDescent="0.2">
      <c r="L948" s="1"/>
      <c r="M948" s="1"/>
      <c r="O948" s="1"/>
    </row>
    <row r="949" spans="12:15" ht="12.75" customHeight="1" x14ac:dyDescent="0.2">
      <c r="L949" s="1"/>
      <c r="M949" s="1"/>
      <c r="O949" s="1"/>
    </row>
    <row r="950" spans="12:15" ht="12.75" customHeight="1" x14ac:dyDescent="0.2">
      <c r="L950" s="1"/>
      <c r="M950" s="1"/>
      <c r="O950" s="1"/>
    </row>
    <row r="951" spans="12:15" ht="12.75" customHeight="1" x14ac:dyDescent="0.2">
      <c r="L951" s="1"/>
      <c r="M951" s="1"/>
      <c r="O951" s="1"/>
    </row>
    <row r="952" spans="12:15" ht="12.75" customHeight="1" x14ac:dyDescent="0.2">
      <c r="L952" s="1"/>
      <c r="M952" s="1"/>
      <c r="O952" s="1"/>
    </row>
    <row r="953" spans="12:15" ht="12.75" customHeight="1" x14ac:dyDescent="0.2">
      <c r="L953" s="1"/>
      <c r="M953" s="1"/>
      <c r="O953" s="1"/>
    </row>
    <row r="954" spans="12:15" ht="12.75" customHeight="1" x14ac:dyDescent="0.2">
      <c r="L954" s="1"/>
      <c r="M954" s="1"/>
      <c r="O954" s="1"/>
    </row>
    <row r="955" spans="12:15" ht="12.75" customHeight="1" x14ac:dyDescent="0.2">
      <c r="L955" s="1"/>
      <c r="M955" s="1"/>
      <c r="O955" s="1"/>
    </row>
    <row r="956" spans="12:15" ht="12.75" customHeight="1" x14ac:dyDescent="0.2">
      <c r="L956" s="1"/>
      <c r="M956" s="1"/>
      <c r="O956" s="1"/>
    </row>
    <row r="957" spans="12:15" ht="12.75" customHeight="1" x14ac:dyDescent="0.2">
      <c r="L957" s="1"/>
      <c r="M957" s="1"/>
      <c r="O957" s="1"/>
    </row>
    <row r="958" spans="12:15" ht="12.75" customHeight="1" x14ac:dyDescent="0.2">
      <c r="L958" s="1"/>
      <c r="M958" s="1"/>
      <c r="O958" s="1"/>
    </row>
    <row r="959" spans="12:15" ht="12.75" customHeight="1" x14ac:dyDescent="0.2">
      <c r="L959" s="1"/>
      <c r="M959" s="1"/>
      <c r="O959" s="1"/>
    </row>
    <row r="960" spans="12:15" ht="12.75" customHeight="1" x14ac:dyDescent="0.2">
      <c r="L960" s="1"/>
      <c r="M960" s="1"/>
      <c r="O960" s="1"/>
    </row>
    <row r="961" spans="12:15" ht="12.75" customHeight="1" x14ac:dyDescent="0.2">
      <c r="L961" s="1"/>
      <c r="M961" s="1"/>
      <c r="O961" s="1"/>
    </row>
    <row r="962" spans="12:15" ht="12.75" customHeight="1" x14ac:dyDescent="0.2">
      <c r="L962" s="1"/>
      <c r="M962" s="1"/>
      <c r="O962" s="1"/>
    </row>
    <row r="963" spans="12:15" ht="12.75" customHeight="1" x14ac:dyDescent="0.2">
      <c r="L963" s="1"/>
      <c r="M963" s="1"/>
      <c r="O963" s="1"/>
    </row>
    <row r="964" spans="12:15" ht="12.75" customHeight="1" x14ac:dyDescent="0.2">
      <c r="L964" s="1"/>
      <c r="M964" s="1"/>
      <c r="O964" s="1"/>
    </row>
    <row r="965" spans="12:15" ht="12.75" customHeight="1" x14ac:dyDescent="0.2">
      <c r="L965" s="1"/>
      <c r="M965" s="1"/>
      <c r="O965" s="1"/>
    </row>
    <row r="966" spans="12:15" ht="12.75" customHeight="1" x14ac:dyDescent="0.2">
      <c r="L966" s="1"/>
      <c r="M966" s="1"/>
      <c r="O966" s="1"/>
    </row>
    <row r="967" spans="12:15" ht="12.75" customHeight="1" x14ac:dyDescent="0.2">
      <c r="L967" s="1"/>
      <c r="M967" s="1"/>
      <c r="O967" s="1"/>
    </row>
    <row r="968" spans="12:15" ht="12.75" customHeight="1" x14ac:dyDescent="0.2">
      <c r="L968" s="1"/>
      <c r="M968" s="1"/>
      <c r="O968" s="1"/>
    </row>
    <row r="969" spans="12:15" ht="12.75" customHeight="1" x14ac:dyDescent="0.2">
      <c r="L969" s="1"/>
      <c r="M969" s="1"/>
      <c r="O969" s="1"/>
    </row>
    <row r="970" spans="12:15" ht="12.75" customHeight="1" x14ac:dyDescent="0.2">
      <c r="L970" s="1"/>
      <c r="M970" s="1"/>
      <c r="O970" s="1"/>
    </row>
    <row r="971" spans="12:15" ht="12.75" customHeight="1" x14ac:dyDescent="0.2">
      <c r="L971" s="1"/>
      <c r="M971" s="1"/>
      <c r="O971" s="1"/>
    </row>
    <row r="972" spans="12:15" ht="12.75" customHeight="1" x14ac:dyDescent="0.2">
      <c r="L972" s="1"/>
      <c r="M972" s="1"/>
      <c r="O972" s="1"/>
    </row>
    <row r="973" spans="12:15" ht="12.75" customHeight="1" x14ac:dyDescent="0.2">
      <c r="L973" s="1"/>
      <c r="M973" s="1"/>
      <c r="O973" s="1"/>
    </row>
    <row r="974" spans="12:15" ht="12.75" customHeight="1" x14ac:dyDescent="0.2">
      <c r="L974" s="1"/>
      <c r="M974" s="1"/>
      <c r="O974" s="1"/>
    </row>
    <row r="975" spans="12:15" ht="12.75" customHeight="1" x14ac:dyDescent="0.2">
      <c r="L975" s="1"/>
      <c r="M975" s="1"/>
      <c r="O975" s="1"/>
    </row>
    <row r="976" spans="12:15" ht="12.75" customHeight="1" x14ac:dyDescent="0.2">
      <c r="L976" s="1"/>
      <c r="M976" s="1"/>
      <c r="O976" s="1"/>
    </row>
    <row r="977" spans="12:15" ht="12.75" customHeight="1" x14ac:dyDescent="0.2">
      <c r="L977" s="1"/>
      <c r="M977" s="1"/>
      <c r="O977" s="1"/>
    </row>
    <row r="978" spans="12:15" ht="12.75" customHeight="1" x14ac:dyDescent="0.2">
      <c r="L978" s="1"/>
      <c r="M978" s="1"/>
      <c r="O978" s="1"/>
    </row>
    <row r="979" spans="12:15" ht="12.75" customHeight="1" x14ac:dyDescent="0.2">
      <c r="L979" s="1"/>
      <c r="M979" s="1"/>
      <c r="O979" s="1"/>
    </row>
    <row r="980" spans="12:15" ht="12.75" customHeight="1" x14ac:dyDescent="0.2">
      <c r="L980" s="1"/>
      <c r="M980" s="1"/>
      <c r="O980" s="1"/>
    </row>
    <row r="981" spans="12:15" ht="12.75" customHeight="1" x14ac:dyDescent="0.2">
      <c r="L981" s="1"/>
      <c r="M981" s="1"/>
      <c r="O981" s="1"/>
    </row>
    <row r="982" spans="12:15" ht="12.75" customHeight="1" x14ac:dyDescent="0.2">
      <c r="L982" s="1"/>
      <c r="M982" s="1"/>
      <c r="O982" s="1"/>
    </row>
    <row r="983" spans="12:15" ht="12.75" customHeight="1" x14ac:dyDescent="0.2">
      <c r="L983" s="1"/>
      <c r="M983" s="1"/>
      <c r="O983" s="1"/>
    </row>
    <row r="984" spans="12:15" ht="12.75" customHeight="1" x14ac:dyDescent="0.2">
      <c r="L984" s="1"/>
      <c r="M984" s="1"/>
      <c r="O984" s="1"/>
    </row>
    <row r="985" spans="12:15" ht="12.75" customHeight="1" x14ac:dyDescent="0.2">
      <c r="L985" s="1"/>
      <c r="M985" s="1"/>
      <c r="O985" s="1"/>
    </row>
    <row r="986" spans="12:15" ht="12.75" customHeight="1" x14ac:dyDescent="0.2">
      <c r="L986" s="1"/>
      <c r="M986" s="1"/>
      <c r="O986" s="1"/>
    </row>
    <row r="987" spans="12:15" ht="12.75" customHeight="1" x14ac:dyDescent="0.2">
      <c r="L987" s="1"/>
      <c r="M987" s="1"/>
      <c r="O987" s="1"/>
    </row>
    <row r="988" spans="12:15" ht="12.75" customHeight="1" x14ac:dyDescent="0.2">
      <c r="L988" s="1"/>
      <c r="M988" s="1"/>
      <c r="O988" s="1"/>
    </row>
    <row r="989" spans="12:15" ht="12.75" customHeight="1" x14ac:dyDescent="0.2">
      <c r="L989" s="1"/>
      <c r="M989" s="1"/>
      <c r="O989" s="1"/>
    </row>
    <row r="990" spans="12:15" ht="12.75" customHeight="1" x14ac:dyDescent="0.2">
      <c r="L990" s="1"/>
      <c r="M990" s="1"/>
      <c r="O990" s="1"/>
    </row>
    <row r="991" spans="12:15" ht="12.75" customHeight="1" x14ac:dyDescent="0.2">
      <c r="L991" s="1"/>
      <c r="M991" s="1"/>
      <c r="O991" s="1"/>
    </row>
    <row r="992" spans="12:15" ht="12.75" customHeight="1" x14ac:dyDescent="0.2">
      <c r="L992" s="1"/>
      <c r="M992" s="1"/>
      <c r="O992" s="1"/>
    </row>
    <row r="993" spans="12:15" ht="12.75" customHeight="1" x14ac:dyDescent="0.2">
      <c r="L993" s="1"/>
      <c r="M993" s="1"/>
      <c r="O993" s="1"/>
    </row>
    <row r="994" spans="12:15" ht="12.75" customHeight="1" x14ac:dyDescent="0.2">
      <c r="L994" s="1"/>
      <c r="M994" s="1"/>
      <c r="O994" s="1"/>
    </row>
    <row r="995" spans="12:15" ht="12.75" customHeight="1" x14ac:dyDescent="0.2">
      <c r="L995" s="1"/>
      <c r="M995" s="1"/>
      <c r="O995" s="1"/>
    </row>
    <row r="996" spans="12:15" ht="12.75" customHeight="1" x14ac:dyDescent="0.2">
      <c r="L996" s="1"/>
      <c r="M996" s="1"/>
      <c r="O996" s="1"/>
    </row>
    <row r="997" spans="12:15" ht="12.75" customHeight="1" x14ac:dyDescent="0.2">
      <c r="L997" s="1"/>
      <c r="M997" s="1"/>
      <c r="O997" s="1"/>
    </row>
    <row r="998" spans="12:15" ht="12.75" customHeight="1" x14ac:dyDescent="0.2">
      <c r="L998" s="1"/>
      <c r="M998" s="1"/>
      <c r="O998" s="1"/>
    </row>
    <row r="999" spans="12:15" ht="12.75" customHeight="1" x14ac:dyDescent="0.2">
      <c r="L999" s="1"/>
      <c r="M999" s="1"/>
      <c r="O999" s="1"/>
    </row>
    <row r="1000" spans="12:15" ht="12.75" customHeight="1" x14ac:dyDescent="0.2">
      <c r="L1000" s="1"/>
      <c r="M1000" s="1"/>
      <c r="O1000" s="1"/>
    </row>
    <row r="1001" spans="12:15" ht="12.75" customHeight="1" x14ac:dyDescent="0.2">
      <c r="L1001" s="1"/>
      <c r="M1001" s="1"/>
      <c r="O1001" s="1"/>
    </row>
    <row r="1002" spans="12:15" ht="12.75" customHeight="1" x14ac:dyDescent="0.2">
      <c r="L1002" s="1"/>
      <c r="M1002" s="1"/>
      <c r="O1002" s="1"/>
    </row>
    <row r="1003" spans="12:15" ht="12.75" customHeight="1" x14ac:dyDescent="0.2">
      <c r="L1003" s="1"/>
      <c r="M1003" s="1"/>
      <c r="O1003" s="1"/>
    </row>
    <row r="1004" spans="12:15" ht="12.75" customHeight="1" x14ac:dyDescent="0.2">
      <c r="L1004" s="1"/>
      <c r="M1004" s="1"/>
      <c r="O1004" s="1"/>
    </row>
    <row r="1005" spans="12:15" ht="12.75" customHeight="1" x14ac:dyDescent="0.2">
      <c r="L1005" s="1"/>
      <c r="M1005" s="1"/>
      <c r="O1005" s="1"/>
    </row>
    <row r="1006" spans="12:15" ht="12.75" customHeight="1" x14ac:dyDescent="0.2">
      <c r="L1006" s="1"/>
      <c r="M1006" s="1"/>
      <c r="O1006" s="1"/>
    </row>
    <row r="1007" spans="12:15" ht="12.75" customHeight="1" x14ac:dyDescent="0.2">
      <c r="L1007" s="1"/>
      <c r="M1007" s="1"/>
      <c r="O1007" s="1"/>
    </row>
    <row r="1008" spans="12:15" ht="12.75" customHeight="1" x14ac:dyDescent="0.2">
      <c r="L1008" s="1"/>
      <c r="M1008" s="1"/>
      <c r="O1008" s="1"/>
    </row>
    <row r="1009" spans="12:15" ht="12.75" customHeight="1" x14ac:dyDescent="0.2">
      <c r="L1009" s="1"/>
      <c r="M1009" s="1"/>
      <c r="O1009" s="1"/>
    </row>
    <row r="1010" spans="12:15" ht="12.75" customHeight="1" x14ac:dyDescent="0.2">
      <c r="L1010" s="1"/>
      <c r="M1010" s="1"/>
      <c r="O1010" s="1"/>
    </row>
    <row r="1011" spans="12:15" ht="12.75" customHeight="1" x14ac:dyDescent="0.2">
      <c r="L1011" s="1"/>
      <c r="M1011" s="1"/>
      <c r="O1011" s="1"/>
    </row>
    <row r="1012" spans="12:15" ht="12.75" customHeight="1" x14ac:dyDescent="0.2">
      <c r="L1012" s="1"/>
      <c r="M1012" s="1"/>
      <c r="O1012" s="1"/>
    </row>
    <row r="1013" spans="12:15" ht="12.75" customHeight="1" x14ac:dyDescent="0.2">
      <c r="L1013" s="1"/>
      <c r="M1013" s="1"/>
      <c r="O1013" s="1"/>
    </row>
  </sheetData>
  <mergeCells count="119">
    <mergeCell ref="B566:J566"/>
    <mergeCell ref="P547:P548"/>
    <mergeCell ref="Q547:Q548"/>
    <mergeCell ref="P524:P525"/>
    <mergeCell ref="Q524:Q525"/>
    <mergeCell ref="M501:M502"/>
    <mergeCell ref="N501:N502"/>
    <mergeCell ref="O501:O502"/>
    <mergeCell ref="P501:P502"/>
    <mergeCell ref="Q501:Q502"/>
    <mergeCell ref="B523:J523"/>
    <mergeCell ref="B520:J520"/>
    <mergeCell ref="M524:M525"/>
    <mergeCell ref="N524:N525"/>
    <mergeCell ref="O524:O525"/>
    <mergeCell ref="R547:R548"/>
    <mergeCell ref="A547:A548"/>
    <mergeCell ref="B547:J547"/>
    <mergeCell ref="K547:K548"/>
    <mergeCell ref="L547:L548"/>
    <mergeCell ref="B543:J543"/>
    <mergeCell ref="M547:M548"/>
    <mergeCell ref="N547:N548"/>
    <mergeCell ref="O547:O548"/>
    <mergeCell ref="B546:J546"/>
    <mergeCell ref="R524:R525"/>
    <mergeCell ref="A524:A525"/>
    <mergeCell ref="B524:J524"/>
    <mergeCell ref="K524:K525"/>
    <mergeCell ref="L524:L525"/>
    <mergeCell ref="A478:A479"/>
    <mergeCell ref="O432:O433"/>
    <mergeCell ref="P432:P433"/>
    <mergeCell ref="Q432:Q433"/>
    <mergeCell ref="R432:R433"/>
    <mergeCell ref="P455:P456"/>
    <mergeCell ref="Q455:Q456"/>
    <mergeCell ref="R455:R456"/>
    <mergeCell ref="N478:N479"/>
    <mergeCell ref="O478:O479"/>
    <mergeCell ref="P478:P479"/>
    <mergeCell ref="Q478:Q479"/>
    <mergeCell ref="R478:R479"/>
    <mergeCell ref="N455:N456"/>
    <mergeCell ref="O455:O456"/>
    <mergeCell ref="A432:A433"/>
    <mergeCell ref="B432:J432"/>
    <mergeCell ref="K432:K433"/>
    <mergeCell ref="L432:L433"/>
    <mergeCell ref="M432:M433"/>
    <mergeCell ref="A501:A502"/>
    <mergeCell ref="B501:J501"/>
    <mergeCell ref="K501:K502"/>
    <mergeCell ref="L501:L502"/>
    <mergeCell ref="A455:A456"/>
    <mergeCell ref="B455:J455"/>
    <mergeCell ref="K455:K456"/>
    <mergeCell ref="L455:L456"/>
    <mergeCell ref="M455:M456"/>
    <mergeCell ref="B478:J478"/>
    <mergeCell ref="K478:K479"/>
    <mergeCell ref="L478:L479"/>
    <mergeCell ref="M478:M479"/>
    <mergeCell ref="B500:J500"/>
    <mergeCell ref="B497:J497"/>
    <mergeCell ref="B477:J477"/>
    <mergeCell ref="A386:A387"/>
    <mergeCell ref="B386:J386"/>
    <mergeCell ref="K386:K387"/>
    <mergeCell ref="L386:L387"/>
    <mergeCell ref="N409:N410"/>
    <mergeCell ref="O409:O410"/>
    <mergeCell ref="P409:P410"/>
    <mergeCell ref="Q409:Q410"/>
    <mergeCell ref="R409:R410"/>
    <mergeCell ref="A409:A410"/>
    <mergeCell ref="B409:J409"/>
    <mergeCell ref="K409:K410"/>
    <mergeCell ref="L409:L410"/>
    <mergeCell ref="M409:M410"/>
    <mergeCell ref="M386:M387"/>
    <mergeCell ref="N386:N387"/>
    <mergeCell ref="O386:O387"/>
    <mergeCell ref="P386:P387"/>
    <mergeCell ref="Q386:Q387"/>
    <mergeCell ref="R386:R387"/>
    <mergeCell ref="B347:J347"/>
    <mergeCell ref="B364:J364"/>
    <mergeCell ref="R501:R502"/>
    <mergeCell ref="Y17:AH17"/>
    <mergeCell ref="B33:J33"/>
    <mergeCell ref="Y39:AH39"/>
    <mergeCell ref="B51:J51"/>
    <mergeCell ref="B68:J68"/>
    <mergeCell ref="Y69:AH69"/>
    <mergeCell ref="B84:J84"/>
    <mergeCell ref="B100:J100"/>
    <mergeCell ref="B119:J119"/>
    <mergeCell ref="B454:J454"/>
    <mergeCell ref="B431:J431"/>
    <mergeCell ref="B408:J408"/>
    <mergeCell ref="B385:J385"/>
    <mergeCell ref="B405:J405"/>
    <mergeCell ref="B428:J428"/>
    <mergeCell ref="B451:J451"/>
    <mergeCell ref="B474:J474"/>
    <mergeCell ref="B270:J270"/>
    <mergeCell ref="B287:J287"/>
    <mergeCell ref="B308:J308"/>
    <mergeCell ref="N432:N433"/>
    <mergeCell ref="B16:J16"/>
    <mergeCell ref="B137:J137"/>
    <mergeCell ref="B153:J153"/>
    <mergeCell ref="B172:J172"/>
    <mergeCell ref="B190:J190"/>
    <mergeCell ref="B207:J207"/>
    <mergeCell ref="B222:J222"/>
    <mergeCell ref="B239:J239"/>
    <mergeCell ref="B255:J255"/>
  </mergeCells>
  <pageMargins left="0.7" right="0.7" top="0.75" bottom="0.75" header="0" footer="0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8080"/>
  </sheetPr>
  <dimension ref="A1:BF52943"/>
  <sheetViews>
    <sheetView topLeftCell="A834" workbookViewId="0">
      <selection activeCell="AF862" sqref="AF862:AF863"/>
    </sheetView>
  </sheetViews>
  <sheetFormatPr baseColWidth="10" defaultColWidth="12.5703125" defaultRowHeight="15" customHeight="1" x14ac:dyDescent="0.2"/>
  <cols>
    <col min="1" max="1" width="10" customWidth="1"/>
    <col min="2" max="10" width="7.140625" customWidth="1"/>
    <col min="11" max="11" width="15.7109375" style="149" customWidth="1"/>
    <col min="12" max="12" width="2" hidden="1" customWidth="1"/>
    <col min="13" max="14" width="3" hidden="1" customWidth="1"/>
    <col min="15" max="20" width="0.140625" hidden="1" customWidth="1"/>
    <col min="21" max="21" width="3" hidden="1" customWidth="1"/>
    <col min="22" max="27" width="0.140625" hidden="1" customWidth="1"/>
    <col min="28" max="28" width="4.140625" hidden="1" customWidth="1"/>
    <col min="29" max="35" width="12.85546875" customWidth="1"/>
    <col min="36" max="36" width="13.140625" customWidth="1"/>
    <col min="37" max="37" width="9" customWidth="1"/>
    <col min="38" max="38" width="6.42578125" customWidth="1"/>
    <col min="39" max="39" width="7.42578125" customWidth="1"/>
    <col min="40" max="58" width="10" customWidth="1"/>
  </cols>
  <sheetData>
    <row r="1" spans="1:48" s="176" customFormat="1" ht="15" customHeight="1" x14ac:dyDescent="0.2">
      <c r="K1" s="149"/>
    </row>
    <row r="2" spans="1:48" s="176" customFormat="1" ht="15" customHeight="1" x14ac:dyDescent="0.2">
      <c r="K2" s="149"/>
    </row>
    <row r="3" spans="1:48" s="176" customFormat="1" ht="15" customHeight="1" x14ac:dyDescent="0.2">
      <c r="K3" s="149"/>
    </row>
    <row r="4" spans="1:48" s="176" customFormat="1" ht="15" customHeight="1" x14ac:dyDescent="0.2">
      <c r="K4" s="149"/>
    </row>
    <row r="5" spans="1:48" s="176" customFormat="1" ht="15" customHeight="1" x14ac:dyDescent="0.2">
      <c r="K5" s="149"/>
    </row>
    <row r="6" spans="1:48" s="176" customFormat="1" ht="15" customHeight="1" x14ac:dyDescent="0.2">
      <c r="K6" s="149"/>
    </row>
    <row r="7" spans="1:48" s="176" customFormat="1" ht="15" customHeight="1" x14ac:dyDescent="0.2">
      <c r="K7" s="149"/>
    </row>
    <row r="8" spans="1:48" s="176" customFormat="1" ht="15" customHeight="1" x14ac:dyDescent="0.2">
      <c r="K8" s="149"/>
    </row>
    <row r="9" spans="1:48" s="176" customFormat="1" ht="15" customHeight="1" x14ac:dyDescent="0.2">
      <c r="K9" s="149"/>
    </row>
    <row r="10" spans="1:48" s="176" customFormat="1" ht="15" customHeight="1" x14ac:dyDescent="0.2">
      <c r="K10" s="149"/>
    </row>
    <row r="11" spans="1:48" s="176" customFormat="1" ht="15" customHeight="1" x14ac:dyDescent="0.2">
      <c r="K11" s="149"/>
    </row>
    <row r="12" spans="1:48" s="176" customFormat="1" ht="12.75" x14ac:dyDescent="0.2">
      <c r="K12" s="149"/>
    </row>
    <row r="13" spans="1:48" s="176" customFormat="1" ht="12.75" x14ac:dyDescent="0.2">
      <c r="K13" s="149"/>
    </row>
    <row r="14" spans="1:48" ht="12.75" customHeight="1" x14ac:dyDescent="0.2">
      <c r="AD14" s="1"/>
      <c r="AE14" s="1"/>
      <c r="AG14" s="1"/>
    </row>
    <row r="15" spans="1:48" ht="12.75" customHeight="1" x14ac:dyDescent="0.3">
      <c r="A15" s="2" t="s">
        <v>0</v>
      </c>
      <c r="L15" s="201" t="s">
        <v>91</v>
      </c>
      <c r="M15" s="187"/>
      <c r="N15" s="187"/>
      <c r="O15" s="187"/>
      <c r="P15" s="187"/>
      <c r="Q15" s="187"/>
      <c r="R15" s="187"/>
      <c r="X15" s="202" t="s">
        <v>92</v>
      </c>
      <c r="Y15" s="203"/>
      <c r="Z15" s="203"/>
      <c r="AA15" s="204"/>
      <c r="AB15" s="62"/>
      <c r="AD15" s="1"/>
      <c r="AE15" s="1"/>
      <c r="AG15" s="1"/>
    </row>
    <row r="16" spans="1:48" ht="147.75" x14ac:dyDescent="0.2">
      <c r="B16" s="182" t="s">
        <v>1</v>
      </c>
      <c r="C16" s="183"/>
      <c r="D16" s="183"/>
      <c r="E16" s="183"/>
      <c r="F16" s="183"/>
      <c r="G16" s="183"/>
      <c r="H16" s="183"/>
      <c r="I16" s="183"/>
      <c r="J16" s="61"/>
      <c r="L16" s="205" t="s">
        <v>93</v>
      </c>
      <c r="M16" s="187"/>
      <c r="N16" s="205" t="s">
        <v>94</v>
      </c>
      <c r="O16" s="187"/>
      <c r="P16" s="205" t="s">
        <v>95</v>
      </c>
      <c r="Q16" s="187"/>
      <c r="R16" s="199" t="s">
        <v>96</v>
      </c>
      <c r="S16" s="187"/>
      <c r="T16" s="199" t="s">
        <v>97</v>
      </c>
      <c r="U16" s="187"/>
      <c r="V16" s="200" t="s">
        <v>98</v>
      </c>
      <c r="W16" s="187"/>
      <c r="X16" s="63" t="s">
        <v>93</v>
      </c>
      <c r="Y16" s="63" t="s">
        <v>94</v>
      </c>
      <c r="Z16" s="63" t="s">
        <v>95</v>
      </c>
      <c r="AA16" s="64" t="s">
        <v>96</v>
      </c>
      <c r="AB16" s="64" t="s">
        <v>97</v>
      </c>
      <c r="AC16" s="64" t="s">
        <v>99</v>
      </c>
      <c r="AD16" s="4" t="s">
        <v>2</v>
      </c>
      <c r="AE16" s="4" t="s">
        <v>3</v>
      </c>
      <c r="AF16" s="5" t="s">
        <v>4</v>
      </c>
      <c r="AG16" s="4" t="s">
        <v>5</v>
      </c>
      <c r="AH16" s="6" t="s">
        <v>6</v>
      </c>
      <c r="AI16" s="6" t="s">
        <v>7</v>
      </c>
      <c r="AJ16" s="7" t="s">
        <v>8</v>
      </c>
      <c r="AM16" s="8" t="s">
        <v>5</v>
      </c>
      <c r="AN16" s="8"/>
      <c r="AO16" s="8"/>
      <c r="AP16" s="8"/>
      <c r="AQ16" s="8"/>
      <c r="AR16" s="8"/>
      <c r="AS16" s="8"/>
      <c r="AT16" s="8"/>
      <c r="AU16" s="8"/>
      <c r="AV16" s="8"/>
    </row>
    <row r="17" spans="1:48" ht="12.75" customHeight="1" x14ac:dyDescent="0.2">
      <c r="A17" s="9" t="s">
        <v>9</v>
      </c>
      <c r="B17" s="10">
        <v>1</v>
      </c>
      <c r="C17" s="10">
        <v>2</v>
      </c>
      <c r="D17" s="10">
        <v>3</v>
      </c>
      <c r="E17" s="10">
        <v>4</v>
      </c>
      <c r="F17" s="10">
        <v>5</v>
      </c>
      <c r="G17" s="10">
        <v>6</v>
      </c>
      <c r="H17" s="10">
        <v>7</v>
      </c>
      <c r="I17" s="10">
        <v>8</v>
      </c>
      <c r="J17" s="10"/>
      <c r="K17" s="150" t="s">
        <v>10</v>
      </c>
      <c r="L17" s="65">
        <v>8</v>
      </c>
      <c r="M17" s="65">
        <v>9</v>
      </c>
      <c r="N17" s="65">
        <v>8</v>
      </c>
      <c r="O17" s="65">
        <v>9</v>
      </c>
      <c r="P17" s="65">
        <v>8</v>
      </c>
      <c r="Q17" s="65">
        <v>9</v>
      </c>
      <c r="R17" s="65">
        <v>8</v>
      </c>
      <c r="S17" s="65">
        <v>9</v>
      </c>
      <c r="T17" s="65">
        <v>8</v>
      </c>
      <c r="U17" s="65">
        <v>9</v>
      </c>
      <c r="V17" s="65">
        <v>8</v>
      </c>
      <c r="W17" s="65">
        <v>9</v>
      </c>
      <c r="X17" s="66"/>
      <c r="Y17" s="66"/>
      <c r="Z17" s="66"/>
      <c r="AA17" s="66"/>
      <c r="AB17" s="66"/>
      <c r="AC17" s="66"/>
      <c r="AD17" s="12"/>
      <c r="AE17" s="12"/>
      <c r="AF17" s="13"/>
      <c r="AG17" s="14"/>
      <c r="AH17" s="15"/>
      <c r="AI17" s="15"/>
      <c r="AJ17" s="1"/>
      <c r="AM17" s="186" t="s">
        <v>11</v>
      </c>
      <c r="AN17" s="187"/>
      <c r="AO17" s="187"/>
      <c r="AP17" s="187"/>
      <c r="AQ17" s="187"/>
      <c r="AR17" s="187"/>
      <c r="AS17" s="187"/>
      <c r="AT17" s="187"/>
      <c r="AU17" s="187"/>
      <c r="AV17" s="187"/>
    </row>
    <row r="18" spans="1:48" ht="12.75" customHeight="1" x14ac:dyDescent="0.2">
      <c r="A18" s="17">
        <v>9902</v>
      </c>
      <c r="B18" s="17">
        <v>55</v>
      </c>
      <c r="C18" s="17"/>
      <c r="D18" s="17"/>
      <c r="E18" s="17"/>
      <c r="F18" s="17"/>
      <c r="G18" s="17"/>
      <c r="H18" s="17"/>
      <c r="I18" s="17"/>
      <c r="J18" s="17"/>
      <c r="K18" s="151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67"/>
      <c r="Y18" s="67"/>
      <c r="Z18" s="67"/>
      <c r="AA18" s="67"/>
      <c r="AB18" s="67"/>
      <c r="AC18" s="67"/>
      <c r="AD18" s="12"/>
      <c r="AE18" s="12"/>
      <c r="AF18" s="13"/>
      <c r="AG18" s="14"/>
      <c r="AH18" s="19">
        <f>B18</f>
        <v>55</v>
      </c>
      <c r="AI18" s="15"/>
      <c r="AJ18" s="1"/>
      <c r="AL18" s="20" t="s">
        <v>12</v>
      </c>
      <c r="AM18" s="21">
        <v>9902</v>
      </c>
      <c r="AN18" s="22" t="s">
        <v>13</v>
      </c>
      <c r="AO18" s="22" t="s">
        <v>14</v>
      </c>
      <c r="AP18" s="22" t="s">
        <v>15</v>
      </c>
      <c r="AQ18" s="22" t="s">
        <v>16</v>
      </c>
      <c r="AR18" s="22" t="s">
        <v>17</v>
      </c>
      <c r="AS18" s="22" t="s">
        <v>18</v>
      </c>
      <c r="AT18" s="22" t="s">
        <v>19</v>
      </c>
    </row>
    <row r="19" spans="1:48" ht="12.75" customHeight="1" x14ac:dyDescent="0.2">
      <c r="A19" s="23" t="s">
        <v>13</v>
      </c>
      <c r="B19" s="17"/>
      <c r="C19" s="17">
        <v>44</v>
      </c>
      <c r="D19" s="17"/>
      <c r="E19" s="17"/>
      <c r="F19" s="17"/>
      <c r="G19" s="17"/>
      <c r="H19" s="17"/>
      <c r="I19" s="17"/>
      <c r="J19" s="17"/>
      <c r="K19" s="151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67"/>
      <c r="Y19" s="67"/>
      <c r="Z19" s="67"/>
      <c r="AA19" s="67"/>
      <c r="AB19" s="67"/>
      <c r="AC19" s="67"/>
      <c r="AD19" s="12"/>
      <c r="AE19" s="12"/>
      <c r="AF19" s="13"/>
      <c r="AG19" s="14">
        <f>C19/B18</f>
        <v>0.8</v>
      </c>
      <c r="AH19" s="24">
        <v>44</v>
      </c>
      <c r="AI19" s="25">
        <f t="shared" ref="AI19:AI27" si="0">AH19/AH18</f>
        <v>0.8</v>
      </c>
      <c r="AJ19" s="1">
        <f t="shared" ref="AJ19:AJ27" si="1">100%-AI19</f>
        <v>0.19999999999999996</v>
      </c>
      <c r="AL19" s="26" t="s">
        <v>20</v>
      </c>
      <c r="AM19" s="27">
        <f t="shared" ref="AM19:AM26" si="2">AG19</f>
        <v>0.8</v>
      </c>
      <c r="AN19" s="27">
        <f t="shared" ref="AN19:AN25" si="3">AG37</f>
        <v>0.84</v>
      </c>
      <c r="AO19" s="27">
        <f t="shared" ref="AO19:AO24" si="4">AG53</f>
        <v>0.64912280701754388</v>
      </c>
      <c r="AP19" s="27">
        <f t="shared" ref="AP19:AP23" si="5">AG69</f>
        <v>0.71052631578947367</v>
      </c>
      <c r="AQ19" s="27">
        <f t="shared" ref="AQ19:AQ22" si="6">AG83</f>
        <v>0.84615384615384615</v>
      </c>
      <c r="AR19" s="1">
        <f t="shared" ref="AR19:AR21" si="7">AG97</f>
        <v>0.84210526315789469</v>
      </c>
      <c r="AS19" s="1">
        <f t="shared" ref="AS19:AS20" si="8">AG113</f>
        <v>0.76829268292682928</v>
      </c>
      <c r="AT19" s="1">
        <f>AG129</f>
        <v>0.55319148936170215</v>
      </c>
    </row>
    <row r="20" spans="1:48" ht="12.75" customHeight="1" x14ac:dyDescent="0.2">
      <c r="A20" s="23" t="s">
        <v>14</v>
      </c>
      <c r="B20" s="17"/>
      <c r="C20" s="17"/>
      <c r="D20" s="17">
        <v>39</v>
      </c>
      <c r="E20" s="17"/>
      <c r="F20" s="17"/>
      <c r="G20" s="17"/>
      <c r="H20" s="17"/>
      <c r="I20" s="17"/>
      <c r="J20" s="17"/>
      <c r="K20" s="151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67"/>
      <c r="Y20" s="67"/>
      <c r="Z20" s="67"/>
      <c r="AA20" s="67"/>
      <c r="AB20" s="67"/>
      <c r="AC20" s="67"/>
      <c r="AD20" s="12"/>
      <c r="AE20" s="12"/>
      <c r="AF20" s="13"/>
      <c r="AG20" s="14">
        <f>D20/C19</f>
        <v>0.88636363636363635</v>
      </c>
      <c r="AH20" s="24">
        <v>41</v>
      </c>
      <c r="AI20" s="25">
        <f t="shared" si="0"/>
        <v>0.93181818181818177</v>
      </c>
      <c r="AJ20" s="1">
        <f t="shared" si="1"/>
        <v>6.8181818181818232E-2</v>
      </c>
      <c r="AL20" s="26" t="s">
        <v>21</v>
      </c>
      <c r="AM20" s="27">
        <f t="shared" si="2"/>
        <v>0.88636363636363635</v>
      </c>
      <c r="AN20" s="27">
        <f t="shared" si="3"/>
        <v>0.83333333333333337</v>
      </c>
      <c r="AO20" s="27">
        <f t="shared" si="4"/>
        <v>1</v>
      </c>
      <c r="AP20" s="27">
        <f t="shared" si="5"/>
        <v>0.81481481481481477</v>
      </c>
      <c r="AQ20" s="27">
        <f t="shared" si="6"/>
        <v>0.70454545454545459</v>
      </c>
      <c r="AR20" s="1">
        <f t="shared" si="7"/>
        <v>0.78125</v>
      </c>
      <c r="AS20" s="1">
        <f t="shared" si="8"/>
        <v>0.90476190476190477</v>
      </c>
    </row>
    <row r="21" spans="1:48" ht="12.75" customHeight="1" x14ac:dyDescent="0.2">
      <c r="A21" s="23" t="s">
        <v>15</v>
      </c>
      <c r="B21" s="17"/>
      <c r="C21" s="17"/>
      <c r="D21" s="17"/>
      <c r="E21" s="17">
        <v>28</v>
      </c>
      <c r="F21" s="17"/>
      <c r="G21" s="17"/>
      <c r="H21" s="17"/>
      <c r="I21" s="17"/>
      <c r="J21" s="17"/>
      <c r="K21" s="151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67"/>
      <c r="Y21" s="67"/>
      <c r="Z21" s="67"/>
      <c r="AA21" s="67"/>
      <c r="AB21" s="67"/>
      <c r="AC21" s="67"/>
      <c r="AD21" s="12"/>
      <c r="AE21" s="12"/>
      <c r="AF21" s="13"/>
      <c r="AG21" s="14">
        <f>E21/D20</f>
        <v>0.71794871794871795</v>
      </c>
      <c r="AH21" s="24">
        <v>34</v>
      </c>
      <c r="AI21" s="25">
        <f t="shared" si="0"/>
        <v>0.82926829268292679</v>
      </c>
      <c r="AJ21" s="1">
        <f t="shared" si="1"/>
        <v>0.17073170731707321</v>
      </c>
      <c r="AL21" s="26" t="s">
        <v>22</v>
      </c>
      <c r="AM21" s="27">
        <f t="shared" si="2"/>
        <v>0.71794871794871795</v>
      </c>
      <c r="AN21" s="27">
        <f t="shared" si="3"/>
        <v>1</v>
      </c>
      <c r="AO21" s="27">
        <f t="shared" si="4"/>
        <v>0.94594594594594594</v>
      </c>
      <c r="AP21" s="27">
        <f t="shared" si="5"/>
        <v>1</v>
      </c>
      <c r="AQ21" s="27">
        <f t="shared" si="6"/>
        <v>1</v>
      </c>
      <c r="AR21" s="1">
        <f t="shared" si="7"/>
        <v>0.76</v>
      </c>
    </row>
    <row r="22" spans="1:48" ht="12.75" customHeight="1" x14ac:dyDescent="0.2">
      <c r="A22" s="23" t="s">
        <v>16</v>
      </c>
      <c r="B22" s="17"/>
      <c r="C22" s="17"/>
      <c r="D22" s="17"/>
      <c r="E22" s="17"/>
      <c r="F22" s="17">
        <v>28</v>
      </c>
      <c r="G22" s="17"/>
      <c r="H22" s="17"/>
      <c r="I22" s="17"/>
      <c r="J22" s="17"/>
      <c r="K22" s="151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67"/>
      <c r="Y22" s="67"/>
      <c r="Z22" s="67"/>
      <c r="AA22" s="67"/>
      <c r="AB22" s="67"/>
      <c r="AC22" s="67"/>
      <c r="AD22" s="12"/>
      <c r="AE22" s="12"/>
      <c r="AF22" s="13"/>
      <c r="AG22" s="14">
        <f>F22/E21</f>
        <v>1</v>
      </c>
      <c r="AH22" s="24">
        <v>34</v>
      </c>
      <c r="AI22" s="25">
        <f t="shared" si="0"/>
        <v>1</v>
      </c>
      <c r="AJ22" s="1">
        <f t="shared" si="1"/>
        <v>0</v>
      </c>
      <c r="AL22" s="26" t="s">
        <v>23</v>
      </c>
      <c r="AM22" s="27">
        <f t="shared" si="2"/>
        <v>1</v>
      </c>
      <c r="AN22" s="27">
        <f t="shared" si="3"/>
        <v>0.97142857142857142</v>
      </c>
      <c r="AO22" s="27">
        <f t="shared" si="4"/>
        <v>1</v>
      </c>
      <c r="AP22" s="27">
        <f t="shared" si="5"/>
        <v>0.95454545454545459</v>
      </c>
      <c r="AQ22" s="27">
        <f t="shared" si="6"/>
        <v>0.967741935483871</v>
      </c>
    </row>
    <row r="23" spans="1:48" ht="12.75" customHeight="1" x14ac:dyDescent="0.2">
      <c r="A23" s="23" t="s">
        <v>17</v>
      </c>
      <c r="B23" s="17"/>
      <c r="C23" s="17"/>
      <c r="D23" s="17"/>
      <c r="E23" s="17"/>
      <c r="F23" s="17"/>
      <c r="G23" s="17">
        <v>26</v>
      </c>
      <c r="H23" s="17"/>
      <c r="I23" s="17"/>
      <c r="J23" s="17"/>
      <c r="K23" s="151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67"/>
      <c r="Y23" s="67"/>
      <c r="Z23" s="67"/>
      <c r="AA23" s="67"/>
      <c r="AB23" s="67"/>
      <c r="AC23" s="67"/>
      <c r="AD23" s="12"/>
      <c r="AE23" s="12"/>
      <c r="AF23" s="13"/>
      <c r="AG23" s="14">
        <f>G23/F22</f>
        <v>0.9285714285714286</v>
      </c>
      <c r="AH23" s="24">
        <v>33</v>
      </c>
      <c r="AI23" s="25">
        <f t="shared" si="0"/>
        <v>0.97058823529411764</v>
      </c>
      <c r="AJ23" s="1">
        <f t="shared" si="1"/>
        <v>2.9411764705882359E-2</v>
      </c>
      <c r="AL23" s="26" t="s">
        <v>24</v>
      </c>
      <c r="AM23" s="27">
        <f t="shared" si="2"/>
        <v>0.9285714285714286</v>
      </c>
      <c r="AN23" s="27">
        <f t="shared" si="3"/>
        <v>1</v>
      </c>
      <c r="AO23" s="27">
        <f t="shared" si="4"/>
        <v>1</v>
      </c>
      <c r="AP23" s="27">
        <f t="shared" si="5"/>
        <v>1</v>
      </c>
      <c r="AQ23" s="27"/>
    </row>
    <row r="24" spans="1:48" ht="12.75" customHeight="1" x14ac:dyDescent="0.2">
      <c r="A24" s="23" t="s">
        <v>18</v>
      </c>
      <c r="B24" s="17"/>
      <c r="C24" s="17"/>
      <c r="D24" s="17"/>
      <c r="E24" s="17"/>
      <c r="F24" s="17"/>
      <c r="G24" s="17"/>
      <c r="H24" s="17">
        <v>24</v>
      </c>
      <c r="I24" s="17"/>
      <c r="J24" s="17"/>
      <c r="K24" s="151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67"/>
      <c r="Y24" s="67"/>
      <c r="Z24" s="67"/>
      <c r="AA24" s="67"/>
      <c r="AB24" s="67"/>
      <c r="AC24" s="67"/>
      <c r="AD24" s="12"/>
      <c r="AE24" s="12"/>
      <c r="AF24" s="13"/>
      <c r="AG24" s="14">
        <f>H24/G23</f>
        <v>0.92307692307692313</v>
      </c>
      <c r="AH24" s="24">
        <v>32</v>
      </c>
      <c r="AI24" s="25">
        <f t="shared" si="0"/>
        <v>0.96969696969696972</v>
      </c>
      <c r="AJ24" s="1">
        <f t="shared" si="1"/>
        <v>3.0303030303030276E-2</v>
      </c>
      <c r="AL24" s="23" t="s">
        <v>25</v>
      </c>
      <c r="AM24" s="27">
        <f t="shared" si="2"/>
        <v>0.92307692307692313</v>
      </c>
      <c r="AN24" s="27">
        <f t="shared" si="3"/>
        <v>0.97058823529411764</v>
      </c>
      <c r="AO24" s="27">
        <f t="shared" si="4"/>
        <v>1</v>
      </c>
      <c r="AP24" s="27"/>
      <c r="AQ24" s="27"/>
    </row>
    <row r="25" spans="1:48" ht="12.75" customHeight="1" x14ac:dyDescent="0.2">
      <c r="A25" s="28" t="s">
        <v>19</v>
      </c>
      <c r="B25" s="29"/>
      <c r="C25" s="29"/>
      <c r="D25" s="29"/>
      <c r="E25" s="29"/>
      <c r="F25" s="29"/>
      <c r="G25" s="29"/>
      <c r="H25" s="29"/>
      <c r="I25" s="29">
        <v>24</v>
      </c>
      <c r="J25" s="29"/>
      <c r="K25" s="152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30"/>
      <c r="Y25" s="30"/>
      <c r="Z25" s="30"/>
      <c r="AA25" s="30"/>
      <c r="AB25" s="30"/>
      <c r="AC25" s="30"/>
      <c r="AD25" s="1"/>
      <c r="AE25" s="1"/>
      <c r="AF25" s="29"/>
      <c r="AG25" s="1">
        <f>I25/H24</f>
        <v>1</v>
      </c>
      <c r="AH25" s="24">
        <v>32</v>
      </c>
      <c r="AI25" s="25">
        <f t="shared" si="0"/>
        <v>1</v>
      </c>
      <c r="AJ25" s="1">
        <f t="shared" si="1"/>
        <v>0</v>
      </c>
      <c r="AL25" s="23" t="s">
        <v>26</v>
      </c>
      <c r="AM25" s="27">
        <f t="shared" si="2"/>
        <v>1</v>
      </c>
      <c r="AN25" s="27">
        <f t="shared" si="3"/>
        <v>0.96969696969696972</v>
      </c>
      <c r="AO25" s="27"/>
      <c r="AP25" s="27"/>
      <c r="AQ25" s="27"/>
    </row>
    <row r="26" spans="1:48" ht="12.75" customHeight="1" x14ac:dyDescent="0.2">
      <c r="A26" s="28" t="s">
        <v>27</v>
      </c>
      <c r="B26" s="29"/>
      <c r="C26" s="29"/>
      <c r="D26" s="29"/>
      <c r="E26" s="29"/>
      <c r="F26" s="29"/>
      <c r="G26" s="29"/>
      <c r="H26" s="29"/>
      <c r="I26" s="29"/>
      <c r="J26" s="29"/>
      <c r="K26" s="152"/>
      <c r="L26" s="13"/>
      <c r="M26" s="13"/>
      <c r="N26" s="13"/>
      <c r="O26" s="13"/>
      <c r="P26" s="13">
        <v>4</v>
      </c>
      <c r="Q26" s="13"/>
      <c r="R26" s="13">
        <v>5</v>
      </c>
      <c r="S26" s="13"/>
      <c r="T26" s="13"/>
      <c r="U26" s="13"/>
      <c r="V26" s="13"/>
      <c r="W26" s="13"/>
      <c r="X26" s="30"/>
      <c r="Y26" s="30"/>
      <c r="Z26" s="30"/>
      <c r="AA26" s="30"/>
      <c r="AB26" s="30"/>
      <c r="AC26" s="30"/>
      <c r="AD26" s="1"/>
      <c r="AE26" s="1"/>
      <c r="AF26" s="29"/>
      <c r="AG26" s="1"/>
      <c r="AH26" s="24">
        <v>20</v>
      </c>
      <c r="AI26" s="25">
        <f t="shared" si="0"/>
        <v>0.625</v>
      </c>
      <c r="AJ26" s="1">
        <f t="shared" si="1"/>
        <v>0.375</v>
      </c>
      <c r="AL26" s="23" t="s">
        <v>28</v>
      </c>
      <c r="AM26" s="27">
        <f t="shared" si="2"/>
        <v>0</v>
      </c>
      <c r="AN26" s="27"/>
      <c r="AO26" s="27"/>
      <c r="AP26" s="27"/>
      <c r="AQ26" s="27"/>
    </row>
    <row r="27" spans="1:48" ht="12.75" customHeight="1" x14ac:dyDescent="0.2">
      <c r="A27" s="28" t="s">
        <v>29</v>
      </c>
      <c r="B27" s="29"/>
      <c r="C27" s="29"/>
      <c r="D27" s="29"/>
      <c r="E27" s="29"/>
      <c r="F27" s="29"/>
      <c r="G27" s="29"/>
      <c r="H27" s="29"/>
      <c r="I27" s="29"/>
      <c r="J27" s="29"/>
      <c r="K27" s="152"/>
      <c r="L27" s="13"/>
      <c r="M27" s="13"/>
      <c r="N27" s="13"/>
      <c r="O27" s="13"/>
      <c r="P27" s="13"/>
      <c r="Q27" s="13">
        <v>3</v>
      </c>
      <c r="R27" s="13"/>
      <c r="S27" s="13">
        <v>11</v>
      </c>
      <c r="T27" s="13"/>
      <c r="U27" s="13"/>
      <c r="V27" s="13"/>
      <c r="W27" s="13"/>
      <c r="X27" s="30"/>
      <c r="Y27" s="30"/>
      <c r="Z27" s="30"/>
      <c r="AA27" s="30">
        <v>11</v>
      </c>
      <c r="AB27" s="30"/>
      <c r="AC27" s="30">
        <f t="shared" ref="AC27:AC29" si="9">SUM(X27:AB27)</f>
        <v>11</v>
      </c>
      <c r="AD27" s="1"/>
      <c r="AE27" s="1"/>
      <c r="AF27" s="29"/>
      <c r="AG27" s="1"/>
      <c r="AH27" s="24">
        <v>19</v>
      </c>
      <c r="AI27" s="25">
        <f t="shared" si="0"/>
        <v>0.95</v>
      </c>
      <c r="AJ27" s="1">
        <f t="shared" si="1"/>
        <v>5.0000000000000044E-2</v>
      </c>
      <c r="AL27" s="28"/>
      <c r="AM27" s="27"/>
      <c r="AN27" s="27"/>
      <c r="AO27" s="27"/>
      <c r="AP27" s="27"/>
      <c r="AQ27" s="27"/>
    </row>
    <row r="28" spans="1:48" ht="12.75" customHeight="1" x14ac:dyDescent="0.2">
      <c r="A28" s="28" t="s">
        <v>30</v>
      </c>
      <c r="B28" s="29"/>
      <c r="C28" s="29"/>
      <c r="D28" s="29"/>
      <c r="E28" s="29"/>
      <c r="F28" s="29"/>
      <c r="G28" s="29"/>
      <c r="H28" s="29"/>
      <c r="I28" s="29"/>
      <c r="J28" s="29"/>
      <c r="K28" s="152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30"/>
      <c r="Y28" s="30"/>
      <c r="Z28" s="30">
        <v>3</v>
      </c>
      <c r="AA28" s="30">
        <v>2</v>
      </c>
      <c r="AB28" s="30"/>
      <c r="AC28" s="30">
        <f t="shared" si="9"/>
        <v>5</v>
      </c>
      <c r="AD28" s="1"/>
      <c r="AE28" s="1"/>
      <c r="AF28" s="29"/>
      <c r="AG28" s="1"/>
      <c r="AH28" s="24">
        <v>6</v>
      </c>
      <c r="AI28" s="25"/>
      <c r="AJ28" s="1"/>
      <c r="AL28" s="28"/>
      <c r="AM28" s="27"/>
      <c r="AN28" s="27"/>
      <c r="AO28" s="27"/>
      <c r="AP28" s="27"/>
      <c r="AQ28" s="27"/>
    </row>
    <row r="29" spans="1:48" ht="12.75" customHeight="1" x14ac:dyDescent="0.2">
      <c r="A29" s="28" t="s">
        <v>31</v>
      </c>
      <c r="B29" s="29"/>
      <c r="C29" s="29"/>
      <c r="D29" s="29"/>
      <c r="E29" s="29"/>
      <c r="F29" s="29"/>
      <c r="G29" s="29"/>
      <c r="H29" s="29"/>
      <c r="I29" s="29"/>
      <c r="J29" s="29"/>
      <c r="K29" s="152"/>
      <c r="L29" s="13"/>
      <c r="M29" s="13"/>
      <c r="N29" s="13"/>
      <c r="O29" s="13"/>
      <c r="T29" s="13"/>
      <c r="U29" s="13"/>
      <c r="V29" s="13"/>
      <c r="W29" s="13"/>
      <c r="X29" s="30"/>
      <c r="Y29" s="30"/>
      <c r="Z29" s="30">
        <v>1</v>
      </c>
      <c r="AA29" s="30"/>
      <c r="AB29" s="30"/>
      <c r="AC29" s="30">
        <f t="shared" si="9"/>
        <v>1</v>
      </c>
      <c r="AD29" s="1"/>
      <c r="AE29" s="1"/>
      <c r="AF29" s="29"/>
      <c r="AG29" s="1"/>
      <c r="AH29" s="24"/>
      <c r="AI29" s="25"/>
      <c r="AJ29" s="1"/>
      <c r="AL29" s="28"/>
      <c r="AM29" s="27"/>
      <c r="AN29" s="27"/>
      <c r="AO29" s="27"/>
      <c r="AP29" s="27"/>
      <c r="AQ29" s="27"/>
    </row>
    <row r="30" spans="1:48" ht="12.75" customHeight="1" x14ac:dyDescent="0.2">
      <c r="A30" s="28" t="s">
        <v>32</v>
      </c>
      <c r="B30" s="29"/>
      <c r="C30" s="29"/>
      <c r="D30" s="29"/>
      <c r="E30" s="29"/>
      <c r="F30" s="29"/>
      <c r="G30" s="29"/>
      <c r="H30" s="29"/>
      <c r="I30" s="29"/>
      <c r="J30" s="29"/>
      <c r="K30" s="152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30"/>
      <c r="Y30" s="30"/>
      <c r="Z30" s="30"/>
      <c r="AA30" s="30"/>
      <c r="AB30" s="30"/>
      <c r="AC30" s="30"/>
      <c r="AD30" s="1"/>
      <c r="AE30" s="1"/>
      <c r="AF30" s="1"/>
      <c r="AG30" s="1"/>
      <c r="AH30" s="24"/>
      <c r="AI30" s="25"/>
      <c r="AJ30" s="1"/>
      <c r="AL30" s="28"/>
      <c r="AM30" s="27"/>
      <c r="AN30" s="27"/>
      <c r="AO30" s="27"/>
      <c r="AP30" s="27"/>
      <c r="AQ30" s="27"/>
    </row>
    <row r="31" spans="1:48" ht="12.75" customHeight="1" x14ac:dyDescent="0.2">
      <c r="K31" s="135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>
        <f>SUM(AC27:AC30)</f>
        <v>17</v>
      </c>
      <c r="AD31" s="1">
        <f>AC27/B18</f>
        <v>0.2</v>
      </c>
      <c r="AE31" s="1">
        <f>AC31/B18</f>
        <v>0.30909090909090908</v>
      </c>
      <c r="AF31" s="1">
        <f>AE31-AD31</f>
        <v>0.10909090909090907</v>
      </c>
      <c r="AG31" s="1"/>
    </row>
    <row r="32" spans="1:48" ht="12.75" customHeight="1" x14ac:dyDescent="0.2">
      <c r="K32" s="135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</row>
    <row r="33" spans="1:48" ht="12.75" customHeight="1" x14ac:dyDescent="0.3">
      <c r="A33" s="2" t="s">
        <v>33</v>
      </c>
      <c r="AD33" s="1"/>
      <c r="AE33" s="1"/>
      <c r="AG33" s="1"/>
    </row>
    <row r="34" spans="1:48" ht="90" customHeight="1" x14ac:dyDescent="0.2">
      <c r="B34" s="182" t="s">
        <v>1</v>
      </c>
      <c r="C34" s="183"/>
      <c r="D34" s="183"/>
      <c r="E34" s="183"/>
      <c r="F34" s="183"/>
      <c r="G34" s="183"/>
      <c r="H34" s="183"/>
      <c r="I34" s="183"/>
      <c r="J34" s="61"/>
      <c r="L34" s="205" t="s">
        <v>93</v>
      </c>
      <c r="M34" s="187"/>
      <c r="N34" s="205" t="s">
        <v>94</v>
      </c>
      <c r="O34" s="187"/>
      <c r="P34" s="205" t="s">
        <v>95</v>
      </c>
      <c r="Q34" s="187"/>
      <c r="R34" s="199" t="s">
        <v>96</v>
      </c>
      <c r="S34" s="187"/>
      <c r="T34" s="199" t="s">
        <v>97</v>
      </c>
      <c r="U34" s="187"/>
      <c r="V34" s="200" t="s">
        <v>98</v>
      </c>
      <c r="W34" s="187"/>
      <c r="AD34" s="4" t="s">
        <v>2</v>
      </c>
      <c r="AE34" s="4" t="s">
        <v>3</v>
      </c>
      <c r="AF34" s="5" t="s">
        <v>4</v>
      </c>
      <c r="AG34" s="4" t="s">
        <v>5</v>
      </c>
      <c r="AH34" s="6" t="s">
        <v>6</v>
      </c>
      <c r="AI34" s="6" t="s">
        <v>7</v>
      </c>
      <c r="AJ34" s="7" t="s">
        <v>8</v>
      </c>
    </row>
    <row r="35" spans="1:48" ht="12.75" customHeight="1" x14ac:dyDescent="0.2">
      <c r="A35" s="9" t="s">
        <v>9</v>
      </c>
      <c r="B35" s="10">
        <v>1</v>
      </c>
      <c r="C35" s="10">
        <v>2</v>
      </c>
      <c r="D35" s="10">
        <v>3</v>
      </c>
      <c r="E35" s="10">
        <v>4</v>
      </c>
      <c r="F35" s="10">
        <v>5</v>
      </c>
      <c r="G35" s="10">
        <v>6</v>
      </c>
      <c r="H35" s="10">
        <v>7</v>
      </c>
      <c r="I35" s="10">
        <v>8</v>
      </c>
      <c r="J35" s="10"/>
      <c r="K35" s="150" t="s">
        <v>10</v>
      </c>
      <c r="L35" s="68">
        <v>9</v>
      </c>
      <c r="M35" s="65">
        <v>10</v>
      </c>
      <c r="N35" s="68">
        <v>9</v>
      </c>
      <c r="O35" s="65">
        <v>10</v>
      </c>
      <c r="P35" s="68">
        <v>9</v>
      </c>
      <c r="Q35" s="65">
        <v>10</v>
      </c>
      <c r="R35" s="68">
        <v>9</v>
      </c>
      <c r="S35" s="65">
        <v>10</v>
      </c>
      <c r="T35" s="68">
        <v>9</v>
      </c>
      <c r="U35" s="65">
        <v>10</v>
      </c>
      <c r="V35" s="68">
        <v>9</v>
      </c>
      <c r="W35" s="65">
        <v>10</v>
      </c>
      <c r="X35" s="66"/>
      <c r="Y35" s="66"/>
      <c r="Z35" s="66"/>
      <c r="AA35" s="66"/>
      <c r="AB35" s="66"/>
      <c r="AC35" s="66"/>
      <c r="AD35" s="12"/>
      <c r="AE35" s="12"/>
      <c r="AF35" s="13"/>
      <c r="AG35" s="14"/>
      <c r="AH35" s="15"/>
      <c r="AI35" s="15"/>
      <c r="AJ35" s="1"/>
    </row>
    <row r="36" spans="1:48" ht="12.75" customHeight="1" x14ac:dyDescent="0.2">
      <c r="A36" s="23" t="s">
        <v>13</v>
      </c>
      <c r="B36" s="17">
        <v>50</v>
      </c>
      <c r="C36" s="17"/>
      <c r="D36" s="17"/>
      <c r="E36" s="17"/>
      <c r="F36" s="17"/>
      <c r="G36" s="17"/>
      <c r="H36" s="17"/>
      <c r="I36" s="17"/>
      <c r="J36" s="17"/>
      <c r="K36" s="151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67"/>
      <c r="Y36" s="67"/>
      <c r="Z36" s="67"/>
      <c r="AA36" s="67"/>
      <c r="AB36" s="67"/>
      <c r="AC36" s="67"/>
      <c r="AD36" s="12"/>
      <c r="AE36" s="12"/>
      <c r="AF36" s="13"/>
      <c r="AG36" s="14"/>
      <c r="AH36" s="19">
        <f>B36</f>
        <v>50</v>
      </c>
      <c r="AI36" s="15"/>
      <c r="AJ36" s="1"/>
    </row>
    <row r="37" spans="1:48" ht="12.75" customHeight="1" x14ac:dyDescent="0.2">
      <c r="A37" s="23" t="s">
        <v>14</v>
      </c>
      <c r="B37" s="17"/>
      <c r="C37" s="17">
        <v>42</v>
      </c>
      <c r="D37" s="17"/>
      <c r="E37" s="17"/>
      <c r="F37" s="17"/>
      <c r="G37" s="17"/>
      <c r="H37" s="17"/>
      <c r="I37" s="17"/>
      <c r="J37" s="17"/>
      <c r="K37" s="151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67"/>
      <c r="Y37" s="67"/>
      <c r="Z37" s="67"/>
      <c r="AA37" s="67"/>
      <c r="AB37" s="67"/>
      <c r="AC37" s="67"/>
      <c r="AD37" s="12"/>
      <c r="AE37" s="12"/>
      <c r="AF37" s="13"/>
      <c r="AG37" s="14">
        <f>C37/B36</f>
        <v>0.84</v>
      </c>
      <c r="AH37" s="24">
        <v>43</v>
      </c>
      <c r="AI37" s="25">
        <f t="shared" ref="AI37:AI45" si="10">AH37/AH36</f>
        <v>0.86</v>
      </c>
      <c r="AJ37" s="1">
        <f t="shared" ref="AJ37:AJ45" si="11">100%-AI37</f>
        <v>0.14000000000000001</v>
      </c>
    </row>
    <row r="38" spans="1:48" ht="12.75" customHeight="1" x14ac:dyDescent="0.2">
      <c r="A38" s="23" t="s">
        <v>15</v>
      </c>
      <c r="B38" s="17"/>
      <c r="C38" s="17"/>
      <c r="D38" s="17">
        <v>35</v>
      </c>
      <c r="E38" s="17"/>
      <c r="F38" s="17"/>
      <c r="G38" s="17"/>
      <c r="H38" s="17"/>
      <c r="I38" s="17"/>
      <c r="J38" s="17"/>
      <c r="K38" s="151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67"/>
      <c r="Y38" s="67"/>
      <c r="Z38" s="67"/>
      <c r="AA38" s="67"/>
      <c r="AB38" s="67"/>
      <c r="AC38" s="67"/>
      <c r="AD38" s="12"/>
      <c r="AE38" s="12"/>
      <c r="AF38" s="13"/>
      <c r="AG38" s="14">
        <f>D38/C37</f>
        <v>0.83333333333333337</v>
      </c>
      <c r="AH38" s="24">
        <v>42</v>
      </c>
      <c r="AI38" s="25">
        <f t="shared" si="10"/>
        <v>0.97674418604651159</v>
      </c>
      <c r="AJ38" s="1">
        <f t="shared" si="11"/>
        <v>2.3255813953488413E-2</v>
      </c>
    </row>
    <row r="39" spans="1:48" ht="12.75" customHeight="1" x14ac:dyDescent="0.2">
      <c r="A39" s="23" t="s">
        <v>16</v>
      </c>
      <c r="B39" s="17"/>
      <c r="C39" s="17"/>
      <c r="D39" s="17"/>
      <c r="E39" s="17">
        <v>35</v>
      </c>
      <c r="F39" s="17"/>
      <c r="G39" s="17"/>
      <c r="H39" s="17"/>
      <c r="I39" s="17"/>
      <c r="J39" s="17"/>
      <c r="K39" s="151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67"/>
      <c r="Y39" s="67"/>
      <c r="Z39" s="67"/>
      <c r="AA39" s="67"/>
      <c r="AB39" s="67"/>
      <c r="AC39" s="67"/>
      <c r="AD39" s="12"/>
      <c r="AE39" s="12"/>
      <c r="AF39" s="13"/>
      <c r="AG39" s="14">
        <f>E39/D38</f>
        <v>1</v>
      </c>
      <c r="AH39" s="24">
        <v>42</v>
      </c>
      <c r="AI39" s="25">
        <f t="shared" si="10"/>
        <v>1</v>
      </c>
      <c r="AJ39" s="1">
        <f t="shared" si="11"/>
        <v>0</v>
      </c>
      <c r="AL39" s="33"/>
      <c r="AM39" s="8" t="s">
        <v>34</v>
      </c>
      <c r="AN39" s="8"/>
      <c r="AO39" s="8"/>
      <c r="AP39" s="8"/>
      <c r="AQ39" s="8"/>
      <c r="AR39" s="8"/>
      <c r="AS39" s="8"/>
      <c r="AT39" s="8"/>
      <c r="AU39" s="8"/>
      <c r="AV39" s="8"/>
    </row>
    <row r="40" spans="1:48" ht="12.75" customHeight="1" x14ac:dyDescent="0.2">
      <c r="A40" s="23" t="s">
        <v>17</v>
      </c>
      <c r="B40" s="17"/>
      <c r="C40" s="17"/>
      <c r="D40" s="17"/>
      <c r="E40" s="17"/>
      <c r="F40" s="17">
        <v>34</v>
      </c>
      <c r="G40" s="17"/>
      <c r="H40" s="17"/>
      <c r="I40" s="17"/>
      <c r="J40" s="17"/>
      <c r="K40" s="151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67"/>
      <c r="Y40" s="67"/>
      <c r="Z40" s="67"/>
      <c r="AA40" s="67"/>
      <c r="AB40" s="67"/>
      <c r="AC40" s="67"/>
      <c r="AD40" s="12"/>
      <c r="AE40" s="12"/>
      <c r="AF40" s="13"/>
      <c r="AG40" s="14">
        <f>F40/E39</f>
        <v>0.97142857142857142</v>
      </c>
      <c r="AH40" s="24">
        <v>39</v>
      </c>
      <c r="AI40" s="25">
        <f t="shared" si="10"/>
        <v>0.9285714285714286</v>
      </c>
      <c r="AJ40" s="1">
        <f t="shared" si="11"/>
        <v>7.1428571428571397E-2</v>
      </c>
      <c r="AM40" s="186" t="s">
        <v>11</v>
      </c>
      <c r="AN40" s="187"/>
      <c r="AO40" s="187"/>
      <c r="AP40" s="187"/>
      <c r="AQ40" s="187"/>
      <c r="AR40" s="187"/>
      <c r="AS40" s="187"/>
      <c r="AT40" s="187"/>
      <c r="AU40" s="187"/>
      <c r="AV40" s="187"/>
    </row>
    <row r="41" spans="1:48" ht="12.75" customHeight="1" x14ac:dyDescent="0.2">
      <c r="A41" s="23" t="s">
        <v>18</v>
      </c>
      <c r="B41" s="17"/>
      <c r="C41" s="17"/>
      <c r="D41" s="17"/>
      <c r="E41" s="17"/>
      <c r="F41" s="17"/>
      <c r="G41" s="17">
        <v>34</v>
      </c>
      <c r="H41" s="17"/>
      <c r="I41" s="17"/>
      <c r="J41" s="17"/>
      <c r="K41" s="151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67"/>
      <c r="Y41" s="67"/>
      <c r="Z41" s="67"/>
      <c r="AA41" s="67"/>
      <c r="AB41" s="67"/>
      <c r="AC41" s="67"/>
      <c r="AD41" s="12"/>
      <c r="AE41" s="12"/>
      <c r="AF41" s="13"/>
      <c r="AG41" s="14">
        <f>G41/F40</f>
        <v>1</v>
      </c>
      <c r="AH41" s="24">
        <v>39</v>
      </c>
      <c r="AI41" s="25">
        <f t="shared" si="10"/>
        <v>1</v>
      </c>
      <c r="AJ41" s="1">
        <f t="shared" si="11"/>
        <v>0</v>
      </c>
      <c r="AL41" s="20" t="s">
        <v>12</v>
      </c>
      <c r="AM41" s="21">
        <v>9902</v>
      </c>
      <c r="AN41" s="22" t="s">
        <v>13</v>
      </c>
      <c r="AO41" s="22" t="s">
        <v>14</v>
      </c>
      <c r="AP41" s="22" t="s">
        <v>15</v>
      </c>
      <c r="AQ41" s="22" t="s">
        <v>16</v>
      </c>
      <c r="AR41" s="22" t="s">
        <v>17</v>
      </c>
      <c r="AS41" s="22" t="s">
        <v>18</v>
      </c>
      <c r="AT41" s="22" t="s">
        <v>19</v>
      </c>
    </row>
    <row r="42" spans="1:48" ht="12.75" customHeight="1" x14ac:dyDescent="0.2">
      <c r="A42" s="28" t="s">
        <v>19</v>
      </c>
      <c r="B42" s="29"/>
      <c r="C42" s="29"/>
      <c r="D42" s="29"/>
      <c r="E42" s="29"/>
      <c r="F42" s="29"/>
      <c r="G42" s="29"/>
      <c r="H42" s="29">
        <v>33</v>
      </c>
      <c r="I42" s="29"/>
      <c r="J42" s="29"/>
      <c r="K42" s="152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30"/>
      <c r="Y42" s="30"/>
      <c r="Z42" s="30"/>
      <c r="AA42" s="30"/>
      <c r="AB42" s="30"/>
      <c r="AC42" s="30"/>
      <c r="AD42" s="1"/>
      <c r="AE42" s="1"/>
      <c r="AF42" s="29"/>
      <c r="AG42" s="14">
        <f>H42/G41</f>
        <v>0.97058823529411764</v>
      </c>
      <c r="AH42" s="24">
        <v>38</v>
      </c>
      <c r="AI42" s="25">
        <f t="shared" si="10"/>
        <v>0.97435897435897434</v>
      </c>
      <c r="AJ42" s="1">
        <f t="shared" si="11"/>
        <v>2.5641025641025661E-2</v>
      </c>
      <c r="AL42" s="26" t="s">
        <v>20</v>
      </c>
      <c r="AM42" s="25">
        <f t="shared" ref="AM42:AM43" si="12">AI19</f>
        <v>0.8</v>
      </c>
      <c r="AN42" s="25">
        <f t="shared" ref="AN42:AN43" si="13">AI37</f>
        <v>0.86</v>
      </c>
      <c r="AO42" s="25">
        <f t="shared" ref="AO42:AO43" si="14">AI53</f>
        <v>0.77192982456140347</v>
      </c>
      <c r="AP42" s="25">
        <f t="shared" ref="AP42:AP43" si="15">AI69</f>
        <v>0.71052631578947367</v>
      </c>
      <c r="AQ42" s="25">
        <f t="shared" ref="AQ42:AQ43" si="16">AI83</f>
        <v>0.84615384615384615</v>
      </c>
      <c r="AR42" s="25">
        <f t="shared" ref="AR42:AR43" si="17">AI97</f>
        <v>0.84210526315789469</v>
      </c>
      <c r="AS42" s="25">
        <f>AI113</f>
        <v>0.76829268292682928</v>
      </c>
      <c r="AT42" s="25">
        <f>AI129</f>
        <v>0.65957446808510634</v>
      </c>
    </row>
    <row r="43" spans="1:48" ht="12.75" customHeight="1" x14ac:dyDescent="0.2">
      <c r="A43" s="28" t="s">
        <v>27</v>
      </c>
      <c r="B43" s="29"/>
      <c r="C43" s="29"/>
      <c r="D43" s="29"/>
      <c r="E43" s="29"/>
      <c r="F43" s="29"/>
      <c r="G43" s="29"/>
      <c r="H43" s="29"/>
      <c r="I43" s="29">
        <v>32</v>
      </c>
      <c r="J43" s="29"/>
      <c r="K43" s="152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30"/>
      <c r="Y43" s="30"/>
      <c r="Z43" s="30"/>
      <c r="AA43" s="30"/>
      <c r="AB43" s="30"/>
      <c r="AC43" s="30"/>
      <c r="AD43" s="1"/>
      <c r="AE43" s="1"/>
      <c r="AF43" s="29"/>
      <c r="AG43" s="1">
        <f>I43/H42</f>
        <v>0.96969696969696972</v>
      </c>
      <c r="AH43" s="24">
        <v>38</v>
      </c>
      <c r="AI43" s="25">
        <f t="shared" si="10"/>
        <v>1</v>
      </c>
      <c r="AJ43" s="1">
        <f t="shared" si="11"/>
        <v>0</v>
      </c>
      <c r="AL43" s="26" t="s">
        <v>21</v>
      </c>
      <c r="AM43" s="25">
        <f t="shared" si="12"/>
        <v>0.93181818181818177</v>
      </c>
      <c r="AN43" s="25">
        <f t="shared" si="13"/>
        <v>0.97674418604651159</v>
      </c>
      <c r="AO43" s="25">
        <f t="shared" si="14"/>
        <v>1</v>
      </c>
      <c r="AP43" s="25">
        <f t="shared" si="15"/>
        <v>0.81481481481481477</v>
      </c>
      <c r="AQ43" s="25">
        <f t="shared" si="16"/>
        <v>0.70454545454545459</v>
      </c>
      <c r="AR43" s="25">
        <f t="shared" si="17"/>
        <v>0.9375</v>
      </c>
      <c r="AS43" s="25">
        <f>AI117</f>
        <v>0.9107142857142857</v>
      </c>
    </row>
    <row r="44" spans="1:48" ht="12.75" customHeight="1" x14ac:dyDescent="0.2">
      <c r="A44" s="28" t="s">
        <v>29</v>
      </c>
      <c r="B44" s="29"/>
      <c r="C44" s="29"/>
      <c r="D44" s="29"/>
      <c r="E44" s="29"/>
      <c r="F44" s="29"/>
      <c r="G44" s="29"/>
      <c r="H44" s="29"/>
      <c r="I44" s="29"/>
      <c r="J44" s="29"/>
      <c r="K44" s="152"/>
      <c r="L44" s="13"/>
      <c r="M44" s="13"/>
      <c r="N44" s="13"/>
      <c r="O44" s="13"/>
      <c r="V44" s="13"/>
      <c r="W44" s="13"/>
      <c r="X44" s="30"/>
      <c r="Y44" s="30"/>
      <c r="Z44" s="30"/>
      <c r="AA44" s="30">
        <v>1</v>
      </c>
      <c r="AB44" s="30"/>
      <c r="AC44" s="30">
        <f t="shared" ref="AC44:AC47" si="18">SUM(X44:AB44)</f>
        <v>1</v>
      </c>
      <c r="AD44" s="1"/>
      <c r="AE44" s="1"/>
      <c r="AF44" s="29"/>
      <c r="AG44" s="1"/>
      <c r="AH44" s="24">
        <v>28</v>
      </c>
      <c r="AI44" s="25">
        <f t="shared" si="10"/>
        <v>0.73684210526315785</v>
      </c>
      <c r="AJ44" s="1">
        <f t="shared" si="11"/>
        <v>0.26315789473684215</v>
      </c>
      <c r="AL44" s="26"/>
      <c r="AM44" s="25"/>
      <c r="AN44" s="25"/>
      <c r="AO44" s="25"/>
      <c r="AP44" s="25"/>
      <c r="AQ44" s="25"/>
      <c r="AR44" s="25"/>
      <c r="AS44" s="25"/>
    </row>
    <row r="45" spans="1:48" ht="12.75" customHeight="1" x14ac:dyDescent="0.2">
      <c r="A45" s="28" t="s">
        <v>30</v>
      </c>
      <c r="B45" s="29"/>
      <c r="C45" s="29"/>
      <c r="D45" s="29"/>
      <c r="E45" s="29"/>
      <c r="F45" s="29"/>
      <c r="G45" s="29"/>
      <c r="H45" s="29"/>
      <c r="I45" s="29"/>
      <c r="J45" s="29"/>
      <c r="K45" s="152"/>
      <c r="L45" s="13"/>
      <c r="M45" s="13"/>
      <c r="N45" s="13"/>
      <c r="O45" s="13"/>
      <c r="V45" s="13"/>
      <c r="W45" s="13"/>
      <c r="X45" s="30"/>
      <c r="Y45" s="30"/>
      <c r="Z45" s="30">
        <v>9</v>
      </c>
      <c r="AA45" s="30">
        <v>11</v>
      </c>
      <c r="AB45" s="30"/>
      <c r="AC45" s="30">
        <f t="shared" si="18"/>
        <v>20</v>
      </c>
      <c r="AD45" s="1"/>
      <c r="AE45" s="1"/>
      <c r="AF45" s="29"/>
      <c r="AG45" s="1"/>
      <c r="AH45" s="24">
        <v>26</v>
      </c>
      <c r="AI45" s="25">
        <f t="shared" si="10"/>
        <v>0.9285714285714286</v>
      </c>
      <c r="AJ45" s="1">
        <f t="shared" si="11"/>
        <v>7.1428571428571397E-2</v>
      </c>
      <c r="AL45" s="26"/>
      <c r="AM45" s="25"/>
      <c r="AN45" s="25"/>
      <c r="AO45" s="25"/>
      <c r="AP45" s="25"/>
      <c r="AQ45" s="25"/>
      <c r="AR45" s="25"/>
      <c r="AS45" s="25"/>
    </row>
    <row r="46" spans="1:48" ht="12.75" customHeight="1" x14ac:dyDescent="0.2">
      <c r="A46" s="28" t="s">
        <v>31</v>
      </c>
      <c r="B46" s="29"/>
      <c r="C46" s="29"/>
      <c r="D46" s="29"/>
      <c r="E46" s="29"/>
      <c r="F46" s="29"/>
      <c r="G46" s="29"/>
      <c r="H46" s="29"/>
      <c r="I46" s="29"/>
      <c r="J46" s="29"/>
      <c r="K46" s="152"/>
      <c r="L46" s="13"/>
      <c r="M46" s="13"/>
      <c r="N46" s="13"/>
      <c r="O46" s="13"/>
      <c r="P46" s="13">
        <v>1</v>
      </c>
      <c r="Q46" s="13">
        <v>1</v>
      </c>
      <c r="R46" s="13">
        <v>2</v>
      </c>
      <c r="S46" s="13">
        <v>2</v>
      </c>
      <c r="T46" s="13"/>
      <c r="U46" s="13"/>
      <c r="V46" s="13"/>
      <c r="W46" s="13"/>
      <c r="X46" s="30"/>
      <c r="Y46" s="30"/>
      <c r="Z46" s="30">
        <v>1</v>
      </c>
      <c r="AA46" s="30">
        <v>2</v>
      </c>
      <c r="AB46" s="30"/>
      <c r="AC46" s="30">
        <f t="shared" si="18"/>
        <v>3</v>
      </c>
      <c r="AD46" s="1"/>
      <c r="AE46" s="1"/>
      <c r="AF46" s="29"/>
      <c r="AG46" s="1"/>
      <c r="AH46" s="24"/>
      <c r="AI46" s="25"/>
      <c r="AJ46" s="1"/>
      <c r="AL46" s="26"/>
      <c r="AM46" s="25"/>
      <c r="AN46" s="25"/>
      <c r="AO46" s="25"/>
      <c r="AP46" s="25"/>
      <c r="AQ46" s="25"/>
      <c r="AR46" s="25"/>
      <c r="AS46" s="25"/>
    </row>
    <row r="47" spans="1:48" ht="12.75" customHeight="1" x14ac:dyDescent="0.2">
      <c r="A47" s="28" t="s">
        <v>32</v>
      </c>
      <c r="B47" s="29"/>
      <c r="C47" s="29"/>
      <c r="D47" s="29"/>
      <c r="E47" s="29"/>
      <c r="F47" s="29"/>
      <c r="G47" s="29"/>
      <c r="H47" s="29"/>
      <c r="I47" s="29"/>
      <c r="J47" s="29"/>
      <c r="K47" s="152"/>
      <c r="L47" s="13"/>
      <c r="M47" s="13"/>
      <c r="N47" s="13"/>
      <c r="O47" s="13"/>
      <c r="P47" s="13"/>
      <c r="R47" s="13"/>
      <c r="V47" s="13"/>
      <c r="W47" s="13"/>
      <c r="X47" s="30"/>
      <c r="Y47" s="30"/>
      <c r="Z47" s="30">
        <v>1</v>
      </c>
      <c r="AA47" s="30">
        <v>2</v>
      </c>
      <c r="AB47" s="30"/>
      <c r="AC47" s="30">
        <f t="shared" si="18"/>
        <v>3</v>
      </c>
      <c r="AD47" s="1"/>
      <c r="AE47" s="1"/>
      <c r="AF47" s="29"/>
      <c r="AG47" s="1"/>
      <c r="AH47" s="24"/>
      <c r="AI47" s="25"/>
      <c r="AJ47" s="1"/>
      <c r="AL47" s="26"/>
      <c r="AM47" s="25"/>
      <c r="AN47" s="25"/>
      <c r="AO47" s="25"/>
      <c r="AP47" s="25"/>
      <c r="AQ47" s="25"/>
      <c r="AR47" s="25"/>
      <c r="AS47" s="25"/>
    </row>
    <row r="48" spans="1:48" ht="12.75" customHeight="1" x14ac:dyDescent="0.2">
      <c r="K48" s="135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>
        <f>SUM(AC44:AC47)</f>
        <v>27</v>
      </c>
      <c r="AD48" s="1">
        <f>SUM(AC44:AC45)/B36</f>
        <v>0.42</v>
      </c>
      <c r="AE48" s="1">
        <f>AC48/B36</f>
        <v>0.54</v>
      </c>
      <c r="AF48" s="1">
        <f>AE48-AD48</f>
        <v>0.12000000000000005</v>
      </c>
      <c r="AG48" s="1"/>
      <c r="AL48" s="26" t="s">
        <v>22</v>
      </c>
      <c r="AM48" s="25">
        <f t="shared" ref="AM48:AM53" si="19">AI21</f>
        <v>0.82926829268292679</v>
      </c>
      <c r="AN48" s="25">
        <f t="shared" ref="AN48:AN52" si="20">AI39</f>
        <v>1</v>
      </c>
      <c r="AO48" s="25">
        <f t="shared" ref="AO48:AO51" si="21">AI55</f>
        <v>1</v>
      </c>
      <c r="AP48" s="25">
        <f t="shared" ref="AP48:AP50" si="22">AI71</f>
        <v>1</v>
      </c>
      <c r="AQ48" s="25">
        <f t="shared" ref="AQ48:AQ49" si="23">AI85</f>
        <v>1.032258064516129</v>
      </c>
      <c r="AR48" s="25">
        <f>AI99</f>
        <v>0.9</v>
      </c>
    </row>
    <row r="49" spans="1:43" ht="12.75" customHeight="1" x14ac:dyDescent="0.3">
      <c r="A49" s="2" t="s">
        <v>37</v>
      </c>
      <c r="AD49" s="1"/>
      <c r="AE49" s="1"/>
      <c r="AG49" s="1"/>
      <c r="AL49" s="26" t="s">
        <v>23</v>
      </c>
      <c r="AM49" s="25">
        <f t="shared" si="19"/>
        <v>1</v>
      </c>
      <c r="AN49" s="25">
        <f t="shared" si="20"/>
        <v>0.9285714285714286</v>
      </c>
      <c r="AO49" s="25">
        <f t="shared" si="21"/>
        <v>1</v>
      </c>
      <c r="AP49" s="25">
        <f t="shared" si="22"/>
        <v>1</v>
      </c>
      <c r="AQ49" s="25">
        <f t="shared" si="23"/>
        <v>0.9375</v>
      </c>
    </row>
    <row r="50" spans="1:43" ht="104.25" customHeight="1" x14ac:dyDescent="0.2">
      <c r="B50" s="182" t="s">
        <v>1</v>
      </c>
      <c r="C50" s="183"/>
      <c r="D50" s="183"/>
      <c r="E50" s="183"/>
      <c r="F50" s="183"/>
      <c r="G50" s="183"/>
      <c r="H50" s="183"/>
      <c r="I50" s="183"/>
      <c r="J50" s="61"/>
      <c r="L50" s="206" t="s">
        <v>93</v>
      </c>
      <c r="M50" s="187"/>
      <c r="N50" s="206" t="s">
        <v>94</v>
      </c>
      <c r="O50" s="187"/>
      <c r="P50" s="206" t="s">
        <v>95</v>
      </c>
      <c r="Q50" s="187"/>
      <c r="R50" s="207" t="s">
        <v>96</v>
      </c>
      <c r="S50" s="187"/>
      <c r="T50" s="207" t="s">
        <v>97</v>
      </c>
      <c r="U50" s="187"/>
      <c r="V50" s="208" t="s">
        <v>98</v>
      </c>
      <c r="W50" s="187"/>
      <c r="X50" s="69" t="s">
        <v>93</v>
      </c>
      <c r="Y50" s="69" t="s">
        <v>94</v>
      </c>
      <c r="Z50" s="69" t="s">
        <v>95</v>
      </c>
      <c r="AA50" s="70" t="s">
        <v>96</v>
      </c>
      <c r="AB50" s="70" t="s">
        <v>97</v>
      </c>
      <c r="AC50" s="70" t="s">
        <v>99</v>
      </c>
      <c r="AD50" s="4" t="s">
        <v>2</v>
      </c>
      <c r="AE50" s="4" t="s">
        <v>3</v>
      </c>
      <c r="AF50" s="5" t="s">
        <v>4</v>
      </c>
      <c r="AG50" s="4" t="s">
        <v>5</v>
      </c>
      <c r="AH50" s="6" t="s">
        <v>6</v>
      </c>
      <c r="AI50" s="6" t="s">
        <v>7</v>
      </c>
      <c r="AJ50" s="7" t="s">
        <v>8</v>
      </c>
      <c r="AL50" s="26" t="s">
        <v>24</v>
      </c>
      <c r="AM50" s="25">
        <f t="shared" si="19"/>
        <v>0.97058823529411764</v>
      </c>
      <c r="AN50" s="25">
        <f t="shared" si="20"/>
        <v>1</v>
      </c>
      <c r="AO50" s="25">
        <f t="shared" si="21"/>
        <v>1</v>
      </c>
      <c r="AP50" s="25">
        <f t="shared" si="22"/>
        <v>1</v>
      </c>
      <c r="AQ50" s="25"/>
    </row>
    <row r="51" spans="1:43" ht="12.75" customHeight="1" x14ac:dyDescent="0.2">
      <c r="A51" s="9" t="s">
        <v>9</v>
      </c>
      <c r="B51" s="10">
        <v>1</v>
      </c>
      <c r="C51" s="10">
        <v>2</v>
      </c>
      <c r="D51" s="10">
        <v>3</v>
      </c>
      <c r="E51" s="10">
        <v>4</v>
      </c>
      <c r="F51" s="10">
        <v>5</v>
      </c>
      <c r="G51" s="10">
        <v>6</v>
      </c>
      <c r="H51" s="10">
        <v>7</v>
      </c>
      <c r="I51" s="10">
        <v>8</v>
      </c>
      <c r="J51" s="10"/>
      <c r="K51" s="150" t="s">
        <v>10</v>
      </c>
      <c r="L51" s="68">
        <v>8</v>
      </c>
      <c r="M51" s="65">
        <v>9</v>
      </c>
      <c r="N51" s="68">
        <v>8</v>
      </c>
      <c r="O51" s="65">
        <v>9</v>
      </c>
      <c r="P51" s="68">
        <v>8</v>
      </c>
      <c r="Q51" s="65">
        <v>9</v>
      </c>
      <c r="R51" s="68">
        <v>8</v>
      </c>
      <c r="S51" s="65">
        <v>9</v>
      </c>
      <c r="T51" s="68">
        <v>8</v>
      </c>
      <c r="U51" s="65">
        <v>9</v>
      </c>
      <c r="V51" s="68">
        <v>8</v>
      </c>
      <c r="W51" s="65">
        <v>9</v>
      </c>
      <c r="X51" s="66"/>
      <c r="Y51" s="66"/>
      <c r="Z51" s="66"/>
      <c r="AA51" s="66"/>
      <c r="AB51" s="66"/>
      <c r="AC51" s="66"/>
      <c r="AD51" s="12"/>
      <c r="AE51" s="12"/>
      <c r="AF51" s="13"/>
      <c r="AG51" s="14"/>
      <c r="AH51" s="15"/>
      <c r="AI51" s="15"/>
      <c r="AJ51" s="1"/>
      <c r="AL51" s="23" t="s">
        <v>25</v>
      </c>
      <c r="AM51" s="25">
        <f t="shared" si="19"/>
        <v>0.96969696969696972</v>
      </c>
      <c r="AN51" s="25">
        <f t="shared" si="20"/>
        <v>0.97435897435897434</v>
      </c>
      <c r="AO51" s="25">
        <f t="shared" si="21"/>
        <v>1</v>
      </c>
      <c r="AP51" s="25"/>
      <c r="AQ51" s="25"/>
    </row>
    <row r="52" spans="1:43" ht="12.75" customHeight="1" x14ac:dyDescent="0.2">
      <c r="A52" s="23" t="s">
        <v>14</v>
      </c>
      <c r="B52" s="17">
        <v>57</v>
      </c>
      <c r="C52" s="17"/>
      <c r="D52" s="17"/>
      <c r="E52" s="17"/>
      <c r="F52" s="17"/>
      <c r="G52" s="17"/>
      <c r="H52" s="17"/>
      <c r="I52" s="17"/>
      <c r="J52" s="17"/>
      <c r="K52" s="151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67"/>
      <c r="Y52" s="67"/>
      <c r="Z52" s="67"/>
      <c r="AA52" s="67"/>
      <c r="AB52" s="67"/>
      <c r="AC52" s="67"/>
      <c r="AD52" s="12"/>
      <c r="AE52" s="12"/>
      <c r="AF52" s="13"/>
      <c r="AG52" s="14"/>
      <c r="AH52" s="19">
        <f>B52</f>
        <v>57</v>
      </c>
      <c r="AI52" s="15"/>
      <c r="AJ52" s="1"/>
      <c r="AL52" s="23" t="s">
        <v>26</v>
      </c>
      <c r="AM52" s="25">
        <f t="shared" si="19"/>
        <v>1</v>
      </c>
      <c r="AN52" s="25">
        <f t="shared" si="20"/>
        <v>1</v>
      </c>
      <c r="AO52" s="25"/>
      <c r="AP52" s="27"/>
      <c r="AQ52" s="27"/>
    </row>
    <row r="53" spans="1:43" ht="12.75" customHeight="1" x14ac:dyDescent="0.2">
      <c r="A53" s="23" t="s">
        <v>15</v>
      </c>
      <c r="B53" s="17"/>
      <c r="C53" s="17">
        <v>37</v>
      </c>
      <c r="D53" s="17"/>
      <c r="E53" s="17"/>
      <c r="F53" s="17"/>
      <c r="G53" s="17"/>
      <c r="H53" s="17"/>
      <c r="I53" s="17"/>
      <c r="J53" s="17"/>
      <c r="K53" s="151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67"/>
      <c r="Y53" s="67"/>
      <c r="Z53" s="67"/>
      <c r="AA53" s="67"/>
      <c r="AB53" s="67"/>
      <c r="AC53" s="67"/>
      <c r="AD53" s="12"/>
      <c r="AE53" s="12"/>
      <c r="AF53" s="13"/>
      <c r="AG53" s="14">
        <f>C53/B52</f>
        <v>0.64912280701754388</v>
      </c>
      <c r="AH53" s="24">
        <v>44</v>
      </c>
      <c r="AI53" s="25">
        <f t="shared" ref="AI53:AI60" si="24">AH53/AH52</f>
        <v>0.77192982456140347</v>
      </c>
      <c r="AJ53" s="1">
        <f t="shared" ref="AJ53:AJ60" si="25">100%-AI53</f>
        <v>0.22807017543859653</v>
      </c>
      <c r="AL53" s="23" t="s">
        <v>28</v>
      </c>
      <c r="AM53" s="25">
        <f t="shared" si="19"/>
        <v>0.625</v>
      </c>
    </row>
    <row r="54" spans="1:43" ht="12.75" customHeight="1" x14ac:dyDescent="0.2">
      <c r="A54" s="23" t="s">
        <v>16</v>
      </c>
      <c r="B54" s="17"/>
      <c r="C54" s="17"/>
      <c r="D54" s="17">
        <v>37</v>
      </c>
      <c r="E54" s="17"/>
      <c r="F54" s="17"/>
      <c r="G54" s="17"/>
      <c r="H54" s="17"/>
      <c r="I54" s="17"/>
      <c r="J54" s="17"/>
      <c r="K54" s="151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67"/>
      <c r="Y54" s="67"/>
      <c r="Z54" s="67"/>
      <c r="AA54" s="67"/>
      <c r="AB54" s="67"/>
      <c r="AC54" s="67"/>
      <c r="AD54" s="12"/>
      <c r="AE54" s="12"/>
      <c r="AF54" s="13"/>
      <c r="AG54" s="14">
        <f>D54/C53</f>
        <v>1</v>
      </c>
      <c r="AH54" s="24">
        <v>44</v>
      </c>
      <c r="AI54" s="25">
        <f t="shared" si="24"/>
        <v>1</v>
      </c>
      <c r="AJ54" s="1">
        <f t="shared" si="25"/>
        <v>0</v>
      </c>
    </row>
    <row r="55" spans="1:43" ht="12.75" customHeight="1" x14ac:dyDescent="0.2">
      <c r="A55" s="23" t="s">
        <v>17</v>
      </c>
      <c r="B55" s="17"/>
      <c r="C55" s="17"/>
      <c r="D55" s="17"/>
      <c r="E55" s="17">
        <v>35</v>
      </c>
      <c r="F55" s="17"/>
      <c r="G55" s="17"/>
      <c r="H55" s="17"/>
      <c r="I55" s="17"/>
      <c r="J55" s="17"/>
      <c r="K55" s="151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67"/>
      <c r="Y55" s="67"/>
      <c r="Z55" s="67"/>
      <c r="AA55" s="67"/>
      <c r="AB55" s="67"/>
      <c r="AC55" s="67"/>
      <c r="AD55" s="12"/>
      <c r="AE55" s="12"/>
      <c r="AF55" s="13"/>
      <c r="AG55" s="14">
        <f>E55/D54</f>
        <v>0.94594594594594594</v>
      </c>
      <c r="AH55" s="24">
        <v>44</v>
      </c>
      <c r="AI55" s="25">
        <f t="shared" si="24"/>
        <v>1</v>
      </c>
      <c r="AJ55" s="1">
        <f t="shared" si="25"/>
        <v>0</v>
      </c>
    </row>
    <row r="56" spans="1:43" ht="12.75" customHeight="1" x14ac:dyDescent="0.2">
      <c r="A56" s="23" t="s">
        <v>18</v>
      </c>
      <c r="B56" s="17"/>
      <c r="C56" s="17"/>
      <c r="D56" s="17"/>
      <c r="E56" s="17"/>
      <c r="F56" s="17">
        <v>35</v>
      </c>
      <c r="G56" s="17"/>
      <c r="H56" s="17"/>
      <c r="I56" s="17"/>
      <c r="J56" s="17"/>
      <c r="K56" s="151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67"/>
      <c r="Y56" s="67"/>
      <c r="Z56" s="67"/>
      <c r="AA56" s="67"/>
      <c r="AB56" s="67"/>
      <c r="AC56" s="67"/>
      <c r="AD56" s="12"/>
      <c r="AE56" s="12"/>
      <c r="AF56" s="13"/>
      <c r="AG56" s="14">
        <f>F56/E55</f>
        <v>1</v>
      </c>
      <c r="AH56" s="24">
        <v>44</v>
      </c>
      <c r="AI56" s="25">
        <f t="shared" si="24"/>
        <v>1</v>
      </c>
      <c r="AJ56" s="1">
        <f t="shared" si="25"/>
        <v>0</v>
      </c>
    </row>
    <row r="57" spans="1:43" ht="12.75" customHeight="1" x14ac:dyDescent="0.2">
      <c r="A57" s="28" t="s">
        <v>19</v>
      </c>
      <c r="B57" s="29"/>
      <c r="C57" s="29"/>
      <c r="D57" s="29"/>
      <c r="E57" s="29"/>
      <c r="F57" s="29"/>
      <c r="G57" s="29">
        <v>35</v>
      </c>
      <c r="H57" s="29"/>
      <c r="I57" s="29"/>
      <c r="J57" s="29"/>
      <c r="K57" s="152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30"/>
      <c r="Y57" s="30"/>
      <c r="Z57" s="30"/>
      <c r="AA57" s="30"/>
      <c r="AB57" s="30"/>
      <c r="AC57" s="30"/>
      <c r="AD57" s="1"/>
      <c r="AE57" s="1"/>
      <c r="AF57" s="29"/>
      <c r="AG57" s="14">
        <f>G57/F56</f>
        <v>1</v>
      </c>
      <c r="AH57" s="24">
        <v>44</v>
      </c>
      <c r="AI57" s="25">
        <f t="shared" si="24"/>
        <v>1</v>
      </c>
      <c r="AJ57" s="1">
        <f t="shared" si="25"/>
        <v>0</v>
      </c>
    </row>
    <row r="58" spans="1:43" ht="12.75" customHeight="1" x14ac:dyDescent="0.2">
      <c r="A58" s="28" t="s">
        <v>27</v>
      </c>
      <c r="B58" s="29"/>
      <c r="C58" s="29"/>
      <c r="D58" s="29"/>
      <c r="E58" s="29"/>
      <c r="F58" s="29"/>
      <c r="G58" s="29"/>
      <c r="H58" s="29">
        <v>35</v>
      </c>
      <c r="I58" s="29"/>
      <c r="J58" s="29"/>
      <c r="K58" s="152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30"/>
      <c r="Y58" s="30"/>
      <c r="Z58" s="30"/>
      <c r="AA58" s="30"/>
      <c r="AB58" s="30"/>
      <c r="AC58" s="30"/>
      <c r="AD58" s="1"/>
      <c r="AE58" s="1"/>
      <c r="AF58" s="29"/>
      <c r="AG58" s="1">
        <f>H58/G57</f>
        <v>1</v>
      </c>
      <c r="AH58" s="24">
        <v>44</v>
      </c>
      <c r="AI58" s="25">
        <f t="shared" si="24"/>
        <v>1</v>
      </c>
      <c r="AJ58" s="1">
        <f t="shared" si="25"/>
        <v>0</v>
      </c>
    </row>
    <row r="59" spans="1:43" ht="12.75" customHeight="1" x14ac:dyDescent="0.2">
      <c r="A59" s="28" t="s">
        <v>29</v>
      </c>
      <c r="B59" s="29"/>
      <c r="C59" s="29"/>
      <c r="D59" s="29"/>
      <c r="E59" s="29"/>
      <c r="F59" s="29"/>
      <c r="G59" s="29"/>
      <c r="H59" s="29"/>
      <c r="I59" s="29">
        <v>35</v>
      </c>
      <c r="J59" s="29"/>
      <c r="K59" s="152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30"/>
      <c r="Y59" s="30"/>
      <c r="Z59" s="30"/>
      <c r="AA59" s="30"/>
      <c r="AB59" s="30"/>
      <c r="AC59" s="30"/>
      <c r="AD59" s="1"/>
      <c r="AE59" s="1"/>
      <c r="AF59" s="29"/>
      <c r="AG59" s="1">
        <f>I59/B52</f>
        <v>0.61403508771929827</v>
      </c>
      <c r="AH59" s="24">
        <v>43</v>
      </c>
      <c r="AI59" s="25">
        <f t="shared" si="24"/>
        <v>0.97727272727272729</v>
      </c>
      <c r="AJ59" s="1">
        <f t="shared" si="25"/>
        <v>2.2727272727272707E-2</v>
      </c>
    </row>
    <row r="60" spans="1:43" ht="12.75" customHeight="1" x14ac:dyDescent="0.2">
      <c r="A60" s="28" t="s">
        <v>30</v>
      </c>
      <c r="B60" s="29"/>
      <c r="C60" s="29"/>
      <c r="D60" s="29"/>
      <c r="E60" s="29"/>
      <c r="F60" s="29"/>
      <c r="G60" s="29"/>
      <c r="H60" s="29"/>
      <c r="I60" s="29"/>
      <c r="J60" s="29"/>
      <c r="K60" s="152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30"/>
      <c r="Y60" s="30"/>
      <c r="Z60" s="30"/>
      <c r="AA60" s="30"/>
      <c r="AB60" s="30"/>
      <c r="AC60" s="30"/>
      <c r="AD60" s="1"/>
      <c r="AE60" s="1"/>
      <c r="AF60" s="29"/>
      <c r="AG60" s="1" t="e">
        <f>#REF!/I59</f>
        <v>#REF!</v>
      </c>
      <c r="AH60" s="24">
        <v>41</v>
      </c>
      <c r="AI60" s="25">
        <f t="shared" si="24"/>
        <v>0.95348837209302328</v>
      </c>
      <c r="AJ60" s="1">
        <f t="shared" si="25"/>
        <v>4.6511627906976716E-2</v>
      </c>
    </row>
    <row r="61" spans="1:43" ht="12.75" customHeight="1" x14ac:dyDescent="0.2">
      <c r="A61" s="28" t="s">
        <v>31</v>
      </c>
      <c r="B61" s="29"/>
      <c r="C61" s="29"/>
      <c r="D61" s="29"/>
      <c r="E61" s="29"/>
      <c r="F61" s="29"/>
      <c r="G61" s="29"/>
      <c r="H61" s="29">
        <v>1</v>
      </c>
      <c r="I61" s="29">
        <v>2</v>
      </c>
      <c r="J61" s="29"/>
      <c r="K61" s="152">
        <v>15</v>
      </c>
      <c r="L61" s="13"/>
      <c r="M61" s="13"/>
      <c r="N61" s="13"/>
      <c r="O61" s="13"/>
      <c r="P61" s="13">
        <v>1</v>
      </c>
      <c r="Q61" s="13">
        <v>15</v>
      </c>
      <c r="R61" s="13">
        <v>3</v>
      </c>
      <c r="S61" s="13">
        <v>18</v>
      </c>
      <c r="T61" s="13">
        <v>1</v>
      </c>
      <c r="U61" s="13"/>
      <c r="V61" s="13"/>
      <c r="W61" s="13"/>
      <c r="X61" s="30"/>
      <c r="Y61" s="30"/>
      <c r="Z61" s="30">
        <v>15</v>
      </c>
      <c r="AA61" s="30">
        <v>17</v>
      </c>
      <c r="AB61" s="30"/>
      <c r="AC61" s="30">
        <f t="shared" ref="AC61:AC63" si="26">SUM(X61:AB61)</f>
        <v>32</v>
      </c>
      <c r="AD61" s="1"/>
      <c r="AE61" s="1"/>
      <c r="AF61" s="29"/>
      <c r="AG61" s="1"/>
      <c r="AH61" s="24"/>
      <c r="AI61" s="25"/>
      <c r="AJ61" s="1"/>
    </row>
    <row r="62" spans="1:43" ht="12.75" customHeight="1" x14ac:dyDescent="0.2">
      <c r="A62" s="28" t="s">
        <v>32</v>
      </c>
      <c r="B62" s="29"/>
      <c r="C62" s="29"/>
      <c r="D62" s="29"/>
      <c r="E62" s="29"/>
      <c r="F62" s="29"/>
      <c r="G62" s="29"/>
      <c r="H62" s="29"/>
      <c r="I62" s="29"/>
      <c r="J62" s="29"/>
      <c r="K62" s="152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30"/>
      <c r="Y62" s="30"/>
      <c r="Z62" s="30"/>
      <c r="AA62" s="30">
        <v>4</v>
      </c>
      <c r="AB62" s="30"/>
      <c r="AC62" s="30">
        <f t="shared" si="26"/>
        <v>4</v>
      </c>
      <c r="AD62" s="1"/>
      <c r="AE62" s="1"/>
      <c r="AF62" s="29"/>
      <c r="AG62" s="1"/>
      <c r="AH62" s="24"/>
      <c r="AI62" s="25"/>
      <c r="AJ62" s="1"/>
    </row>
    <row r="63" spans="1:43" ht="12.75" customHeight="1" x14ac:dyDescent="0.2">
      <c r="A63" s="28" t="s">
        <v>35</v>
      </c>
      <c r="B63" s="29"/>
      <c r="C63" s="29"/>
      <c r="D63" s="29"/>
      <c r="E63" s="29"/>
      <c r="F63" s="29"/>
      <c r="G63" s="29"/>
      <c r="H63" s="29"/>
      <c r="I63" s="29"/>
      <c r="J63" s="29"/>
      <c r="K63" s="152"/>
      <c r="L63" s="29"/>
      <c r="M63" s="29"/>
      <c r="N63" s="29"/>
      <c r="O63" s="29"/>
      <c r="P63" s="29"/>
      <c r="Q63" s="29">
        <v>1</v>
      </c>
      <c r="R63" s="29">
        <v>1</v>
      </c>
      <c r="S63" s="29"/>
      <c r="T63" s="29"/>
      <c r="U63" s="29"/>
      <c r="V63" s="29"/>
      <c r="W63" s="29"/>
      <c r="X63" s="30"/>
      <c r="Y63" s="30"/>
      <c r="Z63" s="30"/>
      <c r="AA63" s="30">
        <v>2</v>
      </c>
      <c r="AB63" s="30"/>
      <c r="AC63" s="30">
        <f t="shared" si="26"/>
        <v>2</v>
      </c>
      <c r="AD63" s="1"/>
      <c r="AE63" s="1"/>
      <c r="AF63" s="29"/>
      <c r="AG63" s="1"/>
      <c r="AH63" s="24"/>
      <c r="AI63" s="25"/>
      <c r="AJ63" s="1"/>
    </row>
    <row r="64" spans="1:43" ht="12.75" customHeight="1" x14ac:dyDescent="0.2">
      <c r="K64" s="135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>
        <f>SUM(AC61:AC63)</f>
        <v>38</v>
      </c>
      <c r="AD64" s="1">
        <f>AC61/B52</f>
        <v>0.56140350877192979</v>
      </c>
      <c r="AE64" s="1">
        <f>AC64/B52</f>
        <v>0.66666666666666663</v>
      </c>
      <c r="AF64" s="1">
        <f>AE64-AD64</f>
        <v>0.10526315789473684</v>
      </c>
      <c r="AG64" s="1"/>
    </row>
    <row r="65" spans="1:48" ht="12.75" customHeight="1" x14ac:dyDescent="0.3">
      <c r="A65" s="2" t="s">
        <v>38</v>
      </c>
      <c r="AD65" s="1"/>
      <c r="AE65" s="1"/>
      <c r="AG65" s="1"/>
    </row>
    <row r="66" spans="1:48" ht="141" customHeight="1" x14ac:dyDescent="0.2">
      <c r="B66" s="182" t="s">
        <v>1</v>
      </c>
      <c r="C66" s="183"/>
      <c r="D66" s="183"/>
      <c r="E66" s="183"/>
      <c r="F66" s="183"/>
      <c r="G66" s="183"/>
      <c r="H66" s="183"/>
      <c r="I66" s="183"/>
      <c r="J66" s="61"/>
      <c r="L66" s="205" t="s">
        <v>93</v>
      </c>
      <c r="M66" s="187"/>
      <c r="N66" s="205" t="s">
        <v>94</v>
      </c>
      <c r="O66" s="187"/>
      <c r="P66" s="205" t="s">
        <v>95</v>
      </c>
      <c r="Q66" s="187"/>
      <c r="R66" s="199" t="s">
        <v>96</v>
      </c>
      <c r="S66" s="187"/>
      <c r="T66" s="199" t="s">
        <v>97</v>
      </c>
      <c r="U66" s="187"/>
      <c r="V66" s="200" t="s">
        <v>98</v>
      </c>
      <c r="W66" s="187"/>
      <c r="AD66" s="4" t="s">
        <v>2</v>
      </c>
      <c r="AE66" s="4" t="s">
        <v>3</v>
      </c>
      <c r="AF66" s="5" t="s">
        <v>4</v>
      </c>
      <c r="AG66" s="4" t="s">
        <v>5</v>
      </c>
      <c r="AH66" s="6" t="s">
        <v>6</v>
      </c>
      <c r="AI66" s="6" t="s">
        <v>7</v>
      </c>
      <c r="AJ66" s="7" t="s">
        <v>8</v>
      </c>
      <c r="AL66" s="33"/>
      <c r="AM66" s="8" t="s">
        <v>39</v>
      </c>
      <c r="AN66" s="8"/>
      <c r="AO66" s="8"/>
      <c r="AP66" s="8"/>
      <c r="AQ66" s="8"/>
      <c r="AR66" s="8"/>
      <c r="AS66" s="8"/>
      <c r="AT66" s="8"/>
      <c r="AU66" s="8"/>
      <c r="AV66" s="8"/>
    </row>
    <row r="67" spans="1:48" ht="12.75" customHeight="1" x14ac:dyDescent="0.2">
      <c r="A67" s="9" t="s">
        <v>9</v>
      </c>
      <c r="B67" s="10">
        <v>1</v>
      </c>
      <c r="C67" s="10">
        <v>2</v>
      </c>
      <c r="D67" s="10">
        <v>3</v>
      </c>
      <c r="E67" s="10">
        <v>4</v>
      </c>
      <c r="F67" s="10">
        <v>5</v>
      </c>
      <c r="G67" s="10">
        <v>6</v>
      </c>
      <c r="H67" s="10">
        <v>7</v>
      </c>
      <c r="I67" s="10">
        <v>8</v>
      </c>
      <c r="J67" s="10"/>
      <c r="K67" s="150" t="s">
        <v>10</v>
      </c>
      <c r="L67" s="68">
        <v>9</v>
      </c>
      <c r="M67" s="65">
        <v>10</v>
      </c>
      <c r="N67" s="68">
        <v>9</v>
      </c>
      <c r="O67" s="65">
        <v>10</v>
      </c>
      <c r="P67" s="68">
        <v>9</v>
      </c>
      <c r="Q67" s="65">
        <v>10</v>
      </c>
      <c r="R67" s="68">
        <v>9</v>
      </c>
      <c r="S67" s="65">
        <v>10</v>
      </c>
      <c r="T67" s="68">
        <v>9</v>
      </c>
      <c r="U67" s="65">
        <v>10</v>
      </c>
      <c r="V67" s="68">
        <v>9</v>
      </c>
      <c r="W67" s="65">
        <v>10</v>
      </c>
      <c r="X67" s="66"/>
      <c r="Y67" s="66"/>
      <c r="Z67" s="66"/>
      <c r="AA67" s="66"/>
      <c r="AB67" s="66"/>
      <c r="AC67" s="66"/>
      <c r="AD67" s="12"/>
      <c r="AE67" s="12"/>
      <c r="AF67" s="13"/>
      <c r="AG67" s="14"/>
      <c r="AH67" s="15"/>
      <c r="AI67" s="15"/>
      <c r="AJ67" s="1"/>
      <c r="AM67" s="186" t="s">
        <v>11</v>
      </c>
      <c r="AN67" s="187"/>
      <c r="AO67" s="187"/>
      <c r="AP67" s="187"/>
      <c r="AQ67" s="187"/>
      <c r="AR67" s="187"/>
      <c r="AS67" s="187"/>
      <c r="AT67" s="187"/>
      <c r="AU67" s="187"/>
      <c r="AV67" s="187"/>
    </row>
    <row r="68" spans="1:48" ht="12.75" customHeight="1" x14ac:dyDescent="0.2">
      <c r="A68" s="23" t="s">
        <v>15</v>
      </c>
      <c r="B68" s="17">
        <v>38</v>
      </c>
      <c r="C68" s="17"/>
      <c r="D68" s="17"/>
      <c r="E68" s="17"/>
      <c r="F68" s="17"/>
      <c r="G68" s="17"/>
      <c r="H68" s="17"/>
      <c r="I68" s="17"/>
      <c r="J68" s="17"/>
      <c r="K68" s="151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67"/>
      <c r="Y68" s="67"/>
      <c r="Z68" s="67"/>
      <c r="AA68" s="67"/>
      <c r="AB68" s="67"/>
      <c r="AC68" s="67"/>
      <c r="AD68" s="12"/>
      <c r="AE68" s="12"/>
      <c r="AF68" s="13"/>
      <c r="AG68" s="14"/>
      <c r="AH68" s="19">
        <f>B68</f>
        <v>38</v>
      </c>
      <c r="AI68" s="15"/>
      <c r="AJ68" s="1"/>
      <c r="AL68" s="20" t="s">
        <v>12</v>
      </c>
      <c r="AM68" s="21">
        <v>9902</v>
      </c>
      <c r="AN68" s="22" t="s">
        <v>13</v>
      </c>
      <c r="AO68" s="22" t="s">
        <v>14</v>
      </c>
      <c r="AP68" s="22" t="s">
        <v>15</v>
      </c>
      <c r="AQ68" s="22" t="s">
        <v>16</v>
      </c>
      <c r="AR68" s="22" t="s">
        <v>17</v>
      </c>
      <c r="AS68" s="22" t="s">
        <v>18</v>
      </c>
      <c r="AT68" s="22" t="s">
        <v>19</v>
      </c>
    </row>
    <row r="69" spans="1:48" ht="12.75" customHeight="1" x14ac:dyDescent="0.2">
      <c r="A69" s="23" t="s">
        <v>16</v>
      </c>
      <c r="B69" s="17"/>
      <c r="C69" s="17">
        <v>27</v>
      </c>
      <c r="D69" s="17"/>
      <c r="E69" s="17"/>
      <c r="F69" s="17"/>
      <c r="G69" s="17"/>
      <c r="H69" s="17"/>
      <c r="I69" s="17"/>
      <c r="J69" s="17"/>
      <c r="K69" s="151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67"/>
      <c r="Y69" s="67"/>
      <c r="Z69" s="67"/>
      <c r="AA69" s="67"/>
      <c r="AB69" s="67"/>
      <c r="AC69" s="67"/>
      <c r="AD69" s="12"/>
      <c r="AE69" s="12"/>
      <c r="AF69" s="13"/>
      <c r="AG69" s="14">
        <f>C69/B68</f>
        <v>0.71052631578947367</v>
      </c>
      <c r="AH69" s="24">
        <v>27</v>
      </c>
      <c r="AI69" s="25">
        <f t="shared" ref="AI69:AI75" si="27">AH69/AH68</f>
        <v>0.71052631578947367</v>
      </c>
      <c r="AJ69" s="1">
        <f t="shared" ref="AJ69:AJ75" si="28">100%-AI69</f>
        <v>0.28947368421052633</v>
      </c>
      <c r="AL69" s="26" t="s">
        <v>20</v>
      </c>
      <c r="AM69" s="25">
        <f t="shared" ref="AM69:AM73" si="29">AJ19</f>
        <v>0.19999999999999996</v>
      </c>
      <c r="AN69" s="25">
        <f t="shared" ref="AN69:AN73" si="30">AJ37</f>
        <v>0.14000000000000001</v>
      </c>
      <c r="AO69" s="25">
        <f t="shared" ref="AO69:AO73" si="31">AJ53</f>
        <v>0.22807017543859653</v>
      </c>
      <c r="AP69" s="25">
        <f t="shared" ref="AP69:AP73" si="32">AJ69</f>
        <v>0.28947368421052633</v>
      </c>
      <c r="AQ69" s="25">
        <f t="shared" ref="AQ69:AQ72" si="33">AJ83</f>
        <v>0.15384615384615385</v>
      </c>
      <c r="AR69" s="1">
        <f t="shared" ref="AR69:AR71" si="34">AJ97</f>
        <v>0.15789473684210531</v>
      </c>
      <c r="AS69" s="1">
        <f>AJ113</f>
        <v>0.23170731707317072</v>
      </c>
      <c r="AT69" s="1">
        <f>AJ129</f>
        <v>0.34042553191489366</v>
      </c>
    </row>
    <row r="70" spans="1:48" ht="12.75" customHeight="1" x14ac:dyDescent="0.2">
      <c r="A70" s="23" t="s">
        <v>17</v>
      </c>
      <c r="B70" s="17"/>
      <c r="C70" s="17"/>
      <c r="D70" s="17">
        <v>22</v>
      </c>
      <c r="E70" s="17"/>
      <c r="F70" s="17"/>
      <c r="G70" s="17"/>
      <c r="H70" s="17"/>
      <c r="I70" s="17"/>
      <c r="J70" s="17"/>
      <c r="K70" s="151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67"/>
      <c r="Y70" s="67"/>
      <c r="Z70" s="67"/>
      <c r="AA70" s="67"/>
      <c r="AB70" s="67"/>
      <c r="AC70" s="67"/>
      <c r="AD70" s="12"/>
      <c r="AE70" s="12"/>
      <c r="AF70" s="13"/>
      <c r="AG70" s="14">
        <f>D70/C69</f>
        <v>0.81481481481481477</v>
      </c>
      <c r="AH70" s="24">
        <v>22</v>
      </c>
      <c r="AI70" s="25">
        <f t="shared" si="27"/>
        <v>0.81481481481481477</v>
      </c>
      <c r="AJ70" s="1">
        <f t="shared" si="28"/>
        <v>0.18518518518518523</v>
      </c>
      <c r="AL70" s="26" t="s">
        <v>21</v>
      </c>
      <c r="AM70" s="25">
        <f t="shared" si="29"/>
        <v>6.8181818181818232E-2</v>
      </c>
      <c r="AN70" s="25">
        <f t="shared" si="30"/>
        <v>2.3255813953488413E-2</v>
      </c>
      <c r="AO70" s="25">
        <f t="shared" si="31"/>
        <v>0</v>
      </c>
      <c r="AP70" s="25">
        <f t="shared" si="32"/>
        <v>0.18518518518518523</v>
      </c>
      <c r="AQ70" s="25">
        <f t="shared" si="33"/>
        <v>0.29545454545454541</v>
      </c>
      <c r="AR70" s="1">
        <f t="shared" si="34"/>
        <v>6.25E-2</v>
      </c>
      <c r="AS70" s="1">
        <f>AJ117</f>
        <v>8.9285714285714302E-2</v>
      </c>
    </row>
    <row r="71" spans="1:48" ht="12.75" customHeight="1" x14ac:dyDescent="0.2">
      <c r="A71" s="23" t="s">
        <v>18</v>
      </c>
      <c r="B71" s="17"/>
      <c r="C71" s="17"/>
      <c r="D71" s="17"/>
      <c r="E71" s="17">
        <v>22</v>
      </c>
      <c r="F71" s="17"/>
      <c r="G71" s="17"/>
      <c r="H71" s="17"/>
      <c r="I71" s="17"/>
      <c r="J71" s="17"/>
      <c r="K71" s="151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67"/>
      <c r="Y71" s="67"/>
      <c r="Z71" s="67"/>
      <c r="AA71" s="67"/>
      <c r="AB71" s="67"/>
      <c r="AC71" s="67"/>
      <c r="AD71" s="12"/>
      <c r="AE71" s="12"/>
      <c r="AF71" s="13"/>
      <c r="AG71" s="14">
        <f>E71/D70</f>
        <v>1</v>
      </c>
      <c r="AH71" s="24">
        <v>22</v>
      </c>
      <c r="AI71" s="25">
        <f t="shared" si="27"/>
        <v>1</v>
      </c>
      <c r="AJ71" s="1">
        <f t="shared" si="28"/>
        <v>0</v>
      </c>
      <c r="AL71" s="26" t="s">
        <v>22</v>
      </c>
      <c r="AM71" s="25">
        <f t="shared" si="29"/>
        <v>0.17073170731707321</v>
      </c>
      <c r="AN71" s="25">
        <f t="shared" si="30"/>
        <v>0</v>
      </c>
      <c r="AO71" s="25">
        <f t="shared" si="31"/>
        <v>0</v>
      </c>
      <c r="AP71" s="25">
        <f t="shared" si="32"/>
        <v>0</v>
      </c>
      <c r="AQ71" s="25">
        <f t="shared" si="33"/>
        <v>-3.2258064516129004E-2</v>
      </c>
      <c r="AR71" s="1">
        <f t="shared" si="34"/>
        <v>9.9999999999999978E-2</v>
      </c>
    </row>
    <row r="72" spans="1:48" ht="12.75" customHeight="1" x14ac:dyDescent="0.2">
      <c r="A72" s="28" t="s">
        <v>19</v>
      </c>
      <c r="B72" s="29"/>
      <c r="C72" s="29"/>
      <c r="D72" s="29"/>
      <c r="E72" s="29"/>
      <c r="F72" s="29">
        <v>21</v>
      </c>
      <c r="G72" s="29"/>
      <c r="H72" s="29"/>
      <c r="I72" s="29"/>
      <c r="J72" s="29"/>
      <c r="K72" s="152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30"/>
      <c r="Y72" s="30"/>
      <c r="Z72" s="30"/>
      <c r="AA72" s="30"/>
      <c r="AB72" s="30"/>
      <c r="AC72" s="30"/>
      <c r="AD72" s="1"/>
      <c r="AE72" s="1"/>
      <c r="AF72" s="29"/>
      <c r="AG72" s="14">
        <f>F72/E71</f>
        <v>0.95454545454545459</v>
      </c>
      <c r="AH72" s="24">
        <v>22</v>
      </c>
      <c r="AI72" s="25">
        <f t="shared" si="27"/>
        <v>1</v>
      </c>
      <c r="AJ72" s="1">
        <f t="shared" si="28"/>
        <v>0</v>
      </c>
      <c r="AL72" s="26" t="s">
        <v>23</v>
      </c>
      <c r="AM72" s="25">
        <f t="shared" si="29"/>
        <v>0</v>
      </c>
      <c r="AN72" s="25">
        <f t="shared" si="30"/>
        <v>7.1428571428571397E-2</v>
      </c>
      <c r="AO72" s="25">
        <f t="shared" si="31"/>
        <v>0</v>
      </c>
      <c r="AP72" s="25">
        <f t="shared" si="32"/>
        <v>0</v>
      </c>
      <c r="AQ72" s="25">
        <f t="shared" si="33"/>
        <v>6.25E-2</v>
      </c>
    </row>
    <row r="73" spans="1:48" ht="12.75" customHeight="1" x14ac:dyDescent="0.2">
      <c r="A73" s="28" t="s">
        <v>27</v>
      </c>
      <c r="B73" s="29"/>
      <c r="C73" s="29"/>
      <c r="D73" s="29"/>
      <c r="E73" s="29"/>
      <c r="F73" s="29"/>
      <c r="G73" s="29">
        <v>21</v>
      </c>
      <c r="H73" s="29"/>
      <c r="I73" s="29"/>
      <c r="J73" s="29"/>
      <c r="K73" s="152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30"/>
      <c r="Y73" s="30"/>
      <c r="Z73" s="30"/>
      <c r="AA73" s="30"/>
      <c r="AB73" s="30"/>
      <c r="AC73" s="30"/>
      <c r="AD73" s="1"/>
      <c r="AE73" s="1"/>
      <c r="AF73" s="29"/>
      <c r="AG73" s="14">
        <f>G73/F72</f>
        <v>1</v>
      </c>
      <c r="AH73" s="24">
        <v>22</v>
      </c>
      <c r="AI73" s="25">
        <f t="shared" si="27"/>
        <v>1</v>
      </c>
      <c r="AJ73" s="1">
        <f t="shared" si="28"/>
        <v>0</v>
      </c>
      <c r="AL73" s="26" t="s">
        <v>24</v>
      </c>
      <c r="AM73" s="25">
        <f t="shared" si="29"/>
        <v>2.9411764705882359E-2</v>
      </c>
      <c r="AN73" s="25">
        <f t="shared" si="30"/>
        <v>0</v>
      </c>
      <c r="AO73" s="25">
        <f t="shared" si="31"/>
        <v>0</v>
      </c>
      <c r="AP73" s="25">
        <f t="shared" si="32"/>
        <v>0</v>
      </c>
      <c r="AQ73" s="25"/>
    </row>
    <row r="74" spans="1:48" ht="12.75" customHeight="1" x14ac:dyDescent="0.2">
      <c r="A74" s="28" t="s">
        <v>29</v>
      </c>
      <c r="B74" s="29"/>
      <c r="C74" s="29"/>
      <c r="D74" s="29"/>
      <c r="E74" s="29"/>
      <c r="F74" s="29"/>
      <c r="G74" s="29"/>
      <c r="H74" s="29">
        <v>20</v>
      </c>
      <c r="I74" s="29"/>
      <c r="J74" s="29"/>
      <c r="K74" s="152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30"/>
      <c r="Y74" s="30"/>
      <c r="Z74" s="30"/>
      <c r="AA74" s="30"/>
      <c r="AB74" s="30"/>
      <c r="AC74" s="30"/>
      <c r="AD74" s="1"/>
      <c r="AE74" s="1"/>
      <c r="AF74" s="29"/>
      <c r="AG74" s="1">
        <f>H74/G73</f>
        <v>0.95238095238095233</v>
      </c>
      <c r="AH74" s="24">
        <v>20</v>
      </c>
      <c r="AI74" s="25">
        <f t="shared" si="27"/>
        <v>0.90909090909090906</v>
      </c>
      <c r="AJ74" s="1">
        <f t="shared" si="28"/>
        <v>9.0909090909090939E-2</v>
      </c>
      <c r="AL74" s="26"/>
      <c r="AM74" s="25"/>
      <c r="AN74" s="25"/>
      <c r="AO74" s="25"/>
      <c r="AP74" s="25"/>
      <c r="AQ74" s="25"/>
    </row>
    <row r="75" spans="1:48" ht="12.75" customHeight="1" x14ac:dyDescent="0.2">
      <c r="A75" s="28" t="s">
        <v>30</v>
      </c>
      <c r="B75" s="29"/>
      <c r="C75" s="29"/>
      <c r="D75" s="29"/>
      <c r="E75" s="29"/>
      <c r="F75" s="29"/>
      <c r="G75" s="29"/>
      <c r="H75" s="29"/>
      <c r="I75" s="29">
        <v>20</v>
      </c>
      <c r="J75" s="29"/>
      <c r="K75" s="152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30"/>
      <c r="Y75" s="30"/>
      <c r="Z75" s="30"/>
      <c r="AA75" s="30"/>
      <c r="AB75" s="30"/>
      <c r="AC75" s="30"/>
      <c r="AD75" s="1"/>
      <c r="AE75" s="1"/>
      <c r="AF75" s="29"/>
      <c r="AG75" s="1">
        <f>I75/H74</f>
        <v>1</v>
      </c>
      <c r="AH75" s="24">
        <v>20</v>
      </c>
      <c r="AI75" s="25">
        <f t="shared" si="27"/>
        <v>1</v>
      </c>
      <c r="AJ75" s="1">
        <f t="shared" si="28"/>
        <v>0</v>
      </c>
      <c r="AL75" s="26"/>
      <c r="AM75" s="25"/>
      <c r="AN75" s="25"/>
      <c r="AO75" s="25"/>
      <c r="AP75" s="25"/>
      <c r="AQ75" s="25"/>
    </row>
    <row r="76" spans="1:48" ht="12.75" customHeight="1" x14ac:dyDescent="0.2">
      <c r="A76" s="28" t="s">
        <v>31</v>
      </c>
      <c r="B76" s="29"/>
      <c r="C76" s="29"/>
      <c r="D76" s="29"/>
      <c r="E76" s="29"/>
      <c r="F76" s="29"/>
      <c r="G76" s="29"/>
      <c r="H76" s="29"/>
      <c r="I76" s="29"/>
      <c r="J76" s="29"/>
      <c r="K76" s="152"/>
      <c r="L76" s="13"/>
      <c r="M76" s="13"/>
      <c r="N76" s="13"/>
      <c r="O76" s="13"/>
      <c r="P76" s="13">
        <v>1</v>
      </c>
      <c r="Q76" s="13">
        <v>5</v>
      </c>
      <c r="R76" s="13">
        <v>11</v>
      </c>
      <c r="S76" s="13"/>
      <c r="T76" s="13"/>
      <c r="U76" s="13"/>
      <c r="V76" s="13"/>
      <c r="W76" s="13"/>
      <c r="X76" s="30"/>
      <c r="Y76" s="30"/>
      <c r="Z76" s="30"/>
      <c r="AA76" s="30"/>
      <c r="AB76" s="30"/>
      <c r="AC76" s="30"/>
      <c r="AD76" s="1"/>
      <c r="AE76" s="1"/>
      <c r="AF76" s="29"/>
      <c r="AG76" s="1"/>
      <c r="AH76" s="24"/>
      <c r="AI76" s="25"/>
      <c r="AJ76" s="1"/>
      <c r="AL76" s="26"/>
      <c r="AM76" s="25"/>
      <c r="AN76" s="25"/>
      <c r="AO76" s="25"/>
      <c r="AP76" s="25"/>
      <c r="AQ76" s="25"/>
    </row>
    <row r="77" spans="1:48" ht="12.75" customHeight="1" x14ac:dyDescent="0.2">
      <c r="A77" s="28" t="s">
        <v>32</v>
      </c>
      <c r="B77" s="29"/>
      <c r="C77" s="29"/>
      <c r="D77" s="29"/>
      <c r="E77" s="29"/>
      <c r="F77" s="29"/>
      <c r="G77" s="29"/>
      <c r="H77" s="29"/>
      <c r="I77" s="29"/>
      <c r="J77" s="29"/>
      <c r="K77" s="152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30"/>
      <c r="Y77" s="30"/>
      <c r="Z77" s="30">
        <v>8</v>
      </c>
      <c r="AA77" s="30">
        <v>11</v>
      </c>
      <c r="AB77" s="30"/>
      <c r="AC77" s="30">
        <f>SUM(X77:AB77)</f>
        <v>19</v>
      </c>
      <c r="AD77" s="1"/>
      <c r="AE77" s="1"/>
      <c r="AF77" s="29"/>
      <c r="AG77" s="1"/>
      <c r="AH77" s="24"/>
      <c r="AI77" s="25"/>
      <c r="AJ77" s="1"/>
      <c r="AL77" s="26"/>
      <c r="AM77" s="25"/>
      <c r="AN77" s="25"/>
      <c r="AO77" s="25"/>
      <c r="AP77" s="25"/>
      <c r="AQ77" s="25"/>
    </row>
    <row r="78" spans="1:48" ht="12.75" customHeight="1" x14ac:dyDescent="0.2">
      <c r="K78" s="135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>
        <f>SUM(AC77)</f>
        <v>19</v>
      </c>
      <c r="AD78" s="1">
        <f>AC77/B68</f>
        <v>0.5</v>
      </c>
      <c r="AE78" s="1">
        <f>AC78/B68</f>
        <v>0.5</v>
      </c>
      <c r="AF78" s="1">
        <f>AE78-AD78</f>
        <v>0</v>
      </c>
      <c r="AG78" s="1"/>
      <c r="AL78" s="23" t="s">
        <v>25</v>
      </c>
      <c r="AM78" s="25">
        <f t="shared" ref="AM78:AM80" si="35">AJ24</f>
        <v>3.0303030303030276E-2</v>
      </c>
      <c r="AN78" s="25">
        <f t="shared" ref="AN78:AN79" si="36">AJ42</f>
        <v>2.5641025641025661E-2</v>
      </c>
      <c r="AO78" s="25">
        <f>AJ58</f>
        <v>0</v>
      </c>
      <c r="AP78" s="27"/>
      <c r="AQ78" s="27"/>
    </row>
    <row r="79" spans="1:48" ht="12.75" customHeight="1" x14ac:dyDescent="0.3">
      <c r="A79" s="2" t="s">
        <v>40</v>
      </c>
      <c r="AD79" s="1"/>
      <c r="AE79" s="1"/>
      <c r="AG79" s="1"/>
      <c r="AL79" s="23" t="s">
        <v>26</v>
      </c>
      <c r="AM79" s="25">
        <f t="shared" si="35"/>
        <v>0</v>
      </c>
      <c r="AN79" s="25">
        <f t="shared" si="36"/>
        <v>0</v>
      </c>
      <c r="AO79" s="27"/>
      <c r="AP79" s="27"/>
      <c r="AQ79" s="27"/>
    </row>
    <row r="80" spans="1:48" ht="38.25" customHeight="1" x14ac:dyDescent="0.2">
      <c r="B80" s="182" t="s">
        <v>1</v>
      </c>
      <c r="C80" s="183"/>
      <c r="D80" s="183"/>
      <c r="E80" s="183"/>
      <c r="F80" s="183"/>
      <c r="G80" s="183"/>
      <c r="H80" s="183"/>
      <c r="I80" s="183"/>
      <c r="J80" s="61"/>
      <c r="AD80" s="4" t="s">
        <v>2</v>
      </c>
      <c r="AE80" s="4" t="s">
        <v>3</v>
      </c>
      <c r="AF80" s="5" t="s">
        <v>4</v>
      </c>
      <c r="AG80" s="4" t="s">
        <v>5</v>
      </c>
      <c r="AH80" s="6" t="s">
        <v>6</v>
      </c>
      <c r="AI80" s="6" t="s">
        <v>7</v>
      </c>
      <c r="AJ80" s="7" t="s">
        <v>8</v>
      </c>
      <c r="AL80" s="23" t="s">
        <v>28</v>
      </c>
      <c r="AM80" s="25">
        <f t="shared" si="35"/>
        <v>0.375</v>
      </c>
      <c r="AN80" s="25"/>
      <c r="AO80" s="25"/>
      <c r="AP80" s="25"/>
      <c r="AQ80" s="27"/>
      <c r="AR80" s="27"/>
      <c r="AS80" s="27"/>
      <c r="AT80" s="27"/>
      <c r="AU80" s="27"/>
      <c r="AV80" s="27"/>
    </row>
    <row r="81" spans="1:58" ht="12.75" customHeight="1" x14ac:dyDescent="0.2">
      <c r="A81" s="9" t="s">
        <v>9</v>
      </c>
      <c r="B81" s="10">
        <v>1</v>
      </c>
      <c r="C81" s="10">
        <v>2</v>
      </c>
      <c r="D81" s="10">
        <v>3</v>
      </c>
      <c r="E81" s="10">
        <v>4</v>
      </c>
      <c r="F81" s="10">
        <v>5</v>
      </c>
      <c r="G81" s="10">
        <v>6</v>
      </c>
      <c r="H81" s="10">
        <v>7</v>
      </c>
      <c r="I81" s="10">
        <v>8</v>
      </c>
      <c r="J81" s="10"/>
      <c r="K81" s="150" t="s">
        <v>10</v>
      </c>
      <c r="L81" s="68">
        <v>9</v>
      </c>
      <c r="M81" s="65">
        <v>10</v>
      </c>
      <c r="N81" s="65">
        <v>9</v>
      </c>
      <c r="O81" s="65">
        <v>10</v>
      </c>
      <c r="P81" s="65">
        <v>9</v>
      </c>
      <c r="Q81" s="65">
        <v>10</v>
      </c>
      <c r="R81" s="65">
        <v>9</v>
      </c>
      <c r="S81" s="66">
        <v>10</v>
      </c>
      <c r="T81" s="66"/>
      <c r="U81" s="66"/>
      <c r="V81" s="65">
        <v>9</v>
      </c>
      <c r="W81" s="66">
        <v>10</v>
      </c>
      <c r="X81" s="66"/>
      <c r="Y81" s="66"/>
      <c r="Z81" s="66"/>
      <c r="AA81" s="66"/>
      <c r="AB81" s="66"/>
      <c r="AC81" s="66"/>
      <c r="AD81" s="12"/>
      <c r="AE81" s="12"/>
      <c r="AF81" s="13"/>
      <c r="AG81" s="14"/>
      <c r="AH81" s="15"/>
      <c r="AI81" s="15"/>
      <c r="AJ81" s="1"/>
      <c r="AL81" s="34"/>
      <c r="AM81" s="35"/>
      <c r="AN81" s="35"/>
      <c r="AO81" s="35"/>
      <c r="AP81" s="36"/>
      <c r="AQ81" s="36"/>
      <c r="AR81" s="36"/>
      <c r="AS81" s="36"/>
      <c r="AT81" s="36"/>
      <c r="AU81" s="36"/>
      <c r="AV81" s="36"/>
    </row>
    <row r="82" spans="1:58" ht="12.75" customHeight="1" x14ac:dyDescent="0.2">
      <c r="A82" s="23" t="s">
        <v>16</v>
      </c>
      <c r="B82" s="17">
        <v>52</v>
      </c>
      <c r="C82" s="17"/>
      <c r="D82" s="17"/>
      <c r="E82" s="17"/>
      <c r="F82" s="17"/>
      <c r="G82" s="17"/>
      <c r="H82" s="17"/>
      <c r="I82" s="17"/>
      <c r="J82" s="17"/>
      <c r="K82" s="151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67"/>
      <c r="Y82" s="67"/>
      <c r="Z82" s="67"/>
      <c r="AA82" s="67"/>
      <c r="AB82" s="67"/>
      <c r="AC82" s="67"/>
      <c r="AD82" s="12"/>
      <c r="AE82" s="12"/>
      <c r="AF82" s="13"/>
      <c r="AG82" s="14"/>
      <c r="AH82" s="19">
        <f>B82</f>
        <v>52</v>
      </c>
      <c r="AI82" s="15"/>
      <c r="AJ82" s="1"/>
      <c r="AL82" s="28"/>
      <c r="AM82" s="35"/>
      <c r="AN82" s="35"/>
      <c r="AO82" s="36"/>
      <c r="AP82" s="36"/>
      <c r="AQ82" s="36"/>
      <c r="AR82" s="36"/>
      <c r="AS82" s="36"/>
      <c r="AT82" s="36"/>
      <c r="AU82" s="36"/>
      <c r="AV82" s="36"/>
    </row>
    <row r="83" spans="1:58" ht="12.75" customHeight="1" x14ac:dyDescent="0.2">
      <c r="A83" s="23" t="s">
        <v>17</v>
      </c>
      <c r="B83" s="17"/>
      <c r="C83" s="17">
        <v>44</v>
      </c>
      <c r="D83" s="17"/>
      <c r="E83" s="17"/>
      <c r="F83" s="17"/>
      <c r="G83" s="17"/>
      <c r="H83" s="17"/>
      <c r="I83" s="17"/>
      <c r="J83" s="17"/>
      <c r="K83" s="151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67"/>
      <c r="Y83" s="67"/>
      <c r="Z83" s="67"/>
      <c r="AA83" s="67"/>
      <c r="AB83" s="67"/>
      <c r="AC83" s="67"/>
      <c r="AD83" s="12"/>
      <c r="AE83" s="12"/>
      <c r="AF83" s="13"/>
      <c r="AG83" s="14">
        <f>C83/B82</f>
        <v>0.84615384615384615</v>
      </c>
      <c r="AH83" s="24">
        <v>44</v>
      </c>
      <c r="AI83" s="25">
        <f t="shared" ref="AI83:AI88" si="37">AH83/AH82</f>
        <v>0.84615384615384615</v>
      </c>
      <c r="AJ83" s="1">
        <f t="shared" ref="AJ83:AJ88" si="38">100%-AI83</f>
        <v>0.15384615384615385</v>
      </c>
      <c r="AL83" s="28"/>
      <c r="AM83" s="35"/>
      <c r="AN83" s="36"/>
      <c r="AO83" s="36"/>
      <c r="AP83" s="36"/>
      <c r="AQ83" s="36"/>
      <c r="AR83" s="36"/>
      <c r="AS83" s="36"/>
      <c r="AT83" s="36"/>
      <c r="AU83" s="36"/>
      <c r="AV83" s="36"/>
    </row>
    <row r="84" spans="1:58" ht="12.75" customHeight="1" x14ac:dyDescent="0.2">
      <c r="A84" s="23" t="s">
        <v>18</v>
      </c>
      <c r="B84" s="17"/>
      <c r="C84" s="17"/>
      <c r="D84" s="17">
        <v>31</v>
      </c>
      <c r="E84" s="17"/>
      <c r="F84" s="17"/>
      <c r="G84" s="17"/>
      <c r="H84" s="17"/>
      <c r="I84" s="17"/>
      <c r="J84" s="17"/>
      <c r="K84" s="151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67"/>
      <c r="Y84" s="67"/>
      <c r="Z84" s="67"/>
      <c r="AA84" s="67"/>
      <c r="AB84" s="67"/>
      <c r="AC84" s="67"/>
      <c r="AD84" s="12"/>
      <c r="AE84" s="12"/>
      <c r="AF84" s="13"/>
      <c r="AG84" s="14">
        <f>D84/C83</f>
        <v>0.70454545454545459</v>
      </c>
      <c r="AH84" s="24">
        <v>31</v>
      </c>
      <c r="AI84" s="25">
        <f t="shared" si="37"/>
        <v>0.70454545454545459</v>
      </c>
      <c r="AJ84" s="1">
        <f t="shared" si="38"/>
        <v>0.29545454545454541</v>
      </c>
      <c r="AL84" s="29"/>
      <c r="AM84" s="8" t="s">
        <v>41</v>
      </c>
      <c r="AN84" s="35"/>
      <c r="AO84" s="35"/>
      <c r="AP84" s="35"/>
      <c r="AQ84" s="35"/>
      <c r="AR84" s="35"/>
      <c r="AS84" s="35"/>
      <c r="AT84" s="35"/>
      <c r="AU84" s="35"/>
      <c r="AV84" s="35"/>
    </row>
    <row r="85" spans="1:58" ht="12.75" customHeight="1" x14ac:dyDescent="0.2">
      <c r="A85" s="28" t="s">
        <v>19</v>
      </c>
      <c r="B85" s="29"/>
      <c r="C85" s="29"/>
      <c r="D85" s="29"/>
      <c r="E85" s="29">
        <v>31</v>
      </c>
      <c r="F85" s="29"/>
      <c r="G85" s="29"/>
      <c r="H85" s="29"/>
      <c r="I85" s="29"/>
      <c r="J85" s="29"/>
      <c r="K85" s="152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30"/>
      <c r="Y85" s="30"/>
      <c r="Z85" s="30"/>
      <c r="AA85" s="30"/>
      <c r="AB85" s="30"/>
      <c r="AC85" s="30"/>
      <c r="AD85" s="1"/>
      <c r="AE85" s="1"/>
      <c r="AF85" s="29"/>
      <c r="AG85" s="14">
        <f>E85/D84</f>
        <v>1</v>
      </c>
      <c r="AH85" s="24">
        <v>32</v>
      </c>
      <c r="AI85" s="25">
        <f t="shared" si="37"/>
        <v>1.032258064516129</v>
      </c>
      <c r="AJ85" s="1">
        <f t="shared" si="38"/>
        <v>-3.2258064516129004E-2</v>
      </c>
      <c r="AL85" s="37" t="s">
        <v>12</v>
      </c>
      <c r="AM85" s="38">
        <v>9902</v>
      </c>
      <c r="AN85" s="39" t="s">
        <v>13</v>
      </c>
      <c r="AO85" s="39" t="s">
        <v>14</v>
      </c>
      <c r="AP85" s="39" t="s">
        <v>15</v>
      </c>
      <c r="AQ85" s="39" t="s">
        <v>16</v>
      </c>
      <c r="AR85" s="39" t="s">
        <v>17</v>
      </c>
      <c r="AS85" s="39" t="s">
        <v>18</v>
      </c>
      <c r="AT85" s="39" t="s">
        <v>19</v>
      </c>
      <c r="AU85" s="39" t="s">
        <v>27</v>
      </c>
      <c r="AV85" s="39" t="s">
        <v>29</v>
      </c>
      <c r="AW85" s="39" t="s">
        <v>30</v>
      </c>
      <c r="AX85" s="39" t="s">
        <v>31</v>
      </c>
      <c r="AY85" s="39" t="s">
        <v>32</v>
      </c>
      <c r="AZ85" s="39" t="s">
        <v>35</v>
      </c>
      <c r="BA85" s="39" t="s">
        <v>36</v>
      </c>
      <c r="BB85" s="39" t="s">
        <v>42</v>
      </c>
      <c r="BC85" s="39" t="s">
        <v>43</v>
      </c>
      <c r="BD85" s="39" t="s">
        <v>44</v>
      </c>
      <c r="BE85" s="39" t="s">
        <v>45</v>
      </c>
      <c r="BF85" s="39" t="s">
        <v>47</v>
      </c>
    </row>
    <row r="86" spans="1:58" ht="12.75" customHeight="1" x14ac:dyDescent="0.3">
      <c r="A86" s="28" t="s">
        <v>27</v>
      </c>
      <c r="B86" s="29"/>
      <c r="C86" s="29"/>
      <c r="D86" s="29"/>
      <c r="E86" s="29"/>
      <c r="F86" s="29">
        <v>30</v>
      </c>
      <c r="G86" s="29"/>
      <c r="H86" s="29"/>
      <c r="I86" s="29"/>
      <c r="J86" s="29"/>
      <c r="K86" s="152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30"/>
      <c r="Y86" s="30"/>
      <c r="Z86" s="30"/>
      <c r="AA86" s="30"/>
      <c r="AB86" s="30"/>
      <c r="AC86" s="30"/>
      <c r="AD86" s="1"/>
      <c r="AE86" s="1"/>
      <c r="AF86" s="29"/>
      <c r="AG86" s="14">
        <f>F86/E85</f>
        <v>0.967741935483871</v>
      </c>
      <c r="AH86" s="24">
        <v>30</v>
      </c>
      <c r="AI86" s="25">
        <f t="shared" si="37"/>
        <v>0.9375</v>
      </c>
      <c r="AJ86" s="1">
        <f t="shared" si="38"/>
        <v>6.25E-2</v>
      </c>
      <c r="AL86" s="40" t="s">
        <v>20</v>
      </c>
      <c r="AM86" s="41">
        <f>AH20/AH18</f>
        <v>0.74545454545454548</v>
      </c>
      <c r="AN86" s="41">
        <f>AH38/AH36</f>
        <v>0.84</v>
      </c>
      <c r="AO86" s="41">
        <f>AH54/AH52</f>
        <v>0.77192982456140347</v>
      </c>
      <c r="AP86" s="41">
        <f>AH70/AH68</f>
        <v>0.57894736842105265</v>
      </c>
      <c r="AQ86" s="41">
        <f>AH84/AH82</f>
        <v>0.59615384615384615</v>
      </c>
      <c r="AR86" s="41">
        <f>AH98/AH96</f>
        <v>0.78947368421052633</v>
      </c>
      <c r="AS86" s="41">
        <f>AH114/AH112</f>
        <v>0.71951219512195119</v>
      </c>
      <c r="AT86" s="41">
        <f>AH130/AH128</f>
        <v>0.57446808510638303</v>
      </c>
      <c r="AU86" s="41">
        <f>AH146/AH144</f>
        <v>0.74766355140186913</v>
      </c>
      <c r="AV86" s="41">
        <f>AH165/AH163</f>
        <v>0.74358974358974361</v>
      </c>
      <c r="AW86" s="41">
        <f>AH182/AH180</f>
        <v>0.86585365853658536</v>
      </c>
      <c r="AX86" s="41">
        <f>AH198/AH196</f>
        <v>0.83333333333333337</v>
      </c>
      <c r="AY86" s="41">
        <f>AG213/AG211</f>
        <v>0.83076923076923082</v>
      </c>
      <c r="AZ86" s="41">
        <f>AG231/AG229</f>
        <v>0.82758620689655171</v>
      </c>
      <c r="BA86" s="41">
        <f>AH245/AH243</f>
        <v>0.88405797101449279</v>
      </c>
      <c r="BB86" s="41">
        <f>AH261/AH259</f>
        <v>0.82352941176470584</v>
      </c>
      <c r="BC86" s="41">
        <f>AH278/AH276</f>
        <v>0.84615384615384615</v>
      </c>
      <c r="BD86" s="41">
        <f>AH297/AH295</f>
        <v>0.95454545454545459</v>
      </c>
      <c r="BE86" s="41">
        <f>AH316/AH314</f>
        <v>0.88059701492537312</v>
      </c>
      <c r="BF86" s="41">
        <f>AH352/AH350</f>
        <v>0.8666666666666667</v>
      </c>
    </row>
    <row r="87" spans="1:58" ht="12.75" customHeight="1" x14ac:dyDescent="0.3">
      <c r="A87" s="28" t="s">
        <v>29</v>
      </c>
      <c r="B87" s="29"/>
      <c r="C87" s="29"/>
      <c r="D87" s="29"/>
      <c r="E87" s="29"/>
      <c r="F87" s="29"/>
      <c r="G87" s="29">
        <v>29</v>
      </c>
      <c r="H87" s="29"/>
      <c r="I87" s="29"/>
      <c r="J87" s="29"/>
      <c r="K87" s="152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30"/>
      <c r="Y87" s="30"/>
      <c r="Z87" s="30"/>
      <c r="AA87" s="30"/>
      <c r="AB87" s="30"/>
      <c r="AC87" s="30"/>
      <c r="AD87" s="1"/>
      <c r="AE87" s="1"/>
      <c r="AF87" s="29"/>
      <c r="AG87" s="1">
        <f>G87/F86</f>
        <v>0.96666666666666667</v>
      </c>
      <c r="AH87" s="24">
        <v>29</v>
      </c>
      <c r="AI87" s="25">
        <f t="shared" si="37"/>
        <v>0.96666666666666667</v>
      </c>
      <c r="AJ87" s="1">
        <f t="shared" si="38"/>
        <v>3.3333333333333326E-2</v>
      </c>
      <c r="AL87" s="40"/>
      <c r="AM87" s="41"/>
      <c r="AN87" s="41"/>
      <c r="AO87" s="41"/>
      <c r="AP87" s="41"/>
      <c r="AQ87" s="41"/>
      <c r="AR87" s="41"/>
      <c r="AX87" s="41"/>
    </row>
    <row r="88" spans="1:58" ht="12.75" customHeight="1" x14ac:dyDescent="0.3">
      <c r="A88" s="28" t="s">
        <v>30</v>
      </c>
      <c r="B88" s="29"/>
      <c r="C88" s="29"/>
      <c r="D88" s="29"/>
      <c r="E88" s="29"/>
      <c r="F88" s="29"/>
      <c r="G88" s="29"/>
      <c r="H88" s="29">
        <v>29</v>
      </c>
      <c r="I88" s="29"/>
      <c r="J88" s="29"/>
      <c r="K88" s="152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30"/>
      <c r="Y88" s="30"/>
      <c r="Z88" s="30"/>
      <c r="AA88" s="30"/>
      <c r="AB88" s="30"/>
      <c r="AC88" s="30"/>
      <c r="AD88" s="1"/>
      <c r="AE88" s="1"/>
      <c r="AF88" s="29"/>
      <c r="AG88" s="1">
        <f>H88/G87</f>
        <v>1</v>
      </c>
      <c r="AH88" s="24">
        <v>29</v>
      </c>
      <c r="AI88" s="25">
        <f t="shared" si="37"/>
        <v>1</v>
      </c>
      <c r="AJ88" s="1">
        <f t="shared" si="38"/>
        <v>0</v>
      </c>
      <c r="AL88" s="40"/>
      <c r="AM88" s="41"/>
      <c r="AN88" s="41"/>
      <c r="AO88" s="41"/>
      <c r="AP88" s="41"/>
      <c r="AQ88" s="41"/>
      <c r="AR88" s="41"/>
      <c r="AX88" s="41"/>
    </row>
    <row r="89" spans="1:58" ht="12.75" customHeight="1" x14ac:dyDescent="0.3">
      <c r="A89" s="28" t="s">
        <v>31</v>
      </c>
      <c r="B89" s="29"/>
      <c r="C89" s="29"/>
      <c r="D89" s="29"/>
      <c r="E89" s="29"/>
      <c r="F89" s="29"/>
      <c r="G89" s="29"/>
      <c r="H89" s="29"/>
      <c r="I89" s="29">
        <v>25</v>
      </c>
      <c r="J89" s="29"/>
      <c r="K89" s="152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30"/>
      <c r="Y89" s="30"/>
      <c r="Z89" s="30">
        <v>2</v>
      </c>
      <c r="AA89" s="30"/>
      <c r="AB89" s="30"/>
      <c r="AC89" s="30">
        <f t="shared" ref="AC89:AC91" si="39">SUM(X89:AB89)</f>
        <v>2</v>
      </c>
      <c r="AD89" s="1"/>
      <c r="AE89" s="1"/>
      <c r="AF89" s="29"/>
      <c r="AG89" s="1"/>
      <c r="AH89" s="24"/>
      <c r="AI89" s="25"/>
      <c r="AJ89" s="1"/>
      <c r="AL89" s="40"/>
      <c r="AM89" s="41"/>
      <c r="AN89" s="41"/>
      <c r="AO89" s="41"/>
      <c r="AP89" s="41"/>
      <c r="AQ89" s="41"/>
      <c r="AR89" s="41"/>
      <c r="AX89" s="41"/>
    </row>
    <row r="90" spans="1:58" ht="12.75" customHeight="1" x14ac:dyDescent="0.3">
      <c r="A90" s="28" t="s">
        <v>32</v>
      </c>
      <c r="B90" s="29"/>
      <c r="C90" s="29"/>
      <c r="D90" s="29"/>
      <c r="E90" s="29"/>
      <c r="F90" s="29"/>
      <c r="G90" s="29"/>
      <c r="H90" s="29"/>
      <c r="I90" s="29"/>
      <c r="J90" s="29"/>
      <c r="K90" s="152"/>
      <c r="L90" s="13"/>
      <c r="M90" s="13"/>
      <c r="N90" s="13"/>
      <c r="O90" s="13"/>
      <c r="P90" s="13">
        <v>8</v>
      </c>
      <c r="Q90" s="13"/>
      <c r="R90" s="13">
        <v>17</v>
      </c>
      <c r="S90" s="13"/>
      <c r="T90" s="13"/>
      <c r="U90" s="13"/>
      <c r="V90" s="13">
        <f>L90+N90+P90+R90+T90</f>
        <v>25</v>
      </c>
      <c r="W90" s="13"/>
      <c r="X90" s="30"/>
      <c r="Y90" s="30"/>
      <c r="Z90" s="30"/>
      <c r="AA90" s="30"/>
      <c r="AB90" s="30"/>
      <c r="AC90" s="30">
        <f t="shared" si="39"/>
        <v>0</v>
      </c>
      <c r="AD90" s="1"/>
      <c r="AE90" s="1"/>
      <c r="AF90" s="29"/>
      <c r="AG90" s="1"/>
      <c r="AH90" s="24"/>
      <c r="AI90" s="25"/>
      <c r="AJ90" s="1"/>
      <c r="AL90" s="40"/>
      <c r="AM90" s="41"/>
      <c r="AN90" s="41"/>
      <c r="AO90" s="41"/>
      <c r="AP90" s="41"/>
      <c r="AQ90" s="41"/>
      <c r="AR90" s="41"/>
      <c r="AX90" s="41"/>
    </row>
    <row r="91" spans="1:58" ht="12.75" customHeight="1" x14ac:dyDescent="0.3">
      <c r="A91" s="28" t="s">
        <v>35</v>
      </c>
      <c r="B91" s="29"/>
      <c r="C91" s="29"/>
      <c r="D91" s="29"/>
      <c r="E91" s="29"/>
      <c r="F91" s="29"/>
      <c r="G91" s="29"/>
      <c r="H91" s="29"/>
      <c r="I91" s="29"/>
      <c r="J91" s="29"/>
      <c r="K91" s="152"/>
      <c r="L91" s="13"/>
      <c r="M91" s="13"/>
      <c r="N91" s="13"/>
      <c r="O91" s="13"/>
      <c r="P91" s="13"/>
      <c r="Q91" s="13">
        <v>8</v>
      </c>
      <c r="R91" s="13"/>
      <c r="S91" s="13">
        <v>17</v>
      </c>
      <c r="T91" s="13"/>
      <c r="U91" s="13"/>
      <c r="V91" s="13"/>
      <c r="W91" s="13">
        <f>Q91+S91</f>
        <v>25</v>
      </c>
      <c r="X91" s="30"/>
      <c r="Y91" s="30"/>
      <c r="Z91" s="30">
        <v>8</v>
      </c>
      <c r="AA91" s="30">
        <v>16</v>
      </c>
      <c r="AB91" s="30"/>
      <c r="AC91" s="30">
        <f t="shared" si="39"/>
        <v>24</v>
      </c>
      <c r="AD91" s="1"/>
      <c r="AE91" s="1"/>
      <c r="AF91" s="29"/>
      <c r="AG91" s="1"/>
      <c r="AH91" s="24"/>
      <c r="AI91" s="25"/>
      <c r="AJ91" s="1"/>
      <c r="AL91" s="40"/>
      <c r="AM91" s="41"/>
      <c r="AN91" s="41"/>
      <c r="AO91" s="41"/>
      <c r="AP91" s="41"/>
      <c r="AQ91" s="41"/>
      <c r="AR91" s="41"/>
      <c r="AX91" s="41"/>
    </row>
    <row r="92" spans="1:58" ht="12.75" customHeight="1" x14ac:dyDescent="0.2">
      <c r="K92" s="135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29"/>
      <c r="Y92" s="29"/>
      <c r="Z92" s="29"/>
      <c r="AA92" s="29"/>
      <c r="AB92" s="29"/>
      <c r="AC92" s="29">
        <f>SUM(AC89:AC91)</f>
        <v>26</v>
      </c>
      <c r="AD92" s="1">
        <f>(AC91+AC89)/B82</f>
        <v>0.5</v>
      </c>
      <c r="AE92" s="1">
        <f>AC92/B82</f>
        <v>0.5</v>
      </c>
      <c r="AF92" s="1">
        <f>AE92-AD92</f>
        <v>0</v>
      </c>
      <c r="AG92" s="1"/>
      <c r="AL92" s="33"/>
      <c r="AM92" s="8"/>
      <c r="AN92" s="35"/>
      <c r="AO92" s="35"/>
      <c r="AP92" s="35"/>
      <c r="AQ92" s="35"/>
      <c r="AR92" s="35"/>
      <c r="AS92" s="35"/>
      <c r="AT92" s="35"/>
      <c r="AU92" s="35"/>
      <c r="AV92" s="35"/>
    </row>
    <row r="93" spans="1:58" ht="12.75" customHeight="1" x14ac:dyDescent="0.3">
      <c r="A93" s="2" t="s">
        <v>48</v>
      </c>
      <c r="AD93" s="1"/>
      <c r="AE93" s="1"/>
      <c r="AG93" s="1"/>
    </row>
    <row r="94" spans="1:58" ht="38.25" customHeight="1" x14ac:dyDescent="0.2">
      <c r="B94" s="182" t="s">
        <v>1</v>
      </c>
      <c r="C94" s="183"/>
      <c r="D94" s="183"/>
      <c r="E94" s="183"/>
      <c r="F94" s="183"/>
      <c r="G94" s="183"/>
      <c r="H94" s="183"/>
      <c r="I94" s="183"/>
      <c r="J94" s="61"/>
      <c r="AD94" s="4" t="s">
        <v>2</v>
      </c>
      <c r="AE94" s="4" t="s">
        <v>3</v>
      </c>
      <c r="AF94" s="5" t="s">
        <v>4</v>
      </c>
      <c r="AG94" s="4" t="s">
        <v>5</v>
      </c>
      <c r="AH94" s="6" t="s">
        <v>6</v>
      </c>
      <c r="AI94" s="6" t="s">
        <v>7</v>
      </c>
      <c r="AJ94" s="7" t="s">
        <v>8</v>
      </c>
    </row>
    <row r="95" spans="1:58" ht="12.75" customHeight="1" x14ac:dyDescent="0.2">
      <c r="A95" s="9" t="s">
        <v>9</v>
      </c>
      <c r="B95" s="10">
        <v>1</v>
      </c>
      <c r="C95" s="10">
        <v>2</v>
      </c>
      <c r="D95" s="10">
        <v>3</v>
      </c>
      <c r="E95" s="10">
        <v>4</v>
      </c>
      <c r="F95" s="10">
        <v>5</v>
      </c>
      <c r="G95" s="10">
        <v>6</v>
      </c>
      <c r="H95" s="10">
        <v>7</v>
      </c>
      <c r="I95" s="10">
        <v>8</v>
      </c>
      <c r="J95" s="10"/>
      <c r="K95" s="150" t="s">
        <v>10</v>
      </c>
      <c r="L95" s="68">
        <v>8</v>
      </c>
      <c r="M95" s="65">
        <v>9</v>
      </c>
      <c r="N95" s="68">
        <v>8</v>
      </c>
      <c r="O95" s="65">
        <v>9</v>
      </c>
      <c r="P95" s="68">
        <v>8</v>
      </c>
      <c r="Q95" s="65">
        <v>9</v>
      </c>
      <c r="R95" s="68">
        <v>8</v>
      </c>
      <c r="S95" s="65">
        <v>9</v>
      </c>
      <c r="T95" s="68">
        <v>8</v>
      </c>
      <c r="U95" s="65">
        <v>9</v>
      </c>
      <c r="V95" s="68">
        <v>8</v>
      </c>
      <c r="W95" s="65">
        <v>9</v>
      </c>
      <c r="X95" s="66"/>
      <c r="Y95" s="66"/>
      <c r="Z95" s="66"/>
      <c r="AA95" s="66"/>
      <c r="AB95" s="66"/>
      <c r="AC95" s="66"/>
      <c r="AD95" s="12"/>
      <c r="AE95" s="12"/>
      <c r="AF95" s="13"/>
      <c r="AG95" s="14"/>
      <c r="AH95" s="15"/>
      <c r="AI95" s="15"/>
      <c r="AJ95" s="1"/>
    </row>
    <row r="96" spans="1:58" ht="12.75" customHeight="1" x14ac:dyDescent="0.2">
      <c r="A96" s="23" t="s">
        <v>17</v>
      </c>
      <c r="B96" s="17">
        <v>38</v>
      </c>
      <c r="C96" s="17"/>
      <c r="D96" s="17"/>
      <c r="E96" s="17"/>
      <c r="F96" s="17"/>
      <c r="G96" s="17"/>
      <c r="H96" s="17"/>
      <c r="I96" s="17"/>
      <c r="J96" s="17"/>
      <c r="K96" s="151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67"/>
      <c r="Y96" s="67"/>
      <c r="Z96" s="67"/>
      <c r="AA96" s="67"/>
      <c r="AB96" s="67"/>
      <c r="AC96" s="67"/>
      <c r="AD96" s="12"/>
      <c r="AE96" s="12"/>
      <c r="AF96" s="13"/>
      <c r="AG96" s="14"/>
      <c r="AH96" s="19">
        <f>B96</f>
        <v>38</v>
      </c>
      <c r="AI96" s="15"/>
      <c r="AJ96" s="1"/>
    </row>
    <row r="97" spans="1:36" ht="12.75" customHeight="1" x14ac:dyDescent="0.2">
      <c r="A97" s="23" t="s">
        <v>18</v>
      </c>
      <c r="B97" s="17"/>
      <c r="C97" s="17">
        <v>32</v>
      </c>
      <c r="D97" s="17"/>
      <c r="E97" s="17"/>
      <c r="F97" s="17"/>
      <c r="G97" s="17"/>
      <c r="H97" s="17"/>
      <c r="I97" s="17"/>
      <c r="J97" s="17"/>
      <c r="K97" s="151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67"/>
      <c r="Y97" s="67"/>
      <c r="Z97" s="67"/>
      <c r="AA97" s="67"/>
      <c r="AB97" s="67"/>
      <c r="AC97" s="67"/>
      <c r="AD97" s="12"/>
      <c r="AE97" s="12"/>
      <c r="AF97" s="13"/>
      <c r="AG97" s="14">
        <f>C97/B96</f>
        <v>0.84210526315789469</v>
      </c>
      <c r="AH97" s="24">
        <v>32</v>
      </c>
      <c r="AI97" s="25">
        <f t="shared" ref="AI97:AI102" si="40">AH97/AH96</f>
        <v>0.84210526315789469</v>
      </c>
      <c r="AJ97" s="1">
        <f t="shared" ref="AJ97:AJ102" si="41">100%-AI97</f>
        <v>0.15789473684210531</v>
      </c>
    </row>
    <row r="98" spans="1:36" ht="12.75" customHeight="1" x14ac:dyDescent="0.2">
      <c r="A98" s="28" t="s">
        <v>19</v>
      </c>
      <c r="B98" s="29"/>
      <c r="C98" s="29"/>
      <c r="D98" s="29">
        <v>25</v>
      </c>
      <c r="E98" s="29"/>
      <c r="F98" s="29"/>
      <c r="G98" s="29"/>
      <c r="H98" s="29"/>
      <c r="I98" s="29"/>
      <c r="J98" s="29"/>
      <c r="K98" s="152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30"/>
      <c r="Y98" s="30"/>
      <c r="Z98" s="30"/>
      <c r="AA98" s="30"/>
      <c r="AB98" s="30"/>
      <c r="AC98" s="30"/>
      <c r="AD98" s="1"/>
      <c r="AE98" s="1"/>
      <c r="AF98" s="29"/>
      <c r="AG98" s="14">
        <f>D98/C97</f>
        <v>0.78125</v>
      </c>
      <c r="AH98" s="24">
        <v>30</v>
      </c>
      <c r="AI98" s="25">
        <f t="shared" si="40"/>
        <v>0.9375</v>
      </c>
      <c r="AJ98" s="1">
        <f t="shared" si="41"/>
        <v>6.25E-2</v>
      </c>
    </row>
    <row r="99" spans="1:36" ht="12.75" customHeight="1" x14ac:dyDescent="0.2">
      <c r="A99" s="28" t="s">
        <v>27</v>
      </c>
      <c r="B99" s="29"/>
      <c r="C99" s="29"/>
      <c r="D99" s="29"/>
      <c r="E99" s="29">
        <v>19</v>
      </c>
      <c r="F99" s="29"/>
      <c r="G99" s="29"/>
      <c r="H99" s="29"/>
      <c r="I99" s="29"/>
      <c r="J99" s="29"/>
      <c r="K99" s="152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30"/>
      <c r="Y99" s="30"/>
      <c r="Z99" s="30"/>
      <c r="AA99" s="30"/>
      <c r="AB99" s="30"/>
      <c r="AC99" s="30"/>
      <c r="AD99" s="1"/>
      <c r="AE99" s="1"/>
      <c r="AF99" s="29"/>
      <c r="AG99" s="14">
        <f>E99/D98</f>
        <v>0.76</v>
      </c>
      <c r="AH99" s="24">
        <v>27</v>
      </c>
      <c r="AI99" s="25">
        <f t="shared" si="40"/>
        <v>0.9</v>
      </c>
      <c r="AJ99" s="1">
        <f t="shared" si="41"/>
        <v>9.9999999999999978E-2</v>
      </c>
    </row>
    <row r="100" spans="1:36" ht="12.75" customHeight="1" x14ac:dyDescent="0.2">
      <c r="A100" s="28" t="s">
        <v>29</v>
      </c>
      <c r="B100" s="29"/>
      <c r="C100" s="29"/>
      <c r="D100" s="29"/>
      <c r="E100" s="29"/>
      <c r="F100" s="29">
        <v>18</v>
      </c>
      <c r="G100" s="29"/>
      <c r="H100" s="29"/>
      <c r="I100" s="29"/>
      <c r="J100" s="29"/>
      <c r="K100" s="152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30"/>
      <c r="Y100" s="30"/>
      <c r="Z100" s="30"/>
      <c r="AA100" s="30"/>
      <c r="AB100" s="30"/>
      <c r="AC100" s="30"/>
      <c r="AD100" s="1"/>
      <c r="AE100" s="1"/>
      <c r="AF100" s="29"/>
      <c r="AG100" s="1">
        <f>F100/E99</f>
        <v>0.94736842105263153</v>
      </c>
      <c r="AH100" s="24">
        <v>25</v>
      </c>
      <c r="AI100" s="25">
        <f t="shared" si="40"/>
        <v>0.92592592592592593</v>
      </c>
      <c r="AJ100" s="1">
        <f t="shared" si="41"/>
        <v>7.407407407407407E-2</v>
      </c>
    </row>
    <row r="101" spans="1:36" ht="12.75" customHeight="1" x14ac:dyDescent="0.2">
      <c r="A101" s="28" t="s">
        <v>30</v>
      </c>
      <c r="B101" s="29"/>
      <c r="C101" s="29"/>
      <c r="D101" s="29"/>
      <c r="E101" s="29"/>
      <c r="F101" s="29"/>
      <c r="G101" s="29">
        <v>17</v>
      </c>
      <c r="H101" s="29"/>
      <c r="I101" s="29"/>
      <c r="J101" s="29"/>
      <c r="K101" s="152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30"/>
      <c r="Y101" s="30"/>
      <c r="Z101" s="30"/>
      <c r="AA101" s="30"/>
      <c r="AB101" s="30"/>
      <c r="AC101" s="30"/>
      <c r="AD101" s="1"/>
      <c r="AE101" s="1"/>
      <c r="AF101" s="29"/>
      <c r="AG101" s="1">
        <f>G101/F100</f>
        <v>0.94444444444444442</v>
      </c>
      <c r="AH101" s="24">
        <v>24</v>
      </c>
      <c r="AI101" s="25">
        <f t="shared" si="40"/>
        <v>0.96</v>
      </c>
      <c r="AJ101" s="1">
        <f t="shared" si="41"/>
        <v>4.0000000000000036E-2</v>
      </c>
    </row>
    <row r="102" spans="1:36" ht="12.75" customHeight="1" x14ac:dyDescent="0.2">
      <c r="A102" s="28" t="s">
        <v>31</v>
      </c>
      <c r="B102" s="29"/>
      <c r="C102" s="29"/>
      <c r="D102" s="29"/>
      <c r="E102" s="29"/>
      <c r="F102" s="29"/>
      <c r="G102" s="29"/>
      <c r="H102" s="29">
        <v>14</v>
      </c>
      <c r="I102" s="29"/>
      <c r="J102" s="29"/>
      <c r="K102" s="152"/>
      <c r="L102" s="13"/>
      <c r="M102" s="13"/>
      <c r="N102" s="13"/>
      <c r="O102" s="13"/>
      <c r="P102" s="13">
        <v>6</v>
      </c>
      <c r="Q102" s="13"/>
      <c r="R102" s="13"/>
      <c r="S102" s="13"/>
      <c r="T102" s="13">
        <v>3</v>
      </c>
      <c r="U102" s="13"/>
      <c r="V102" s="13">
        <f t="shared" ref="V102:V103" si="42">L102+N102+P102+R102+T102</f>
        <v>9</v>
      </c>
      <c r="W102" s="13"/>
      <c r="X102" s="30"/>
      <c r="Y102" s="30"/>
      <c r="Z102" s="30">
        <v>6</v>
      </c>
      <c r="AA102" s="30"/>
      <c r="AB102" s="30"/>
      <c r="AC102" s="30">
        <f t="shared" ref="AC102:AC103" si="43">SUM(X102:AB102)</f>
        <v>6</v>
      </c>
      <c r="AD102" s="1"/>
      <c r="AE102" s="1"/>
      <c r="AF102" s="29"/>
      <c r="AG102" s="1">
        <f>H102/G101</f>
        <v>0.82352941176470584</v>
      </c>
      <c r="AH102" s="24">
        <v>17</v>
      </c>
      <c r="AI102" s="25">
        <f t="shared" si="40"/>
        <v>0.70833333333333337</v>
      </c>
      <c r="AJ102" s="1">
        <f t="shared" si="41"/>
        <v>0.29166666666666663</v>
      </c>
    </row>
    <row r="103" spans="1:36" ht="12.75" customHeight="1" x14ac:dyDescent="0.2">
      <c r="A103" s="28" t="s">
        <v>32</v>
      </c>
      <c r="B103" s="29"/>
      <c r="C103" s="29"/>
      <c r="D103" s="29"/>
      <c r="E103" s="29"/>
      <c r="F103" s="29"/>
      <c r="G103" s="29"/>
      <c r="H103" s="29"/>
      <c r="I103" s="29"/>
      <c r="J103" s="29"/>
      <c r="K103" s="152"/>
      <c r="L103" s="13"/>
      <c r="M103" s="13"/>
      <c r="N103" s="13"/>
      <c r="O103" s="13"/>
      <c r="P103" s="13">
        <v>2</v>
      </c>
      <c r="Q103" s="13"/>
      <c r="R103" s="13">
        <v>6</v>
      </c>
      <c r="S103" s="13"/>
      <c r="T103" s="13">
        <v>5</v>
      </c>
      <c r="U103" s="13">
        <v>2</v>
      </c>
      <c r="V103" s="13">
        <f t="shared" si="42"/>
        <v>13</v>
      </c>
      <c r="W103" s="13">
        <f>M103+O103+Q103+S103+U103</f>
        <v>2</v>
      </c>
      <c r="X103" s="30"/>
      <c r="Y103" s="30"/>
      <c r="Z103" s="30"/>
      <c r="AA103" s="30"/>
      <c r="AB103" s="30">
        <v>2</v>
      </c>
      <c r="AC103" s="30">
        <f t="shared" si="43"/>
        <v>2</v>
      </c>
      <c r="AD103" s="1"/>
      <c r="AE103" s="1"/>
      <c r="AF103" s="29"/>
      <c r="AG103" s="1"/>
      <c r="AH103" s="24"/>
      <c r="AI103" s="25"/>
      <c r="AJ103" s="1"/>
    </row>
    <row r="104" spans="1:36" ht="12.75" customHeight="1" x14ac:dyDescent="0.2">
      <c r="A104" s="28" t="s">
        <v>35</v>
      </c>
      <c r="B104" s="29"/>
      <c r="C104" s="29"/>
      <c r="D104" s="29"/>
      <c r="E104" s="29"/>
      <c r="F104" s="29"/>
      <c r="G104" s="29"/>
      <c r="H104" s="29"/>
      <c r="I104" s="29"/>
      <c r="J104" s="29"/>
      <c r="K104" s="152"/>
      <c r="L104" s="13"/>
      <c r="M104" s="13"/>
      <c r="N104" s="13"/>
      <c r="O104" s="13"/>
      <c r="P104" s="13"/>
      <c r="Q104" s="13">
        <v>2</v>
      </c>
      <c r="R104" s="13"/>
      <c r="S104" s="13">
        <v>6</v>
      </c>
      <c r="T104" s="13"/>
      <c r="U104" s="13">
        <v>5</v>
      </c>
      <c r="V104" s="13"/>
      <c r="W104" s="13">
        <f>U104+S104+Q104</f>
        <v>13</v>
      </c>
      <c r="X104" s="30"/>
      <c r="Y104" s="30"/>
      <c r="Z104" s="30">
        <v>2</v>
      </c>
      <c r="AA104" s="30">
        <v>6</v>
      </c>
      <c r="AB104" s="30">
        <v>5</v>
      </c>
      <c r="AC104" s="30">
        <f>SUM(Z104:AB104)</f>
        <v>13</v>
      </c>
      <c r="AD104" s="1"/>
      <c r="AE104" s="1"/>
      <c r="AF104" s="29"/>
      <c r="AG104" s="1"/>
      <c r="AH104" s="24"/>
      <c r="AI104" s="25"/>
      <c r="AJ104" s="1"/>
    </row>
    <row r="105" spans="1:36" ht="12.75" customHeight="1" x14ac:dyDescent="0.2">
      <c r="A105" s="28" t="s">
        <v>36</v>
      </c>
      <c r="B105" s="29"/>
      <c r="C105" s="29"/>
      <c r="D105" s="29"/>
      <c r="E105" s="29"/>
      <c r="F105" s="29"/>
      <c r="G105" s="29"/>
      <c r="H105" s="29"/>
      <c r="I105" s="29"/>
      <c r="J105" s="29"/>
      <c r="K105" s="152"/>
      <c r="L105" s="13"/>
      <c r="M105" s="13"/>
      <c r="N105" s="13"/>
      <c r="O105" s="13"/>
      <c r="P105" s="13"/>
      <c r="Q105" s="13">
        <v>1</v>
      </c>
      <c r="R105" s="13"/>
      <c r="S105" s="13"/>
      <c r="T105" s="13"/>
      <c r="U105" s="13"/>
      <c r="V105" s="13"/>
      <c r="W105" s="13"/>
      <c r="X105" s="30"/>
      <c r="Y105" s="30"/>
      <c r="Z105" s="30"/>
      <c r="AA105" s="30"/>
      <c r="AB105" s="30"/>
      <c r="AC105" s="30"/>
      <c r="AD105" s="1"/>
      <c r="AE105" s="1"/>
      <c r="AF105" s="29"/>
      <c r="AG105" s="1"/>
      <c r="AH105" s="24"/>
      <c r="AI105" s="25"/>
      <c r="AJ105" s="1"/>
    </row>
    <row r="106" spans="1:36" ht="12.75" customHeight="1" x14ac:dyDescent="0.2">
      <c r="A106" s="28" t="s">
        <v>42</v>
      </c>
      <c r="B106" s="29"/>
      <c r="C106" s="29"/>
      <c r="D106" s="29"/>
      <c r="E106" s="29"/>
      <c r="F106" s="29"/>
      <c r="G106" s="29"/>
      <c r="H106" s="29">
        <v>2</v>
      </c>
      <c r="I106" s="29"/>
      <c r="J106" s="29"/>
      <c r="K106" s="152"/>
      <c r="L106" s="13"/>
      <c r="M106" s="13"/>
      <c r="N106" s="13">
        <v>1</v>
      </c>
      <c r="O106" s="13"/>
      <c r="P106" s="13"/>
      <c r="Q106" s="13"/>
      <c r="R106" s="13"/>
      <c r="S106" s="13"/>
      <c r="T106" s="13"/>
      <c r="U106" s="13"/>
      <c r="V106" s="13"/>
      <c r="W106" s="13"/>
      <c r="X106" s="30"/>
      <c r="Y106" s="30"/>
      <c r="Z106" s="30"/>
      <c r="AA106" s="30"/>
      <c r="AB106" s="30"/>
      <c r="AC106" s="30"/>
      <c r="AD106" s="1"/>
      <c r="AE106" s="1"/>
      <c r="AF106" s="29"/>
      <c r="AG106" s="1"/>
      <c r="AH106" s="24"/>
      <c r="AI106" s="25"/>
      <c r="AJ106" s="1"/>
    </row>
    <row r="107" spans="1:36" ht="12.75" customHeight="1" x14ac:dyDescent="0.2">
      <c r="A107" s="28" t="s">
        <v>43</v>
      </c>
      <c r="B107" s="29"/>
      <c r="C107" s="29"/>
      <c r="D107" s="29"/>
      <c r="E107" s="29"/>
      <c r="F107" s="29"/>
      <c r="G107" s="29"/>
      <c r="H107" s="29"/>
      <c r="I107" s="29"/>
      <c r="J107" s="29"/>
      <c r="K107" s="152"/>
      <c r="L107" s="13"/>
      <c r="M107" s="13"/>
      <c r="N107" s="13">
        <v>1</v>
      </c>
      <c r="O107" s="13"/>
      <c r="P107" s="13"/>
      <c r="Q107" s="13"/>
      <c r="R107" s="13"/>
      <c r="S107" s="13"/>
      <c r="T107" s="13"/>
      <c r="U107" s="13"/>
      <c r="V107" s="13"/>
      <c r="W107" s="13"/>
      <c r="X107" s="30"/>
      <c r="Y107" s="30">
        <v>1</v>
      </c>
      <c r="Z107" s="30"/>
      <c r="AA107" s="30"/>
      <c r="AB107" s="30"/>
      <c r="AC107" s="30">
        <f>SUM(X107:AB107)</f>
        <v>1</v>
      </c>
      <c r="AD107" s="1"/>
      <c r="AE107" s="1"/>
      <c r="AF107" s="29"/>
      <c r="AG107" s="1"/>
      <c r="AH107" s="24"/>
      <c r="AI107" s="25"/>
      <c r="AJ107" s="1"/>
    </row>
    <row r="108" spans="1:36" ht="12.75" customHeight="1" x14ac:dyDescent="0.2">
      <c r="K108" s="135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29"/>
      <c r="Y108" s="29"/>
      <c r="Z108" s="29"/>
      <c r="AA108" s="29"/>
      <c r="AB108" s="29"/>
      <c r="AC108" s="29">
        <f>SUM(AC102:AC107)</f>
        <v>22</v>
      </c>
      <c r="AD108" s="1">
        <f>(AC102+AC103+AC104)/B96</f>
        <v>0.55263157894736847</v>
      </c>
      <c r="AE108" s="1">
        <f>AC108/B96</f>
        <v>0.57894736842105265</v>
      </c>
      <c r="AF108" s="1">
        <f>AE108-AD108</f>
        <v>2.6315789473684181E-2</v>
      </c>
      <c r="AG108" s="1"/>
    </row>
    <row r="109" spans="1:36" ht="12.75" customHeight="1" x14ac:dyDescent="0.3">
      <c r="A109" s="2" t="s">
        <v>49</v>
      </c>
      <c r="AD109" s="1"/>
      <c r="AE109" s="1"/>
      <c r="AG109" s="1"/>
    </row>
    <row r="110" spans="1:36" ht="38.25" customHeight="1" x14ac:dyDescent="0.2">
      <c r="B110" s="182" t="s">
        <v>1</v>
      </c>
      <c r="C110" s="183"/>
      <c r="D110" s="183"/>
      <c r="E110" s="183"/>
      <c r="F110" s="183"/>
      <c r="G110" s="183"/>
      <c r="H110" s="183"/>
      <c r="I110" s="183"/>
      <c r="J110" s="61"/>
      <c r="AD110" s="4" t="s">
        <v>2</v>
      </c>
      <c r="AE110" s="4" t="s">
        <v>3</v>
      </c>
      <c r="AF110" s="5" t="s">
        <v>4</v>
      </c>
      <c r="AG110" s="4" t="s">
        <v>5</v>
      </c>
      <c r="AH110" s="6" t="s">
        <v>6</v>
      </c>
      <c r="AI110" s="6" t="s">
        <v>7</v>
      </c>
      <c r="AJ110" s="7" t="s">
        <v>8</v>
      </c>
    </row>
    <row r="111" spans="1:36" ht="12.75" customHeight="1" x14ac:dyDescent="0.2">
      <c r="A111" s="9" t="s">
        <v>9</v>
      </c>
      <c r="B111" s="10">
        <v>1</v>
      </c>
      <c r="C111" s="10">
        <v>2</v>
      </c>
      <c r="D111" s="10">
        <v>3</v>
      </c>
      <c r="E111" s="10">
        <v>4</v>
      </c>
      <c r="F111" s="10">
        <v>5</v>
      </c>
      <c r="G111" s="10">
        <v>6</v>
      </c>
      <c r="H111" s="10">
        <v>7</v>
      </c>
      <c r="I111" s="10">
        <v>8</v>
      </c>
      <c r="J111" s="10"/>
      <c r="K111" s="150" t="s">
        <v>10</v>
      </c>
      <c r="L111" s="68">
        <v>9</v>
      </c>
      <c r="M111" s="65">
        <v>10</v>
      </c>
      <c r="N111" s="65">
        <v>9</v>
      </c>
      <c r="O111" s="65">
        <v>10</v>
      </c>
      <c r="P111" s="65">
        <v>9</v>
      </c>
      <c r="Q111" s="65">
        <v>10</v>
      </c>
      <c r="R111" s="65">
        <v>9</v>
      </c>
      <c r="S111" s="66">
        <v>10</v>
      </c>
      <c r="T111" s="66"/>
      <c r="U111" s="66"/>
      <c r="V111" s="65">
        <v>9</v>
      </c>
      <c r="W111" s="66">
        <v>10</v>
      </c>
      <c r="X111" s="66"/>
      <c r="Y111" s="66"/>
      <c r="Z111" s="66"/>
      <c r="AA111" s="66"/>
      <c r="AB111" s="66"/>
      <c r="AC111" s="66"/>
      <c r="AD111" s="12"/>
      <c r="AE111" s="12"/>
      <c r="AF111" s="13"/>
      <c r="AG111" s="14"/>
      <c r="AH111" s="15"/>
      <c r="AI111" s="15"/>
      <c r="AJ111" s="1"/>
    </row>
    <row r="112" spans="1:36" ht="12.75" customHeight="1" x14ac:dyDescent="0.2">
      <c r="A112" s="23" t="s">
        <v>18</v>
      </c>
      <c r="B112" s="17">
        <v>82</v>
      </c>
      <c r="C112" s="17"/>
      <c r="D112" s="17"/>
      <c r="E112" s="17"/>
      <c r="F112" s="17"/>
      <c r="G112" s="17"/>
      <c r="H112" s="17"/>
      <c r="I112" s="17"/>
      <c r="J112" s="17"/>
      <c r="K112" s="151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67"/>
      <c r="Y112" s="67"/>
      <c r="Z112" s="67"/>
      <c r="AA112" s="67"/>
      <c r="AB112" s="67"/>
      <c r="AC112" s="67"/>
      <c r="AD112" s="12"/>
      <c r="AE112" s="12"/>
      <c r="AF112" s="13"/>
      <c r="AG112" s="14"/>
      <c r="AH112" s="19">
        <f>B112</f>
        <v>82</v>
      </c>
      <c r="AI112" s="15"/>
      <c r="AJ112" s="1"/>
    </row>
    <row r="113" spans="1:36" ht="12.75" customHeight="1" x14ac:dyDescent="0.2">
      <c r="A113" s="28" t="s">
        <v>19</v>
      </c>
      <c r="B113" s="29"/>
      <c r="C113" s="29">
        <v>63</v>
      </c>
      <c r="D113" s="29"/>
      <c r="E113" s="29"/>
      <c r="F113" s="29"/>
      <c r="G113" s="29"/>
      <c r="H113" s="29"/>
      <c r="I113" s="29"/>
      <c r="J113" s="29"/>
      <c r="K113" s="152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30"/>
      <c r="Y113" s="30"/>
      <c r="Z113" s="30"/>
      <c r="AA113" s="30"/>
      <c r="AB113" s="30"/>
      <c r="AC113" s="30"/>
      <c r="AD113" s="1"/>
      <c r="AE113" s="1"/>
      <c r="AF113" s="29"/>
      <c r="AG113" s="14">
        <f>C113/B112</f>
        <v>0.76829268292682928</v>
      </c>
      <c r="AH113" s="24">
        <v>63</v>
      </c>
      <c r="AI113" s="25">
        <f t="shared" ref="AI113:AI118" si="44">AH113/AH112</f>
        <v>0.76829268292682928</v>
      </c>
      <c r="AJ113" s="1">
        <f t="shared" ref="AJ113:AJ118" si="45">100%-AI113</f>
        <v>0.23170731707317072</v>
      </c>
    </row>
    <row r="114" spans="1:36" ht="12.75" customHeight="1" x14ac:dyDescent="0.2">
      <c r="A114" s="28" t="s">
        <v>27</v>
      </c>
      <c r="B114" s="29"/>
      <c r="C114" s="29"/>
      <c r="D114" s="29">
        <v>57</v>
      </c>
      <c r="E114" s="29"/>
      <c r="F114" s="29"/>
      <c r="G114" s="29"/>
      <c r="H114" s="29"/>
      <c r="I114" s="29"/>
      <c r="J114" s="29"/>
      <c r="K114" s="152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30"/>
      <c r="Y114" s="30"/>
      <c r="Z114" s="30"/>
      <c r="AA114" s="30"/>
      <c r="AB114" s="30"/>
      <c r="AC114" s="30"/>
      <c r="AD114" s="1"/>
      <c r="AE114" s="1"/>
      <c r="AF114" s="29"/>
      <c r="AG114" s="14">
        <f>D114/C113</f>
        <v>0.90476190476190477</v>
      </c>
      <c r="AH114" s="24">
        <v>59</v>
      </c>
      <c r="AI114" s="25">
        <f t="shared" si="44"/>
        <v>0.93650793650793651</v>
      </c>
      <c r="AJ114" s="1">
        <f t="shared" si="45"/>
        <v>6.3492063492063489E-2</v>
      </c>
    </row>
    <row r="115" spans="1:36" ht="12.75" customHeight="1" x14ac:dyDescent="0.2">
      <c r="A115" s="28" t="s">
        <v>29</v>
      </c>
      <c r="B115" s="29"/>
      <c r="C115" s="29"/>
      <c r="D115" s="29"/>
      <c r="E115" s="29">
        <v>52</v>
      </c>
      <c r="F115" s="29"/>
      <c r="G115" s="29"/>
      <c r="H115" s="29"/>
      <c r="I115" s="29"/>
      <c r="J115" s="29"/>
      <c r="K115" s="152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30"/>
      <c r="Y115" s="30"/>
      <c r="Z115" s="30"/>
      <c r="AA115" s="30"/>
      <c r="AB115" s="30"/>
      <c r="AC115" s="30"/>
      <c r="AD115" s="1"/>
      <c r="AE115" s="1"/>
      <c r="AF115" s="29"/>
      <c r="AG115" s="14">
        <f>E115/D114</f>
        <v>0.91228070175438591</v>
      </c>
      <c r="AH115" s="24">
        <v>55</v>
      </c>
      <c r="AI115" s="25">
        <f t="shared" si="44"/>
        <v>0.93220338983050843</v>
      </c>
      <c r="AJ115" s="1">
        <f t="shared" si="45"/>
        <v>6.7796610169491567E-2</v>
      </c>
    </row>
    <row r="116" spans="1:36" ht="12.75" customHeight="1" x14ac:dyDescent="0.2">
      <c r="A116" s="28" t="s">
        <v>30</v>
      </c>
      <c r="B116" s="29"/>
      <c r="C116" s="29"/>
      <c r="D116" s="29"/>
      <c r="E116" s="29"/>
      <c r="F116" s="29">
        <v>49</v>
      </c>
      <c r="G116" s="29"/>
      <c r="H116" s="29"/>
      <c r="I116" s="29"/>
      <c r="J116" s="29"/>
      <c r="K116" s="152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30"/>
      <c r="Y116" s="30"/>
      <c r="Z116" s="30"/>
      <c r="AA116" s="30"/>
      <c r="AB116" s="30"/>
      <c r="AC116" s="30"/>
      <c r="AD116" s="1"/>
      <c r="AE116" s="1"/>
      <c r="AF116" s="29"/>
      <c r="AG116" s="14">
        <f>F116/E115</f>
        <v>0.94230769230769229</v>
      </c>
      <c r="AH116" s="24">
        <v>56</v>
      </c>
      <c r="AI116" s="25">
        <f t="shared" si="44"/>
        <v>1.0181818181818181</v>
      </c>
      <c r="AJ116" s="1">
        <f t="shared" si="45"/>
        <v>-1.8181818181818077E-2</v>
      </c>
    </row>
    <row r="117" spans="1:36" ht="12.75" customHeight="1" x14ac:dyDescent="0.2">
      <c r="A117" s="28" t="s">
        <v>31</v>
      </c>
      <c r="G117" s="29">
        <v>44</v>
      </c>
      <c r="K117" s="135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29"/>
      <c r="Y117" s="29"/>
      <c r="Z117" s="29"/>
      <c r="AA117" s="29"/>
      <c r="AB117" s="29"/>
      <c r="AC117" s="29"/>
      <c r="AD117" s="1"/>
      <c r="AE117" s="1"/>
      <c r="AG117" s="14">
        <f>G117/F116</f>
        <v>0.89795918367346939</v>
      </c>
      <c r="AH117" s="24">
        <v>51</v>
      </c>
      <c r="AI117" s="25">
        <f t="shared" si="44"/>
        <v>0.9107142857142857</v>
      </c>
      <c r="AJ117" s="1">
        <f t="shared" si="45"/>
        <v>8.9285714285714302E-2</v>
      </c>
    </row>
    <row r="118" spans="1:36" ht="12.75" customHeight="1" x14ac:dyDescent="0.2">
      <c r="A118" s="28" t="s">
        <v>32</v>
      </c>
      <c r="H118" s="29">
        <v>44</v>
      </c>
      <c r="K118" s="135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1"/>
      <c r="AE118" s="1"/>
      <c r="AG118" s="1">
        <f>H118/G117</f>
        <v>1</v>
      </c>
      <c r="AH118" s="24">
        <v>48</v>
      </c>
      <c r="AI118" s="25">
        <f t="shared" si="44"/>
        <v>0.94117647058823528</v>
      </c>
      <c r="AJ118" s="1">
        <f t="shared" si="45"/>
        <v>5.8823529411764719E-2</v>
      </c>
    </row>
    <row r="119" spans="1:36" ht="12.75" customHeight="1" x14ac:dyDescent="0.2">
      <c r="A119" s="28" t="s">
        <v>35</v>
      </c>
      <c r="K119" s="135"/>
      <c r="L119" s="29"/>
      <c r="M119" s="29"/>
      <c r="N119" s="29">
        <v>4</v>
      </c>
      <c r="O119" s="29"/>
      <c r="P119" s="29">
        <v>5</v>
      </c>
      <c r="Q119" s="29"/>
      <c r="R119" s="29">
        <v>14</v>
      </c>
      <c r="S119" s="29"/>
      <c r="T119" s="29">
        <v>21</v>
      </c>
      <c r="U119" s="29"/>
      <c r="V119" s="29"/>
      <c r="W119" s="29"/>
      <c r="X119" s="29"/>
      <c r="Y119" s="29"/>
      <c r="Z119" s="29"/>
      <c r="AA119" s="29"/>
      <c r="AB119" s="29"/>
      <c r="AC119" s="29"/>
      <c r="AD119" s="1"/>
      <c r="AE119" s="1"/>
      <c r="AG119" s="1"/>
      <c r="AH119" s="24"/>
      <c r="AI119" s="25"/>
      <c r="AJ119" s="1"/>
    </row>
    <row r="120" spans="1:36" ht="12.75" customHeight="1" x14ac:dyDescent="0.2">
      <c r="A120" s="28" t="s">
        <v>36</v>
      </c>
      <c r="K120" s="135"/>
      <c r="L120" s="29"/>
      <c r="M120" s="29"/>
      <c r="N120" s="29">
        <v>4</v>
      </c>
      <c r="O120" s="29"/>
      <c r="P120" s="29">
        <v>5</v>
      </c>
      <c r="Q120" s="29"/>
      <c r="R120" s="29">
        <v>14</v>
      </c>
      <c r="S120" s="29"/>
      <c r="T120" s="29">
        <v>21</v>
      </c>
      <c r="U120" s="29"/>
      <c r="V120" s="29"/>
      <c r="W120" s="29"/>
      <c r="X120" s="29"/>
      <c r="Y120" s="29">
        <v>4</v>
      </c>
      <c r="Z120" s="29">
        <v>5</v>
      </c>
      <c r="AA120" s="29">
        <v>14</v>
      </c>
      <c r="AB120" s="29">
        <v>21</v>
      </c>
      <c r="AC120" s="29">
        <f t="shared" ref="AC120:AC121" si="46">SUM(X120:AB120)</f>
        <v>44</v>
      </c>
      <c r="AD120" s="1"/>
      <c r="AE120" s="1"/>
      <c r="AG120" s="1"/>
      <c r="AH120" s="24"/>
      <c r="AI120" s="25"/>
      <c r="AJ120" s="1"/>
    </row>
    <row r="121" spans="1:36" ht="12.75" customHeight="1" x14ac:dyDescent="0.2">
      <c r="A121" s="28" t="s">
        <v>42</v>
      </c>
      <c r="K121" s="135"/>
      <c r="L121" s="29"/>
      <c r="M121" s="29"/>
      <c r="N121" s="29"/>
      <c r="O121" s="29"/>
      <c r="P121" s="29"/>
      <c r="Q121" s="29"/>
      <c r="R121" s="29"/>
      <c r="S121" s="29"/>
      <c r="T121" s="29"/>
      <c r="U121" s="29">
        <v>1</v>
      </c>
      <c r="V121" s="29"/>
      <c r="W121" s="29"/>
      <c r="X121" s="29"/>
      <c r="Y121" s="29"/>
      <c r="Z121" s="29"/>
      <c r="AA121" s="29"/>
      <c r="AB121" s="29">
        <v>1</v>
      </c>
      <c r="AC121" s="29">
        <f t="shared" si="46"/>
        <v>1</v>
      </c>
      <c r="AD121" s="1"/>
      <c r="AE121" s="1"/>
      <c r="AG121" s="1"/>
      <c r="AH121" s="24"/>
      <c r="AI121" s="25"/>
      <c r="AJ121" s="1"/>
    </row>
    <row r="122" spans="1:36" ht="12.75" customHeight="1" x14ac:dyDescent="0.2">
      <c r="A122" s="28" t="s">
        <v>44</v>
      </c>
      <c r="K122" s="135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1"/>
      <c r="AE122" s="1"/>
      <c r="AG122" s="1"/>
      <c r="AH122" s="24"/>
      <c r="AI122" s="25"/>
      <c r="AJ122" s="1"/>
    </row>
    <row r="123" spans="1:36" ht="12.75" customHeight="1" x14ac:dyDescent="0.2">
      <c r="A123" s="28"/>
      <c r="K123" s="135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1"/>
      <c r="AE123" s="1"/>
      <c r="AG123" s="1"/>
      <c r="AH123" s="24"/>
      <c r="AI123" s="25"/>
      <c r="AJ123" s="1"/>
    </row>
    <row r="124" spans="1:36" ht="12.75" customHeight="1" x14ac:dyDescent="0.2">
      <c r="AC124" s="29">
        <f>SUM(AC120:AC121)</f>
        <v>45</v>
      </c>
      <c r="AD124" s="1">
        <f>AC120/B112</f>
        <v>0.53658536585365857</v>
      </c>
      <c r="AE124" s="1">
        <f>AC124/B112</f>
        <v>0.54878048780487809</v>
      </c>
      <c r="AF124" s="1">
        <f>AE124-AD124</f>
        <v>1.2195121951219523E-2</v>
      </c>
      <c r="AG124" s="1"/>
    </row>
    <row r="125" spans="1:36" ht="12.75" customHeight="1" x14ac:dyDescent="0.3">
      <c r="A125" s="2" t="s">
        <v>50</v>
      </c>
      <c r="AD125" s="1"/>
      <c r="AE125" s="1"/>
      <c r="AG125" s="1"/>
    </row>
    <row r="126" spans="1:36" ht="38.25" customHeight="1" x14ac:dyDescent="0.2">
      <c r="B126" s="182" t="s">
        <v>1</v>
      </c>
      <c r="C126" s="183"/>
      <c r="D126" s="183"/>
      <c r="E126" s="183"/>
      <c r="F126" s="183"/>
      <c r="G126" s="183"/>
      <c r="H126" s="183"/>
      <c r="I126" s="183"/>
      <c r="J126" s="61"/>
      <c r="AD126" s="4" t="s">
        <v>2</v>
      </c>
      <c r="AE126" s="4" t="s">
        <v>3</v>
      </c>
      <c r="AF126" s="5" t="s">
        <v>4</v>
      </c>
      <c r="AG126" s="4" t="s">
        <v>5</v>
      </c>
      <c r="AH126" s="6" t="s">
        <v>6</v>
      </c>
      <c r="AI126" s="6" t="s">
        <v>7</v>
      </c>
      <c r="AJ126" s="7" t="s">
        <v>8</v>
      </c>
    </row>
    <row r="127" spans="1:36" ht="12.75" customHeight="1" x14ac:dyDescent="0.2">
      <c r="A127" s="9" t="s">
        <v>9</v>
      </c>
      <c r="B127" s="10">
        <v>1</v>
      </c>
      <c r="C127" s="10">
        <v>2</v>
      </c>
      <c r="D127" s="10">
        <v>3</v>
      </c>
      <c r="E127" s="10">
        <v>4</v>
      </c>
      <c r="F127" s="10">
        <v>5</v>
      </c>
      <c r="G127" s="10">
        <v>6</v>
      </c>
      <c r="H127" s="10">
        <v>7</v>
      </c>
      <c r="I127" s="10">
        <v>8</v>
      </c>
      <c r="J127" s="10"/>
      <c r="K127" s="150" t="s">
        <v>10</v>
      </c>
      <c r="L127" s="68">
        <v>9</v>
      </c>
      <c r="M127" s="65">
        <v>10</v>
      </c>
      <c r="N127" s="65">
        <v>9</v>
      </c>
      <c r="O127" s="65">
        <v>10</v>
      </c>
      <c r="P127" s="65">
        <v>9</v>
      </c>
      <c r="Q127" s="65">
        <v>10</v>
      </c>
      <c r="R127" s="65">
        <v>9</v>
      </c>
      <c r="S127" s="66">
        <v>10</v>
      </c>
      <c r="T127" s="66"/>
      <c r="U127" s="66"/>
      <c r="V127" s="65">
        <v>9</v>
      </c>
      <c r="W127" s="66">
        <v>10</v>
      </c>
      <c r="X127" s="66"/>
      <c r="Y127" s="66"/>
      <c r="Z127" s="66"/>
      <c r="AA127" s="66"/>
      <c r="AB127" s="66"/>
      <c r="AC127" s="66"/>
      <c r="AD127" s="12"/>
      <c r="AE127" s="12"/>
      <c r="AF127" s="13"/>
      <c r="AG127" s="14"/>
      <c r="AH127" s="15"/>
      <c r="AI127" s="15"/>
      <c r="AJ127" s="1"/>
    </row>
    <row r="128" spans="1:36" ht="12.75" customHeight="1" x14ac:dyDescent="0.2">
      <c r="A128" s="28" t="s">
        <v>19</v>
      </c>
      <c r="B128" s="17">
        <v>47</v>
      </c>
      <c r="C128" s="17"/>
      <c r="D128" s="17"/>
      <c r="E128" s="17"/>
      <c r="F128" s="17"/>
      <c r="G128" s="17"/>
      <c r="H128" s="17"/>
      <c r="I128" s="17"/>
      <c r="J128" s="17"/>
      <c r="K128" s="151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30"/>
      <c r="Y128" s="30"/>
      <c r="Z128" s="30"/>
      <c r="AA128" s="30"/>
      <c r="AB128" s="30"/>
      <c r="AC128" s="30"/>
      <c r="AD128" s="12"/>
      <c r="AE128" s="12"/>
      <c r="AF128" s="13"/>
      <c r="AG128" s="14"/>
      <c r="AH128" s="19">
        <f>B128</f>
        <v>47</v>
      </c>
      <c r="AI128" s="15"/>
      <c r="AJ128" s="1"/>
    </row>
    <row r="129" spans="1:36" ht="12.75" customHeight="1" x14ac:dyDescent="0.2">
      <c r="A129" s="28" t="s">
        <v>27</v>
      </c>
      <c r="C129" s="29">
        <v>26</v>
      </c>
      <c r="K129" s="135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30"/>
      <c r="Y129" s="30"/>
      <c r="Z129" s="30"/>
      <c r="AA129" s="30"/>
      <c r="AB129" s="30"/>
      <c r="AC129" s="30"/>
      <c r="AD129" s="1"/>
      <c r="AE129" s="1"/>
      <c r="AG129" s="14">
        <f>C129/B128</f>
        <v>0.55319148936170215</v>
      </c>
      <c r="AH129" s="24">
        <v>31</v>
      </c>
      <c r="AI129" s="25">
        <f t="shared" ref="AI129:AI133" si="47">AH129/AH128</f>
        <v>0.65957446808510634</v>
      </c>
      <c r="AJ129" s="1">
        <f t="shared" ref="AJ129:AJ133" si="48">100%-AI129</f>
        <v>0.34042553191489366</v>
      </c>
    </row>
    <row r="130" spans="1:36" ht="12.75" customHeight="1" x14ac:dyDescent="0.2">
      <c r="A130" s="28" t="s">
        <v>29</v>
      </c>
      <c r="D130" s="29">
        <v>25</v>
      </c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30"/>
      <c r="Y130" s="30"/>
      <c r="Z130" s="30"/>
      <c r="AA130" s="30"/>
      <c r="AB130" s="30"/>
      <c r="AC130" s="30"/>
      <c r="AD130" s="1"/>
      <c r="AE130" s="1"/>
      <c r="AG130" s="14">
        <f>D130/C129</f>
        <v>0.96153846153846156</v>
      </c>
      <c r="AH130" s="24">
        <v>27</v>
      </c>
      <c r="AI130" s="25">
        <f t="shared" si="47"/>
        <v>0.87096774193548387</v>
      </c>
      <c r="AJ130" s="1">
        <f t="shared" si="48"/>
        <v>0.12903225806451613</v>
      </c>
    </row>
    <row r="131" spans="1:36" ht="12.75" customHeight="1" x14ac:dyDescent="0.2">
      <c r="A131" s="28" t="s">
        <v>30</v>
      </c>
      <c r="E131" s="29">
        <v>23</v>
      </c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30"/>
      <c r="Y131" s="30"/>
      <c r="Z131" s="30"/>
      <c r="AA131" s="30"/>
      <c r="AB131" s="30"/>
      <c r="AC131" s="30"/>
      <c r="AD131" s="1"/>
      <c r="AE131" s="1"/>
      <c r="AG131" s="14">
        <f>E131/D130</f>
        <v>0.92</v>
      </c>
      <c r="AH131" s="24">
        <v>28</v>
      </c>
      <c r="AI131" s="25">
        <f t="shared" si="47"/>
        <v>1.037037037037037</v>
      </c>
      <c r="AJ131" s="1">
        <f t="shared" si="48"/>
        <v>-3.7037037037036979E-2</v>
      </c>
    </row>
    <row r="132" spans="1:36" ht="12.75" customHeight="1" x14ac:dyDescent="0.2">
      <c r="A132" s="28" t="s">
        <v>31</v>
      </c>
      <c r="F132" s="29">
        <v>20</v>
      </c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30"/>
      <c r="Y132" s="30"/>
      <c r="Z132" s="30"/>
      <c r="AA132" s="30"/>
      <c r="AB132" s="30"/>
      <c r="AC132" s="30"/>
      <c r="AD132" s="1"/>
      <c r="AE132" s="1"/>
      <c r="AG132" s="14">
        <f>F132/E131</f>
        <v>0.86956521739130432</v>
      </c>
      <c r="AH132" s="24">
        <v>23</v>
      </c>
      <c r="AI132" s="25">
        <f t="shared" si="47"/>
        <v>0.8214285714285714</v>
      </c>
      <c r="AJ132" s="1">
        <f t="shared" si="48"/>
        <v>0.1785714285714286</v>
      </c>
    </row>
    <row r="133" spans="1:36" ht="12.75" customHeight="1" x14ac:dyDescent="0.2">
      <c r="A133" s="28" t="s">
        <v>32</v>
      </c>
      <c r="G133" s="29">
        <v>17</v>
      </c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30"/>
      <c r="Y133" s="30"/>
      <c r="Z133" s="30"/>
      <c r="AA133" s="30"/>
      <c r="AB133" s="30"/>
      <c r="AC133" s="30"/>
      <c r="AD133" s="1"/>
      <c r="AE133" s="1"/>
      <c r="AG133" s="1">
        <f>G133/F132</f>
        <v>0.85</v>
      </c>
      <c r="AH133" s="24">
        <v>18</v>
      </c>
      <c r="AI133" s="25">
        <f t="shared" si="47"/>
        <v>0.78260869565217395</v>
      </c>
      <c r="AJ133" s="1">
        <f t="shared" si="48"/>
        <v>0.21739130434782605</v>
      </c>
    </row>
    <row r="134" spans="1:36" ht="12.75" customHeight="1" x14ac:dyDescent="0.2">
      <c r="A134" s="28" t="s">
        <v>35</v>
      </c>
      <c r="H134" s="29">
        <v>15</v>
      </c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30"/>
      <c r="Y134" s="30"/>
      <c r="Z134" s="30"/>
      <c r="AA134" s="30"/>
      <c r="AB134" s="30"/>
      <c r="AC134" s="30"/>
      <c r="AD134" s="1"/>
      <c r="AE134" s="1"/>
      <c r="AG134" s="1"/>
      <c r="AH134" s="24"/>
      <c r="AI134" s="25"/>
      <c r="AJ134" s="1"/>
    </row>
    <row r="135" spans="1:36" ht="12.75" customHeight="1" x14ac:dyDescent="0.2">
      <c r="A135" s="28" t="s">
        <v>36</v>
      </c>
      <c r="L135" s="29"/>
      <c r="M135" s="29"/>
      <c r="N135" s="29">
        <v>1</v>
      </c>
      <c r="O135" s="29"/>
      <c r="P135" s="29"/>
      <c r="Q135" s="29">
        <v>1</v>
      </c>
      <c r="R135" s="29">
        <v>2</v>
      </c>
      <c r="S135" s="29">
        <v>1</v>
      </c>
      <c r="T135" s="29">
        <v>11</v>
      </c>
      <c r="U135" s="29">
        <v>4</v>
      </c>
      <c r="V135" s="29"/>
      <c r="W135" s="29"/>
      <c r="X135" s="30"/>
      <c r="Y135" s="30"/>
      <c r="Z135" s="30">
        <v>1</v>
      </c>
      <c r="AA135" s="30">
        <v>1</v>
      </c>
      <c r="AB135" s="30"/>
      <c r="AC135" s="30">
        <f t="shared" ref="AC135:AC138" si="49">SUM(X135:AB135)</f>
        <v>2</v>
      </c>
      <c r="AD135" s="1"/>
      <c r="AE135" s="1"/>
      <c r="AG135" s="1"/>
      <c r="AH135" s="24"/>
      <c r="AI135" s="25"/>
      <c r="AJ135" s="1"/>
    </row>
    <row r="136" spans="1:36" ht="12.75" customHeight="1" x14ac:dyDescent="0.2">
      <c r="A136" s="28" t="s">
        <v>42</v>
      </c>
      <c r="H136" s="29">
        <v>2</v>
      </c>
      <c r="L136" s="29"/>
      <c r="M136" s="29"/>
      <c r="N136" s="29"/>
      <c r="O136" s="29">
        <v>1</v>
      </c>
      <c r="P136" s="29">
        <v>2</v>
      </c>
      <c r="Q136" s="29"/>
      <c r="R136" s="29"/>
      <c r="S136" s="29">
        <v>2</v>
      </c>
      <c r="T136" s="29"/>
      <c r="U136" s="29">
        <v>11</v>
      </c>
      <c r="V136" s="29"/>
      <c r="W136" s="29"/>
      <c r="X136" s="30"/>
      <c r="Y136" s="30">
        <v>1</v>
      </c>
      <c r="Z136" s="30"/>
      <c r="AA136" s="30">
        <v>2</v>
      </c>
      <c r="AB136" s="30">
        <v>11</v>
      </c>
      <c r="AC136" s="30">
        <f t="shared" si="49"/>
        <v>14</v>
      </c>
      <c r="AD136" s="1"/>
      <c r="AE136" s="1"/>
      <c r="AG136" s="1"/>
      <c r="AH136" s="24"/>
      <c r="AI136" s="25"/>
      <c r="AJ136" s="1"/>
    </row>
    <row r="137" spans="1:36" ht="12.75" customHeight="1" x14ac:dyDescent="0.2">
      <c r="A137" s="28" t="s">
        <v>43</v>
      </c>
      <c r="H137" s="29">
        <v>1</v>
      </c>
      <c r="L137" s="29"/>
      <c r="M137" s="29"/>
      <c r="N137" s="29"/>
      <c r="O137" s="29"/>
      <c r="P137" s="29"/>
      <c r="Q137" s="29">
        <v>2</v>
      </c>
      <c r="R137" s="29"/>
      <c r="S137" s="29"/>
      <c r="T137" s="29">
        <v>1</v>
      </c>
      <c r="U137" s="29"/>
      <c r="V137" s="29"/>
      <c r="W137" s="29"/>
      <c r="X137" s="30"/>
      <c r="Y137" s="30"/>
      <c r="Z137" s="30">
        <v>1</v>
      </c>
      <c r="AA137" s="30"/>
      <c r="AB137" s="30"/>
      <c r="AC137" s="30">
        <f t="shared" si="49"/>
        <v>1</v>
      </c>
      <c r="AD137" s="1"/>
      <c r="AE137" s="1"/>
      <c r="AG137" s="1"/>
      <c r="AH137" s="24"/>
      <c r="AI137" s="25"/>
      <c r="AJ137" s="1"/>
    </row>
    <row r="138" spans="1:36" ht="12.75" customHeight="1" x14ac:dyDescent="0.2">
      <c r="A138" s="28" t="s">
        <v>44</v>
      </c>
      <c r="L138" s="29"/>
      <c r="M138" s="29"/>
      <c r="N138" s="29"/>
      <c r="O138" s="29"/>
      <c r="P138" s="29"/>
      <c r="Q138" s="29"/>
      <c r="R138" s="29"/>
      <c r="S138" s="29"/>
      <c r="T138" s="29">
        <v>1</v>
      </c>
      <c r="U138" s="29"/>
      <c r="V138" s="29"/>
      <c r="W138" s="29"/>
      <c r="X138" s="30"/>
      <c r="Y138" s="30"/>
      <c r="Z138" s="30"/>
      <c r="AA138" s="30"/>
      <c r="AB138" s="30">
        <v>1</v>
      </c>
      <c r="AC138" s="30">
        <f t="shared" si="49"/>
        <v>1</v>
      </c>
      <c r="AD138" s="1"/>
      <c r="AE138" s="1"/>
      <c r="AG138" s="1"/>
      <c r="AH138" s="24"/>
      <c r="AI138" s="25"/>
      <c r="AJ138" s="1"/>
    </row>
    <row r="139" spans="1:36" ht="12.75" customHeight="1" x14ac:dyDescent="0.2">
      <c r="A139" s="28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30"/>
      <c r="Y139" s="30"/>
      <c r="Z139" s="30"/>
      <c r="AA139" s="30"/>
      <c r="AB139" s="30"/>
      <c r="AC139" s="30"/>
      <c r="AD139" s="1"/>
      <c r="AE139" s="1"/>
      <c r="AG139" s="1"/>
      <c r="AH139" s="24"/>
      <c r="AI139" s="25"/>
      <c r="AJ139" s="1"/>
    </row>
    <row r="140" spans="1:36" ht="12.75" customHeight="1" x14ac:dyDescent="0.2">
      <c r="AC140" s="29">
        <f>SUM(AC135:AC138)</f>
        <v>18</v>
      </c>
      <c r="AD140" s="1">
        <f>SUM(AC135:AC136)/B128</f>
        <v>0.34042553191489361</v>
      </c>
      <c r="AE140" s="1">
        <f>AC140/B128</f>
        <v>0.38297872340425532</v>
      </c>
      <c r="AF140" s="1">
        <f>AE140-AD140</f>
        <v>4.2553191489361708E-2</v>
      </c>
      <c r="AG140" s="1"/>
    </row>
    <row r="141" spans="1:36" ht="12.75" customHeight="1" x14ac:dyDescent="0.3">
      <c r="A141" s="2" t="s">
        <v>51</v>
      </c>
      <c r="AD141" s="1"/>
      <c r="AE141" s="1"/>
      <c r="AG141" s="1"/>
    </row>
    <row r="142" spans="1:36" ht="38.25" customHeight="1" x14ac:dyDescent="0.2">
      <c r="B142" s="182" t="s">
        <v>1</v>
      </c>
      <c r="C142" s="183"/>
      <c r="D142" s="183"/>
      <c r="E142" s="183"/>
      <c r="F142" s="183"/>
      <c r="G142" s="183"/>
      <c r="H142" s="183"/>
      <c r="I142" s="183"/>
      <c r="J142" s="61"/>
      <c r="AD142" s="4" t="s">
        <v>2</v>
      </c>
      <c r="AE142" s="4" t="s">
        <v>3</v>
      </c>
      <c r="AF142" s="5" t="s">
        <v>4</v>
      </c>
      <c r="AG142" s="4" t="s">
        <v>5</v>
      </c>
      <c r="AH142" s="6" t="s">
        <v>6</v>
      </c>
      <c r="AI142" s="6" t="s">
        <v>7</v>
      </c>
      <c r="AJ142" s="7" t="s">
        <v>8</v>
      </c>
    </row>
    <row r="143" spans="1:36" ht="12.75" customHeight="1" x14ac:dyDescent="0.2">
      <c r="A143" s="9" t="s">
        <v>9</v>
      </c>
      <c r="B143" s="10">
        <v>1</v>
      </c>
      <c r="C143" s="10">
        <v>2</v>
      </c>
      <c r="D143" s="10">
        <v>3</v>
      </c>
      <c r="E143" s="10">
        <v>4</v>
      </c>
      <c r="F143" s="10">
        <v>5</v>
      </c>
      <c r="G143" s="10">
        <v>6</v>
      </c>
      <c r="H143" s="10">
        <v>7</v>
      </c>
      <c r="I143" s="10">
        <v>8</v>
      </c>
      <c r="J143" s="10"/>
      <c r="K143" s="150" t="s">
        <v>10</v>
      </c>
      <c r="L143" s="68">
        <v>9</v>
      </c>
      <c r="M143" s="65">
        <v>10</v>
      </c>
      <c r="N143" s="65">
        <v>9</v>
      </c>
      <c r="O143" s="65">
        <v>10</v>
      </c>
      <c r="P143" s="65">
        <v>9</v>
      </c>
      <c r="Q143" s="65">
        <v>10</v>
      </c>
      <c r="R143" s="65">
        <v>9</v>
      </c>
      <c r="S143" s="66">
        <v>10</v>
      </c>
      <c r="T143" s="66"/>
      <c r="U143" s="66"/>
      <c r="V143" s="65">
        <v>9</v>
      </c>
      <c r="W143" s="66">
        <v>10</v>
      </c>
      <c r="X143" s="66"/>
      <c r="Y143" s="66"/>
      <c r="Z143" s="66"/>
      <c r="AA143" s="66"/>
      <c r="AB143" s="66"/>
      <c r="AC143" s="66"/>
      <c r="AD143" s="12"/>
      <c r="AE143" s="12"/>
      <c r="AF143" s="13"/>
      <c r="AG143" s="14"/>
      <c r="AH143" s="15"/>
      <c r="AI143" s="15"/>
      <c r="AJ143" s="1"/>
    </row>
    <row r="144" spans="1:36" ht="12.75" customHeight="1" x14ac:dyDescent="0.2">
      <c r="A144" s="28" t="s">
        <v>27</v>
      </c>
      <c r="B144" s="17">
        <v>107</v>
      </c>
      <c r="C144" s="17"/>
      <c r="D144" s="17"/>
      <c r="E144" s="17"/>
      <c r="F144" s="17"/>
      <c r="G144" s="17"/>
      <c r="H144" s="17"/>
      <c r="I144" s="17"/>
      <c r="J144" s="17"/>
      <c r="K144" s="151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30"/>
      <c r="Y144" s="30"/>
      <c r="Z144" s="30"/>
      <c r="AA144" s="30"/>
      <c r="AB144" s="30"/>
      <c r="AC144" s="30"/>
      <c r="AD144" s="12"/>
      <c r="AE144" s="12"/>
      <c r="AF144" s="13"/>
      <c r="AG144" s="14"/>
      <c r="AH144" s="19">
        <f>B144</f>
        <v>107</v>
      </c>
      <c r="AI144" s="15"/>
      <c r="AJ144" s="1"/>
    </row>
    <row r="145" spans="1:36" ht="12.75" customHeight="1" x14ac:dyDescent="0.2">
      <c r="A145" s="28" t="s">
        <v>29</v>
      </c>
      <c r="C145" s="29">
        <v>83</v>
      </c>
      <c r="K145" s="135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30"/>
      <c r="Y145" s="30"/>
      <c r="Z145" s="30"/>
      <c r="AA145" s="30"/>
      <c r="AB145" s="30"/>
      <c r="AC145" s="30"/>
      <c r="AD145" s="1"/>
      <c r="AE145" s="1"/>
      <c r="AG145" s="14">
        <f>C145/B144</f>
        <v>0.77570093457943923</v>
      </c>
      <c r="AH145" s="24">
        <v>84</v>
      </c>
      <c r="AI145" s="25">
        <f t="shared" ref="AI145:AI150" si="50">AH145/AH144</f>
        <v>0.78504672897196259</v>
      </c>
      <c r="AJ145" s="1">
        <f t="shared" ref="AJ145:AJ150" si="51">100%-AI145</f>
        <v>0.21495327102803741</v>
      </c>
    </row>
    <row r="146" spans="1:36" ht="12.75" customHeight="1" x14ac:dyDescent="0.2">
      <c r="A146" s="28" t="s">
        <v>30</v>
      </c>
      <c r="D146" s="29">
        <v>76</v>
      </c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30"/>
      <c r="Y146" s="30"/>
      <c r="Z146" s="30"/>
      <c r="AA146" s="30"/>
      <c r="AB146" s="30"/>
      <c r="AC146" s="30"/>
      <c r="AD146" s="1"/>
      <c r="AE146" s="1"/>
      <c r="AG146" s="14">
        <f>D146/C145</f>
        <v>0.91566265060240959</v>
      </c>
      <c r="AH146" s="24">
        <v>80</v>
      </c>
      <c r="AI146" s="25">
        <f t="shared" si="50"/>
        <v>0.95238095238095233</v>
      </c>
      <c r="AJ146" s="1">
        <f t="shared" si="51"/>
        <v>4.7619047619047672E-2</v>
      </c>
    </row>
    <row r="147" spans="1:36" ht="12.75" customHeight="1" x14ac:dyDescent="0.2">
      <c r="A147" s="28" t="s">
        <v>31</v>
      </c>
      <c r="E147" s="29">
        <v>68</v>
      </c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30"/>
      <c r="Y147" s="30"/>
      <c r="Z147" s="30"/>
      <c r="AA147" s="30"/>
      <c r="AB147" s="30"/>
      <c r="AC147" s="30"/>
      <c r="AD147" s="1"/>
      <c r="AE147" s="1"/>
      <c r="AG147" s="1">
        <f>E147/D146</f>
        <v>0.89473684210526316</v>
      </c>
      <c r="AH147" s="24">
        <v>72</v>
      </c>
      <c r="AI147" s="25">
        <f t="shared" si="50"/>
        <v>0.9</v>
      </c>
      <c r="AJ147" s="1">
        <f t="shared" si="51"/>
        <v>9.9999999999999978E-2</v>
      </c>
    </row>
    <row r="148" spans="1:36" ht="12.75" customHeight="1" x14ac:dyDescent="0.2">
      <c r="A148" s="28" t="s">
        <v>32</v>
      </c>
      <c r="F148" s="29">
        <v>62</v>
      </c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30"/>
      <c r="Y148" s="30"/>
      <c r="Z148" s="30"/>
      <c r="AA148" s="30"/>
      <c r="AB148" s="30"/>
      <c r="AC148" s="30"/>
      <c r="AD148" s="1"/>
      <c r="AE148" s="1"/>
      <c r="AG148" s="1">
        <f>F148/E147</f>
        <v>0.91176470588235292</v>
      </c>
      <c r="AH148" s="24">
        <v>70</v>
      </c>
      <c r="AI148" s="25">
        <f t="shared" si="50"/>
        <v>0.97222222222222221</v>
      </c>
      <c r="AJ148" s="1">
        <f t="shared" si="51"/>
        <v>2.777777777777779E-2</v>
      </c>
    </row>
    <row r="149" spans="1:36" ht="12.75" customHeight="1" x14ac:dyDescent="0.2">
      <c r="A149" s="28" t="s">
        <v>35</v>
      </c>
      <c r="G149" s="29">
        <v>61</v>
      </c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30"/>
      <c r="Y149" s="30"/>
      <c r="Z149" s="30"/>
      <c r="AA149" s="30"/>
      <c r="AB149" s="30"/>
      <c r="AC149" s="30"/>
      <c r="AD149" s="1"/>
      <c r="AE149" s="1"/>
      <c r="AG149" s="1">
        <f>G149/F148</f>
        <v>0.9838709677419355</v>
      </c>
      <c r="AH149" s="24">
        <v>68</v>
      </c>
      <c r="AI149" s="25">
        <f t="shared" si="50"/>
        <v>0.97142857142857142</v>
      </c>
      <c r="AJ149" s="1">
        <f t="shared" si="51"/>
        <v>2.8571428571428581E-2</v>
      </c>
    </row>
    <row r="150" spans="1:36" ht="12.75" customHeight="1" x14ac:dyDescent="0.2">
      <c r="A150" s="28" t="s">
        <v>36</v>
      </c>
      <c r="H150" s="29">
        <v>60</v>
      </c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30"/>
      <c r="Y150" s="30"/>
      <c r="Z150" s="30"/>
      <c r="AA150" s="30"/>
      <c r="AB150" s="30"/>
      <c r="AC150" s="30"/>
      <c r="AD150" s="1"/>
      <c r="AE150" s="1"/>
      <c r="AG150" s="1">
        <f>H150/G149</f>
        <v>0.98360655737704916</v>
      </c>
      <c r="AH150" s="24">
        <v>67</v>
      </c>
      <c r="AI150" s="25">
        <f t="shared" si="50"/>
        <v>0.98529411764705888</v>
      </c>
      <c r="AJ150" s="1">
        <f t="shared" si="51"/>
        <v>1.4705882352941124E-2</v>
      </c>
    </row>
    <row r="151" spans="1:36" ht="12.75" customHeight="1" x14ac:dyDescent="0.2">
      <c r="A151" s="28" t="s">
        <v>42</v>
      </c>
      <c r="H151" s="29">
        <v>10</v>
      </c>
      <c r="L151" s="13"/>
      <c r="M151" s="13"/>
      <c r="N151" s="13">
        <v>5</v>
      </c>
      <c r="O151" s="13"/>
      <c r="P151" s="13">
        <v>9</v>
      </c>
      <c r="Q151" s="13"/>
      <c r="R151" s="13">
        <v>25</v>
      </c>
      <c r="S151" s="13"/>
      <c r="T151" s="13">
        <v>19</v>
      </c>
      <c r="U151" s="13"/>
      <c r="V151" s="13"/>
      <c r="W151" s="13"/>
      <c r="X151" s="30"/>
      <c r="Y151" s="30"/>
      <c r="Z151" s="30"/>
      <c r="AA151" s="30">
        <v>1</v>
      </c>
      <c r="AB151" s="30">
        <v>2</v>
      </c>
      <c r="AC151" s="30">
        <f t="shared" ref="AC151:AC153" si="52">SUM(X151:AB151)</f>
        <v>3</v>
      </c>
      <c r="AD151" s="1"/>
      <c r="AE151" s="1"/>
      <c r="AG151" s="1"/>
      <c r="AH151" s="24"/>
      <c r="AI151" s="25"/>
      <c r="AJ151" s="1"/>
    </row>
    <row r="152" spans="1:36" ht="12.75" customHeight="1" x14ac:dyDescent="0.2">
      <c r="A152" s="28" t="s">
        <v>43</v>
      </c>
      <c r="L152" s="13"/>
      <c r="M152" s="13"/>
      <c r="N152" s="13"/>
      <c r="O152" s="13">
        <v>5</v>
      </c>
      <c r="P152" s="13"/>
      <c r="Q152" s="13">
        <v>7</v>
      </c>
      <c r="R152" s="13"/>
      <c r="S152" s="13">
        <v>25</v>
      </c>
      <c r="T152" s="13"/>
      <c r="U152" s="13">
        <v>19</v>
      </c>
      <c r="V152" s="13"/>
      <c r="W152" s="13"/>
      <c r="X152" s="30"/>
      <c r="Y152" s="30">
        <v>5</v>
      </c>
      <c r="Z152" s="30">
        <v>6</v>
      </c>
      <c r="AA152" s="30">
        <v>25</v>
      </c>
      <c r="AB152" s="30">
        <v>18</v>
      </c>
      <c r="AC152" s="30">
        <f t="shared" si="52"/>
        <v>54</v>
      </c>
      <c r="AD152" s="1"/>
      <c r="AE152" s="1"/>
      <c r="AG152" s="1"/>
      <c r="AH152" s="24"/>
      <c r="AI152" s="25"/>
      <c r="AJ152" s="1"/>
    </row>
    <row r="153" spans="1:36" ht="12.75" customHeight="1" x14ac:dyDescent="0.2">
      <c r="A153" s="28" t="s">
        <v>44</v>
      </c>
      <c r="L153" s="13"/>
      <c r="M153" s="13"/>
      <c r="N153" s="13"/>
      <c r="O153" s="13"/>
      <c r="P153" s="13">
        <v>1</v>
      </c>
      <c r="Q153" s="13"/>
      <c r="R153" s="13">
        <v>2</v>
      </c>
      <c r="S153" s="13"/>
      <c r="T153" s="13"/>
      <c r="U153" s="13">
        <v>2</v>
      </c>
      <c r="V153" s="13"/>
      <c r="W153" s="13"/>
      <c r="X153" s="30"/>
      <c r="Y153" s="30"/>
      <c r="Z153" s="30">
        <v>1</v>
      </c>
      <c r="AA153" s="30">
        <v>2</v>
      </c>
      <c r="AB153" s="30">
        <v>2</v>
      </c>
      <c r="AC153" s="30">
        <f t="shared" si="52"/>
        <v>5</v>
      </c>
      <c r="AD153" s="1"/>
      <c r="AE153" s="1"/>
      <c r="AG153" s="1"/>
      <c r="AH153" s="24"/>
      <c r="AI153" s="25"/>
      <c r="AJ153" s="1"/>
    </row>
    <row r="154" spans="1:36" ht="12.75" customHeight="1" x14ac:dyDescent="0.2">
      <c r="A154" s="28" t="s">
        <v>45</v>
      </c>
      <c r="F154" s="29">
        <v>1</v>
      </c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30"/>
      <c r="Y154" s="30"/>
      <c r="Z154" s="30"/>
      <c r="AA154" s="30"/>
      <c r="AB154" s="30"/>
      <c r="AC154" s="30"/>
      <c r="AD154" s="1"/>
      <c r="AE154" s="1"/>
      <c r="AG154" s="1"/>
      <c r="AH154" s="24">
        <v>1</v>
      </c>
      <c r="AI154" s="25"/>
      <c r="AJ154" s="1"/>
    </row>
    <row r="155" spans="1:36" ht="12.75" customHeight="1" x14ac:dyDescent="0.2">
      <c r="A155" s="28" t="s">
        <v>46</v>
      </c>
      <c r="G155" s="29">
        <v>1</v>
      </c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30"/>
      <c r="Y155" s="30"/>
      <c r="Z155" s="30"/>
      <c r="AA155" s="30"/>
      <c r="AB155" s="30"/>
      <c r="AC155" s="30"/>
      <c r="AD155" s="1"/>
      <c r="AE155" s="1"/>
      <c r="AG155" s="1"/>
      <c r="AH155" s="24">
        <v>1</v>
      </c>
      <c r="AI155" s="25"/>
      <c r="AJ155" s="1"/>
    </row>
    <row r="156" spans="1:36" ht="12.75" customHeight="1" x14ac:dyDescent="0.2">
      <c r="A156" s="28" t="s">
        <v>47</v>
      </c>
      <c r="H156" s="29">
        <v>1</v>
      </c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30"/>
      <c r="Y156" s="30"/>
      <c r="Z156" s="30"/>
      <c r="AA156" s="30"/>
      <c r="AB156" s="30"/>
      <c r="AC156" s="30"/>
      <c r="AD156" s="1"/>
      <c r="AE156" s="1"/>
      <c r="AG156" s="1"/>
      <c r="AH156" s="24"/>
      <c r="AI156" s="25"/>
      <c r="AJ156" s="1"/>
    </row>
    <row r="157" spans="1:36" ht="12.75" customHeight="1" x14ac:dyDescent="0.2">
      <c r="A157" s="28" t="s">
        <v>52</v>
      </c>
      <c r="H157" s="29">
        <v>1</v>
      </c>
      <c r="L157" s="13"/>
      <c r="M157" s="13"/>
      <c r="N157" s="13"/>
      <c r="O157" s="13"/>
      <c r="P157" s="13"/>
      <c r="Q157" s="13"/>
      <c r="R157" s="13"/>
      <c r="S157" s="13"/>
      <c r="T157" s="13">
        <v>1</v>
      </c>
      <c r="U157" s="13"/>
      <c r="V157" s="13"/>
      <c r="W157" s="13"/>
      <c r="X157" s="30"/>
      <c r="Y157" s="30"/>
      <c r="Z157" s="30"/>
      <c r="AA157" s="30"/>
      <c r="AB157" s="30"/>
      <c r="AC157" s="30"/>
      <c r="AD157" s="1"/>
      <c r="AE157" s="1"/>
      <c r="AG157" s="1"/>
      <c r="AH157" s="24">
        <v>1</v>
      </c>
      <c r="AI157" s="25"/>
      <c r="AJ157" s="1"/>
    </row>
    <row r="158" spans="1:36" ht="12.75" customHeight="1" x14ac:dyDescent="0.2">
      <c r="A158" s="28" t="s">
        <v>53</v>
      </c>
      <c r="H158" s="29">
        <v>1</v>
      </c>
      <c r="L158" s="13"/>
      <c r="M158" s="13"/>
      <c r="N158" s="13"/>
      <c r="O158" s="13"/>
      <c r="P158" s="13"/>
      <c r="Q158" s="13"/>
      <c r="R158" s="13"/>
      <c r="S158" s="13"/>
      <c r="T158" s="13"/>
      <c r="U158" s="13">
        <v>1</v>
      </c>
      <c r="V158" s="13"/>
      <c r="W158" s="13"/>
      <c r="X158" s="30"/>
      <c r="Y158" s="30"/>
      <c r="Z158" s="30"/>
      <c r="AA158" s="30"/>
      <c r="AB158" s="30">
        <v>1</v>
      </c>
      <c r="AC158" s="30">
        <f>SUM(X158:AB158)</f>
        <v>1</v>
      </c>
      <c r="AD158" s="1"/>
      <c r="AE158" s="1"/>
      <c r="AG158" s="1"/>
      <c r="AH158" s="24"/>
      <c r="AI158" s="25"/>
      <c r="AJ158" s="1"/>
    </row>
    <row r="159" spans="1:36" ht="12.75" customHeight="1" x14ac:dyDescent="0.2"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AC159" s="29">
        <f>SUM(AC151:AC158)</f>
        <v>63</v>
      </c>
      <c r="AD159" s="1">
        <f>SUM(AC151:AC152)/B144</f>
        <v>0.53271028037383172</v>
      </c>
      <c r="AE159" s="1">
        <f>AC159/B144</f>
        <v>0.58878504672897192</v>
      </c>
      <c r="AF159" s="1">
        <f>AE159-AD159</f>
        <v>5.6074766355140193E-2</v>
      </c>
      <c r="AG159" s="1"/>
    </row>
    <row r="160" spans="1:36" ht="12.75" customHeight="1" x14ac:dyDescent="0.3">
      <c r="A160" s="2" t="s">
        <v>54</v>
      </c>
      <c r="AD160" s="1"/>
      <c r="AE160" s="1"/>
      <c r="AG160" s="1"/>
    </row>
    <row r="161" spans="1:36" ht="38.25" customHeight="1" x14ac:dyDescent="0.2">
      <c r="B161" s="182" t="s">
        <v>1</v>
      </c>
      <c r="C161" s="183"/>
      <c r="D161" s="183"/>
      <c r="E161" s="183"/>
      <c r="F161" s="183"/>
      <c r="G161" s="183"/>
      <c r="H161" s="183"/>
      <c r="I161" s="183"/>
      <c r="J161" s="61"/>
      <c r="AD161" s="4" t="s">
        <v>2</v>
      </c>
      <c r="AE161" s="4" t="s">
        <v>3</v>
      </c>
      <c r="AF161" s="5" t="s">
        <v>4</v>
      </c>
      <c r="AG161" s="4" t="s">
        <v>5</v>
      </c>
      <c r="AH161" s="6" t="s">
        <v>6</v>
      </c>
      <c r="AI161" s="6" t="s">
        <v>7</v>
      </c>
      <c r="AJ161" s="7" t="s">
        <v>8</v>
      </c>
    </row>
    <row r="162" spans="1:36" ht="12.75" customHeight="1" x14ac:dyDescent="0.2">
      <c r="A162" s="9" t="s">
        <v>9</v>
      </c>
      <c r="B162" s="10">
        <v>1</v>
      </c>
      <c r="C162" s="10">
        <v>2</v>
      </c>
      <c r="D162" s="10">
        <v>3</v>
      </c>
      <c r="E162" s="10">
        <v>4</v>
      </c>
      <c r="F162" s="10">
        <v>5</v>
      </c>
      <c r="G162" s="10">
        <v>6</v>
      </c>
      <c r="H162" s="10">
        <v>7</v>
      </c>
      <c r="I162" s="10">
        <v>8</v>
      </c>
      <c r="J162" s="10"/>
      <c r="K162" s="150" t="s">
        <v>10</v>
      </c>
      <c r="L162" s="68">
        <v>9</v>
      </c>
      <c r="M162" s="65">
        <v>10</v>
      </c>
      <c r="N162" s="65">
        <v>9</v>
      </c>
      <c r="O162" s="65">
        <v>10</v>
      </c>
      <c r="P162" s="65">
        <v>9</v>
      </c>
      <c r="Q162" s="65">
        <v>10</v>
      </c>
      <c r="R162" s="65">
        <v>9</v>
      </c>
      <c r="S162" s="66">
        <v>10</v>
      </c>
      <c r="T162" s="66"/>
      <c r="U162" s="66"/>
      <c r="V162" s="65">
        <v>9</v>
      </c>
      <c r="W162" s="66">
        <v>10</v>
      </c>
      <c r="X162" s="66"/>
      <c r="Y162" s="66"/>
      <c r="Z162" s="66"/>
      <c r="AA162" s="66"/>
      <c r="AB162" s="66"/>
      <c r="AC162" s="66"/>
      <c r="AD162" s="12"/>
      <c r="AE162" s="12"/>
      <c r="AF162" s="13"/>
      <c r="AG162" s="14"/>
      <c r="AH162" s="15"/>
      <c r="AI162" s="15"/>
      <c r="AJ162" s="1"/>
    </row>
    <row r="163" spans="1:36" ht="12.75" customHeight="1" x14ac:dyDescent="0.2">
      <c r="A163" s="28" t="s">
        <v>29</v>
      </c>
      <c r="B163" s="17">
        <v>39</v>
      </c>
      <c r="C163" s="17"/>
      <c r="D163" s="17"/>
      <c r="E163" s="17"/>
      <c r="F163" s="17"/>
      <c r="G163" s="17"/>
      <c r="H163" s="17"/>
      <c r="I163" s="17"/>
      <c r="J163" s="17"/>
      <c r="K163" s="151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67"/>
      <c r="Y163" s="67"/>
      <c r="Z163" s="67"/>
      <c r="AA163" s="67"/>
      <c r="AB163" s="67"/>
      <c r="AC163" s="67"/>
      <c r="AD163" s="12"/>
      <c r="AE163" s="12"/>
      <c r="AF163" s="13"/>
      <c r="AG163" s="14"/>
      <c r="AH163" s="19">
        <f>B163</f>
        <v>39</v>
      </c>
      <c r="AI163" s="15"/>
      <c r="AJ163" s="1"/>
    </row>
    <row r="164" spans="1:36" ht="12.75" customHeight="1" x14ac:dyDescent="0.2">
      <c r="A164" s="28" t="s">
        <v>30</v>
      </c>
      <c r="C164" s="29">
        <v>30</v>
      </c>
      <c r="K164" s="135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30"/>
      <c r="Y164" s="30"/>
      <c r="Z164" s="30"/>
      <c r="AA164" s="30"/>
      <c r="AB164" s="30"/>
      <c r="AC164" s="30"/>
      <c r="AD164" s="1"/>
      <c r="AE164" s="1"/>
      <c r="AG164" s="14">
        <f>C164/B163</f>
        <v>0.76923076923076927</v>
      </c>
      <c r="AH164" s="24">
        <v>30</v>
      </c>
      <c r="AI164" s="25">
        <f t="shared" ref="AI164:AI169" si="53">AH164/AH163</f>
        <v>0.76923076923076927</v>
      </c>
      <c r="AJ164" s="1">
        <f t="shared" ref="AJ164:AJ169" si="54">100%-AI164</f>
        <v>0.23076923076923073</v>
      </c>
    </row>
    <row r="165" spans="1:36" ht="12.75" customHeight="1" x14ac:dyDescent="0.2">
      <c r="A165" s="28" t="s">
        <v>31</v>
      </c>
      <c r="D165" s="29">
        <v>27</v>
      </c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30"/>
      <c r="Y165" s="30"/>
      <c r="Z165" s="30"/>
      <c r="AA165" s="30"/>
      <c r="AB165" s="30"/>
      <c r="AC165" s="30"/>
      <c r="AD165" s="1"/>
      <c r="AE165" s="1"/>
      <c r="AG165" s="14">
        <f>D165/C164</f>
        <v>0.9</v>
      </c>
      <c r="AH165" s="24">
        <v>29</v>
      </c>
      <c r="AI165" s="25">
        <f t="shared" si="53"/>
        <v>0.96666666666666667</v>
      </c>
      <c r="AJ165" s="1">
        <f t="shared" si="54"/>
        <v>3.3333333333333326E-2</v>
      </c>
    </row>
    <row r="166" spans="1:36" ht="12.75" customHeight="1" x14ac:dyDescent="0.2">
      <c r="A166" s="28" t="s">
        <v>32</v>
      </c>
      <c r="E166" s="29">
        <v>24</v>
      </c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30"/>
      <c r="Y166" s="30"/>
      <c r="Z166" s="30"/>
      <c r="AA166" s="30"/>
      <c r="AB166" s="30"/>
      <c r="AC166" s="30"/>
      <c r="AD166" s="1"/>
      <c r="AE166" s="1"/>
      <c r="AG166" s="1">
        <f>E166/D165</f>
        <v>0.88888888888888884</v>
      </c>
      <c r="AH166" s="24">
        <v>27</v>
      </c>
      <c r="AI166" s="25">
        <f t="shared" si="53"/>
        <v>0.93103448275862066</v>
      </c>
      <c r="AJ166" s="1">
        <f t="shared" si="54"/>
        <v>6.8965517241379337E-2</v>
      </c>
    </row>
    <row r="167" spans="1:36" ht="12.75" customHeight="1" x14ac:dyDescent="0.2">
      <c r="A167" s="28" t="s">
        <v>35</v>
      </c>
      <c r="F167" s="29">
        <v>23</v>
      </c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30"/>
      <c r="Y167" s="30"/>
      <c r="Z167" s="30"/>
      <c r="AA167" s="30"/>
      <c r="AB167" s="30"/>
      <c r="AC167" s="30"/>
      <c r="AD167" s="1"/>
      <c r="AE167" s="1"/>
      <c r="AG167" s="1">
        <f>F167/E166</f>
        <v>0.95833333333333337</v>
      </c>
      <c r="AH167" s="24">
        <v>26</v>
      </c>
      <c r="AI167" s="25">
        <f t="shared" si="53"/>
        <v>0.96296296296296291</v>
      </c>
      <c r="AJ167" s="1">
        <f t="shared" si="54"/>
        <v>3.703703703703709E-2</v>
      </c>
    </row>
    <row r="168" spans="1:36" ht="12.75" customHeight="1" x14ac:dyDescent="0.2">
      <c r="A168" s="28" t="s">
        <v>36</v>
      </c>
      <c r="G168" s="29">
        <v>23</v>
      </c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30"/>
      <c r="Y168" s="30"/>
      <c r="Z168" s="30"/>
      <c r="AA168" s="30"/>
      <c r="AB168" s="30"/>
      <c r="AC168" s="30"/>
      <c r="AD168" s="1"/>
      <c r="AE168" s="1"/>
      <c r="AG168" s="1">
        <f>G168/F167</f>
        <v>1</v>
      </c>
      <c r="AH168" s="24">
        <v>25</v>
      </c>
      <c r="AI168" s="25">
        <f t="shared" si="53"/>
        <v>0.96153846153846156</v>
      </c>
      <c r="AJ168" s="1">
        <f t="shared" si="54"/>
        <v>3.8461538461538436E-2</v>
      </c>
    </row>
    <row r="169" spans="1:36" ht="12.75" customHeight="1" x14ac:dyDescent="0.2">
      <c r="A169" s="28" t="s">
        <v>42</v>
      </c>
      <c r="H169" s="29">
        <v>22</v>
      </c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30"/>
      <c r="Y169" s="30"/>
      <c r="Z169" s="30"/>
      <c r="AA169" s="30"/>
      <c r="AB169" s="30"/>
      <c r="AC169" s="30"/>
      <c r="AD169" s="1"/>
      <c r="AE169" s="1"/>
      <c r="AG169" s="1">
        <f>H169/G168</f>
        <v>0.95652173913043481</v>
      </c>
      <c r="AH169" s="24">
        <v>24</v>
      </c>
      <c r="AI169" s="25">
        <f t="shared" si="53"/>
        <v>0.96</v>
      </c>
      <c r="AJ169" s="1">
        <f t="shared" si="54"/>
        <v>4.0000000000000036E-2</v>
      </c>
    </row>
    <row r="170" spans="1:36" ht="12.75" customHeight="1" x14ac:dyDescent="0.2">
      <c r="A170" s="28" t="s">
        <v>43</v>
      </c>
      <c r="L170" s="13"/>
      <c r="M170" s="13"/>
      <c r="N170" s="13"/>
      <c r="O170" s="13"/>
      <c r="P170" s="13"/>
      <c r="Q170" s="13"/>
      <c r="R170" s="13">
        <v>6</v>
      </c>
      <c r="S170" s="13"/>
      <c r="T170" s="13">
        <v>14</v>
      </c>
      <c r="U170" s="13"/>
      <c r="V170" s="13"/>
      <c r="W170" s="13"/>
      <c r="X170" s="30"/>
      <c r="Y170" s="30"/>
      <c r="Z170" s="30"/>
      <c r="AA170" s="30"/>
      <c r="AB170" s="30"/>
      <c r="AC170" s="30"/>
      <c r="AD170" s="1"/>
      <c r="AE170" s="1"/>
      <c r="AG170" s="1"/>
      <c r="AH170" s="24"/>
      <c r="AI170" s="25"/>
      <c r="AJ170" s="1"/>
    </row>
    <row r="171" spans="1:36" ht="12.75" customHeight="1" x14ac:dyDescent="0.2">
      <c r="A171" s="28" t="s">
        <v>44</v>
      </c>
      <c r="L171" s="13"/>
      <c r="M171" s="13"/>
      <c r="N171" s="13">
        <v>1</v>
      </c>
      <c r="O171" s="13"/>
      <c r="P171" s="13"/>
      <c r="Q171" s="13"/>
      <c r="R171" s="13"/>
      <c r="S171" s="13">
        <v>6</v>
      </c>
      <c r="T171" s="13"/>
      <c r="U171" s="13">
        <v>14</v>
      </c>
      <c r="V171" s="13"/>
      <c r="W171" s="13"/>
      <c r="X171" s="30"/>
      <c r="Y171" s="30"/>
      <c r="Z171" s="30"/>
      <c r="AA171" s="30">
        <v>6</v>
      </c>
      <c r="AB171" s="30">
        <v>14</v>
      </c>
      <c r="AC171" s="30">
        <f t="shared" ref="AC171:AC172" si="55">SUM(X171:AB171)</f>
        <v>20</v>
      </c>
      <c r="AD171" s="1"/>
      <c r="AE171" s="1"/>
      <c r="AG171" s="1"/>
      <c r="AH171" s="24"/>
      <c r="AI171" s="25"/>
      <c r="AJ171" s="1"/>
    </row>
    <row r="172" spans="1:36" ht="12.75" customHeight="1" x14ac:dyDescent="0.2">
      <c r="A172" s="28" t="s">
        <v>45</v>
      </c>
      <c r="L172" s="13"/>
      <c r="M172" s="13"/>
      <c r="N172" s="13">
        <v>1</v>
      </c>
      <c r="O172" s="13"/>
      <c r="P172" s="13"/>
      <c r="Q172" s="13"/>
      <c r="R172" s="13">
        <v>1</v>
      </c>
      <c r="S172" s="13">
        <v>2</v>
      </c>
      <c r="T172" s="13"/>
      <c r="U172" s="13"/>
      <c r="V172" s="13"/>
      <c r="W172" s="13"/>
      <c r="X172" s="30"/>
      <c r="Y172" s="30">
        <v>1</v>
      </c>
      <c r="Z172" s="30"/>
      <c r="AA172" s="30">
        <v>3</v>
      </c>
      <c r="AB172" s="30"/>
      <c r="AC172" s="30">
        <f t="shared" si="55"/>
        <v>4</v>
      </c>
      <c r="AD172" s="1"/>
      <c r="AE172" s="1"/>
      <c r="AG172" s="1"/>
      <c r="AH172" s="24"/>
      <c r="AI172" s="25"/>
      <c r="AJ172" s="1"/>
    </row>
    <row r="173" spans="1:36" ht="12.75" customHeight="1" x14ac:dyDescent="0.2">
      <c r="A173" s="28" t="s">
        <v>46</v>
      </c>
      <c r="L173" s="13"/>
      <c r="M173" s="13"/>
      <c r="N173" s="13"/>
      <c r="O173" s="13"/>
      <c r="P173" s="13"/>
      <c r="Q173" s="13"/>
      <c r="R173" s="13"/>
      <c r="S173" s="13">
        <v>2</v>
      </c>
      <c r="T173" s="13"/>
      <c r="U173" s="13">
        <v>2</v>
      </c>
      <c r="V173" s="13"/>
      <c r="W173" s="13"/>
      <c r="X173" s="30"/>
      <c r="Y173" s="30"/>
      <c r="Z173" s="30"/>
      <c r="AA173" s="30"/>
      <c r="AB173" s="30"/>
      <c r="AC173" s="30"/>
      <c r="AD173" s="1"/>
      <c r="AE173" s="1"/>
      <c r="AG173" s="1"/>
      <c r="AH173" s="24">
        <v>4</v>
      </c>
      <c r="AI173" s="25"/>
      <c r="AJ173" s="1"/>
    </row>
    <row r="174" spans="1:36" ht="12.75" customHeight="1" x14ac:dyDescent="0.2">
      <c r="A174" s="28" t="s">
        <v>47</v>
      </c>
      <c r="L174" s="13"/>
      <c r="M174" s="13"/>
      <c r="N174" s="13"/>
      <c r="O174" s="13"/>
      <c r="P174" s="13"/>
      <c r="Q174" s="13"/>
      <c r="R174" s="13"/>
      <c r="S174" s="13">
        <v>1</v>
      </c>
      <c r="T174" s="13"/>
      <c r="U174" s="13"/>
      <c r="V174" s="13"/>
      <c r="W174" s="13"/>
      <c r="X174" s="30"/>
      <c r="Y174" s="30"/>
      <c r="Z174" s="30"/>
      <c r="AA174" s="30"/>
      <c r="AB174" s="30"/>
      <c r="AC174" s="30"/>
      <c r="AD174" s="1"/>
      <c r="AE174" s="1"/>
      <c r="AG174" s="1"/>
      <c r="AH174" s="24"/>
      <c r="AI174" s="25"/>
      <c r="AJ174" s="1"/>
    </row>
    <row r="175" spans="1:36" ht="12.75" customHeight="1" x14ac:dyDescent="0.2">
      <c r="A175" s="28" t="s">
        <v>52</v>
      </c>
      <c r="L175" s="13"/>
      <c r="M175" s="13"/>
      <c r="N175" s="13"/>
      <c r="O175" s="13"/>
      <c r="P175" s="13"/>
      <c r="Q175" s="13"/>
      <c r="R175" s="13"/>
      <c r="S175" s="13">
        <v>1</v>
      </c>
      <c r="T175" s="13"/>
      <c r="U175" s="13"/>
      <c r="V175" s="13"/>
      <c r="W175" s="13"/>
      <c r="X175" s="30"/>
      <c r="Y175" s="30"/>
      <c r="Z175" s="30"/>
      <c r="AA175" s="30">
        <v>1</v>
      </c>
      <c r="AB175" s="30"/>
      <c r="AC175" s="30">
        <f>SUM(X175:AB175)</f>
        <v>1</v>
      </c>
      <c r="AD175" s="1"/>
      <c r="AE175" s="1"/>
      <c r="AG175" s="1"/>
      <c r="AH175" s="24"/>
      <c r="AI175" s="25"/>
      <c r="AJ175" s="1"/>
    </row>
    <row r="176" spans="1:36" ht="12.75" customHeight="1" x14ac:dyDescent="0.2"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AC176" s="29">
        <f>SUM(AC171:AC174)</f>
        <v>24</v>
      </c>
      <c r="AD176" s="1">
        <f>AC171/B163</f>
        <v>0.51282051282051277</v>
      </c>
      <c r="AE176" s="1">
        <f>AC176/B163</f>
        <v>0.61538461538461542</v>
      </c>
      <c r="AF176" s="1">
        <f>AE176-AD176</f>
        <v>0.10256410256410264</v>
      </c>
      <c r="AG176" s="1"/>
    </row>
    <row r="177" spans="1:36" ht="12.75" customHeight="1" x14ac:dyDescent="0.3">
      <c r="A177" s="2" t="s">
        <v>55</v>
      </c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AD177" s="1"/>
      <c r="AE177" s="1"/>
      <c r="AG177" s="1"/>
    </row>
    <row r="178" spans="1:36" ht="38.25" customHeight="1" x14ac:dyDescent="0.2">
      <c r="B178" s="182" t="s">
        <v>1</v>
      </c>
      <c r="C178" s="183"/>
      <c r="D178" s="183"/>
      <c r="E178" s="183"/>
      <c r="F178" s="183"/>
      <c r="G178" s="183"/>
      <c r="H178" s="183"/>
      <c r="I178" s="183"/>
      <c r="J178" s="61"/>
      <c r="AD178" s="4" t="s">
        <v>2</v>
      </c>
      <c r="AE178" s="4" t="s">
        <v>3</v>
      </c>
      <c r="AF178" s="5" t="s">
        <v>4</v>
      </c>
      <c r="AG178" s="4" t="s">
        <v>5</v>
      </c>
      <c r="AH178" s="6" t="s">
        <v>6</v>
      </c>
      <c r="AI178" s="6" t="s">
        <v>7</v>
      </c>
      <c r="AJ178" s="7" t="s">
        <v>8</v>
      </c>
    </row>
    <row r="179" spans="1:36" ht="12.75" customHeight="1" x14ac:dyDescent="0.2">
      <c r="A179" s="9" t="s">
        <v>9</v>
      </c>
      <c r="B179" s="10">
        <v>1</v>
      </c>
      <c r="C179" s="10">
        <v>2</v>
      </c>
      <c r="D179" s="10">
        <v>3</v>
      </c>
      <c r="E179" s="10">
        <v>4</v>
      </c>
      <c r="F179" s="10">
        <v>5</v>
      </c>
      <c r="G179" s="10">
        <v>6</v>
      </c>
      <c r="H179" s="10">
        <v>7</v>
      </c>
      <c r="I179" s="10">
        <v>8</v>
      </c>
      <c r="J179" s="10"/>
      <c r="K179" s="150" t="s">
        <v>10</v>
      </c>
      <c r="L179" s="66"/>
      <c r="M179" s="66"/>
      <c r="N179" s="66"/>
      <c r="O179" s="66"/>
      <c r="P179" s="66"/>
      <c r="Q179" s="66"/>
      <c r="R179" s="66"/>
      <c r="S179" s="66"/>
      <c r="T179" s="66"/>
      <c r="U179" s="66"/>
      <c r="V179" s="66"/>
      <c r="W179" s="66"/>
      <c r="X179" s="66"/>
      <c r="Y179" s="66"/>
      <c r="Z179" s="66"/>
      <c r="AA179" s="66"/>
      <c r="AB179" s="66"/>
      <c r="AC179" s="66"/>
      <c r="AD179" s="12"/>
      <c r="AE179" s="12"/>
      <c r="AF179" s="13"/>
      <c r="AG179" s="14"/>
      <c r="AH179" s="15"/>
      <c r="AI179" s="15"/>
      <c r="AJ179" s="1"/>
    </row>
    <row r="180" spans="1:36" ht="12.75" customHeight="1" x14ac:dyDescent="0.2">
      <c r="A180" s="28" t="s">
        <v>30</v>
      </c>
      <c r="B180" s="17">
        <v>82</v>
      </c>
      <c r="C180" s="17"/>
      <c r="D180" s="17"/>
      <c r="E180" s="17"/>
      <c r="F180" s="17"/>
      <c r="G180" s="17"/>
      <c r="H180" s="17"/>
      <c r="I180" s="17"/>
      <c r="J180" s="17"/>
      <c r="K180" s="151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30"/>
      <c r="Y180" s="30"/>
      <c r="Z180" s="30"/>
      <c r="AA180" s="30"/>
      <c r="AB180" s="30"/>
      <c r="AC180" s="30"/>
      <c r="AD180" s="12"/>
      <c r="AE180" s="12"/>
      <c r="AF180" s="13"/>
      <c r="AG180" s="14"/>
      <c r="AH180" s="19">
        <f>B180</f>
        <v>82</v>
      </c>
      <c r="AI180" s="15"/>
      <c r="AJ180" s="1"/>
    </row>
    <row r="181" spans="1:36" ht="12.75" customHeight="1" x14ac:dyDescent="0.2">
      <c r="A181" s="28" t="s">
        <v>31</v>
      </c>
      <c r="C181" s="29">
        <v>72</v>
      </c>
      <c r="X181" s="30"/>
      <c r="Y181" s="30"/>
      <c r="Z181" s="30"/>
      <c r="AA181" s="30"/>
      <c r="AB181" s="30"/>
      <c r="AC181" s="30"/>
      <c r="AD181" s="1"/>
      <c r="AE181" s="1"/>
      <c r="AG181" s="1">
        <f>C181/B180</f>
        <v>0.87804878048780488</v>
      </c>
      <c r="AH181" s="19">
        <v>74</v>
      </c>
      <c r="AI181" s="25">
        <f t="shared" ref="AI181:AI185" si="56">AH181/AH180</f>
        <v>0.90243902439024393</v>
      </c>
      <c r="AJ181" s="1">
        <f t="shared" ref="AJ181:AJ185" si="57">100%-AI181</f>
        <v>9.7560975609756073E-2</v>
      </c>
    </row>
    <row r="182" spans="1:36" ht="12.75" customHeight="1" x14ac:dyDescent="0.2">
      <c r="A182" s="28" t="s">
        <v>32</v>
      </c>
      <c r="D182" s="29">
        <v>64</v>
      </c>
      <c r="X182" s="30"/>
      <c r="Y182" s="30"/>
      <c r="Z182" s="30"/>
      <c r="AA182" s="30"/>
      <c r="AB182" s="30"/>
      <c r="AC182" s="30"/>
      <c r="AD182" s="1"/>
      <c r="AE182" s="1"/>
      <c r="AG182" s="1">
        <f>D182/C181</f>
        <v>0.88888888888888884</v>
      </c>
      <c r="AH182" s="19">
        <v>71</v>
      </c>
      <c r="AI182" s="25">
        <f t="shared" si="56"/>
        <v>0.95945945945945943</v>
      </c>
      <c r="AJ182" s="1">
        <f t="shared" si="57"/>
        <v>4.0540540540540571E-2</v>
      </c>
    </row>
    <row r="183" spans="1:36" ht="12.75" customHeight="1" x14ac:dyDescent="0.2">
      <c r="A183" s="28" t="s">
        <v>35</v>
      </c>
      <c r="E183" s="29">
        <v>62</v>
      </c>
      <c r="X183" s="30"/>
      <c r="Y183" s="30"/>
      <c r="Z183" s="30"/>
      <c r="AA183" s="30"/>
      <c r="AB183" s="30"/>
      <c r="AC183" s="30"/>
      <c r="AD183" s="1"/>
      <c r="AE183" s="1"/>
      <c r="AG183" s="1">
        <f>E183/D182</f>
        <v>0.96875</v>
      </c>
      <c r="AH183" s="19">
        <v>65</v>
      </c>
      <c r="AI183" s="25">
        <f t="shared" si="56"/>
        <v>0.91549295774647887</v>
      </c>
      <c r="AJ183" s="1">
        <f t="shared" si="57"/>
        <v>8.4507042253521125E-2</v>
      </c>
    </row>
    <row r="184" spans="1:36" ht="12.75" customHeight="1" x14ac:dyDescent="0.2">
      <c r="A184" s="28" t="s">
        <v>36</v>
      </c>
      <c r="F184" s="29">
        <v>59</v>
      </c>
      <c r="X184" s="30"/>
      <c r="Y184" s="30"/>
      <c r="Z184" s="30"/>
      <c r="AA184" s="30"/>
      <c r="AB184" s="30"/>
      <c r="AC184" s="30"/>
      <c r="AD184" s="1"/>
      <c r="AE184" s="1"/>
      <c r="AG184" s="1">
        <f>F184/E183</f>
        <v>0.95161290322580649</v>
      </c>
      <c r="AH184" s="19">
        <v>65</v>
      </c>
      <c r="AI184" s="25">
        <f t="shared" si="56"/>
        <v>1</v>
      </c>
      <c r="AJ184" s="1">
        <f t="shared" si="57"/>
        <v>0</v>
      </c>
    </row>
    <row r="185" spans="1:36" ht="12.75" customHeight="1" x14ac:dyDescent="0.2">
      <c r="A185" s="28" t="s">
        <v>42</v>
      </c>
      <c r="G185" s="29">
        <v>57</v>
      </c>
      <c r="X185" s="30"/>
      <c r="Y185" s="30"/>
      <c r="Z185" s="30"/>
      <c r="AA185" s="30"/>
      <c r="AB185" s="30"/>
      <c r="AC185" s="30"/>
      <c r="AD185" s="1"/>
      <c r="AE185" s="1"/>
      <c r="AG185" s="1">
        <f>G185/F184</f>
        <v>0.96610169491525422</v>
      </c>
      <c r="AH185" s="19">
        <v>64</v>
      </c>
      <c r="AI185" s="25">
        <f t="shared" si="56"/>
        <v>0.98461538461538467</v>
      </c>
      <c r="AJ185" s="1">
        <f t="shared" si="57"/>
        <v>1.538461538461533E-2</v>
      </c>
    </row>
    <row r="186" spans="1:36" ht="12.75" customHeight="1" x14ac:dyDescent="0.2">
      <c r="A186" s="28" t="s">
        <v>43</v>
      </c>
      <c r="H186" s="29">
        <v>55</v>
      </c>
      <c r="X186" s="30"/>
      <c r="Y186" s="30"/>
      <c r="Z186" s="30"/>
      <c r="AA186" s="30"/>
      <c r="AB186" s="30"/>
      <c r="AC186" s="30"/>
      <c r="AD186" s="1"/>
      <c r="AE186" s="1"/>
      <c r="AG186" s="1"/>
      <c r="AH186" s="19"/>
      <c r="AI186" s="25"/>
      <c r="AJ186" s="1"/>
    </row>
    <row r="187" spans="1:36" ht="12.75" customHeight="1" x14ac:dyDescent="0.2">
      <c r="A187" s="28" t="s">
        <v>44</v>
      </c>
      <c r="N187" s="29">
        <v>8</v>
      </c>
      <c r="P187" s="29">
        <v>8</v>
      </c>
      <c r="R187" s="29">
        <v>15</v>
      </c>
      <c r="T187" s="29">
        <v>22</v>
      </c>
      <c r="X187" s="30"/>
      <c r="Y187" s="30"/>
      <c r="Z187" s="30"/>
      <c r="AA187" s="30">
        <v>1</v>
      </c>
      <c r="AB187" s="30"/>
      <c r="AC187" s="30">
        <f t="shared" ref="AC187:AC189" si="58">SUM(X187:AB187)</f>
        <v>1</v>
      </c>
      <c r="AD187" s="1"/>
      <c r="AE187" s="1"/>
      <c r="AG187" s="1"/>
      <c r="AH187" s="19"/>
      <c r="AI187" s="25"/>
      <c r="AJ187" s="1"/>
    </row>
    <row r="188" spans="1:36" ht="12.75" customHeight="1" x14ac:dyDescent="0.2">
      <c r="A188" s="28" t="s">
        <v>45</v>
      </c>
      <c r="O188" s="29">
        <v>8</v>
      </c>
      <c r="Q188" s="29">
        <v>8</v>
      </c>
      <c r="S188" s="29">
        <v>15</v>
      </c>
      <c r="T188" s="29">
        <v>2</v>
      </c>
      <c r="U188" s="29">
        <v>22</v>
      </c>
      <c r="X188" s="30"/>
      <c r="Y188" s="30">
        <v>8</v>
      </c>
      <c r="Z188" s="30">
        <v>7</v>
      </c>
      <c r="AA188" s="30">
        <v>14</v>
      </c>
      <c r="AB188" s="30">
        <v>22</v>
      </c>
      <c r="AC188" s="30">
        <f t="shared" si="58"/>
        <v>51</v>
      </c>
      <c r="AD188" s="1"/>
      <c r="AE188" s="1"/>
      <c r="AG188" s="1"/>
      <c r="AH188" s="19"/>
      <c r="AI188" s="25"/>
      <c r="AJ188" s="1"/>
    </row>
    <row r="189" spans="1:36" ht="12.75" customHeight="1" x14ac:dyDescent="0.2">
      <c r="A189" s="28" t="s">
        <v>46</v>
      </c>
      <c r="S189" s="29">
        <v>2</v>
      </c>
      <c r="U189" s="29">
        <v>2</v>
      </c>
      <c r="X189" s="30"/>
      <c r="Y189" s="30"/>
      <c r="Z189" s="30"/>
      <c r="AA189" s="30"/>
      <c r="AB189" s="30">
        <v>2</v>
      </c>
      <c r="AC189" s="30">
        <f t="shared" si="58"/>
        <v>2</v>
      </c>
      <c r="AD189" s="1"/>
      <c r="AE189" s="1"/>
      <c r="AG189" s="1"/>
      <c r="AH189" s="19"/>
      <c r="AI189" s="25"/>
      <c r="AJ189" s="1"/>
    </row>
    <row r="190" spans="1:36" ht="12.75" customHeight="1" x14ac:dyDescent="0.2">
      <c r="A190" s="28" t="s">
        <v>47</v>
      </c>
      <c r="H190" s="29">
        <v>2</v>
      </c>
      <c r="X190" s="30"/>
      <c r="Y190" s="30"/>
      <c r="Z190" s="30"/>
      <c r="AA190" s="30"/>
      <c r="AB190" s="30"/>
      <c r="AC190" s="30"/>
      <c r="AD190" s="1"/>
      <c r="AE190" s="1"/>
      <c r="AG190" s="1"/>
      <c r="AH190" s="19"/>
      <c r="AI190" s="25"/>
      <c r="AJ190" s="1"/>
    </row>
    <row r="191" spans="1:36" ht="12.75" customHeight="1" x14ac:dyDescent="0.2">
      <c r="A191" s="28" t="s">
        <v>52</v>
      </c>
      <c r="H191" s="29">
        <v>1</v>
      </c>
      <c r="S191" s="29">
        <v>1</v>
      </c>
      <c r="X191" s="30"/>
      <c r="Y191" s="30"/>
      <c r="Z191" s="30"/>
      <c r="AA191" s="30"/>
      <c r="AB191" s="30"/>
      <c r="AC191" s="30"/>
      <c r="AD191" s="1"/>
      <c r="AE191" s="1"/>
      <c r="AG191" s="1"/>
      <c r="AH191" s="19"/>
      <c r="AI191" s="25"/>
      <c r="AJ191" s="1"/>
    </row>
    <row r="192" spans="1:36" ht="12.75" customHeight="1" x14ac:dyDescent="0.2">
      <c r="AC192" s="29">
        <f>SUM(AC187:AC189)</f>
        <v>54</v>
      </c>
      <c r="AD192" s="1">
        <f>SUM(AC187:AC188)/B180</f>
        <v>0.63414634146341464</v>
      </c>
      <c r="AE192" s="1">
        <f>AC192/B180</f>
        <v>0.65853658536585369</v>
      </c>
      <c r="AF192" s="1">
        <f>AE192-AD192</f>
        <v>2.4390243902439046E-2</v>
      </c>
      <c r="AG192" s="1"/>
    </row>
    <row r="193" spans="1:36" ht="12.75" customHeight="1" x14ac:dyDescent="0.3">
      <c r="A193" s="2" t="s">
        <v>56</v>
      </c>
      <c r="AD193" s="1"/>
      <c r="AE193" s="1"/>
      <c r="AG193" s="1"/>
    </row>
    <row r="194" spans="1:36" ht="38.25" customHeight="1" x14ac:dyDescent="0.2">
      <c r="B194" s="182" t="s">
        <v>1</v>
      </c>
      <c r="C194" s="183"/>
      <c r="D194" s="183"/>
      <c r="E194" s="183"/>
      <c r="F194" s="183"/>
      <c r="G194" s="183"/>
      <c r="H194" s="183"/>
      <c r="I194" s="183"/>
      <c r="J194" s="61"/>
      <c r="AD194" s="4" t="s">
        <v>2</v>
      </c>
      <c r="AE194" s="4" t="s">
        <v>3</v>
      </c>
      <c r="AF194" s="5" t="s">
        <v>4</v>
      </c>
      <c r="AG194" s="4" t="s">
        <v>5</v>
      </c>
      <c r="AH194" s="6" t="s">
        <v>6</v>
      </c>
      <c r="AI194" s="6" t="s">
        <v>7</v>
      </c>
      <c r="AJ194" s="7" t="s">
        <v>8</v>
      </c>
    </row>
    <row r="195" spans="1:36" ht="12.75" customHeight="1" x14ac:dyDescent="0.2">
      <c r="A195" s="9" t="s">
        <v>9</v>
      </c>
      <c r="B195" s="10">
        <v>1</v>
      </c>
      <c r="C195" s="10">
        <v>2</v>
      </c>
      <c r="D195" s="10">
        <v>3</v>
      </c>
      <c r="E195" s="10">
        <v>4</v>
      </c>
      <c r="F195" s="10">
        <v>5</v>
      </c>
      <c r="G195" s="10">
        <v>6</v>
      </c>
      <c r="H195" s="10">
        <v>7</v>
      </c>
      <c r="I195" s="10">
        <v>8</v>
      </c>
      <c r="J195" s="10"/>
      <c r="K195" s="150" t="s">
        <v>10</v>
      </c>
      <c r="L195" s="66"/>
      <c r="M195" s="66"/>
      <c r="N195" s="66"/>
      <c r="O195" s="66"/>
      <c r="P195" s="66"/>
      <c r="Q195" s="66"/>
      <c r="R195" s="66"/>
      <c r="S195" s="66"/>
      <c r="T195" s="66"/>
      <c r="U195" s="66"/>
      <c r="V195" s="66"/>
      <c r="W195" s="66"/>
      <c r="X195" s="66"/>
      <c r="Y195" s="66"/>
      <c r="Z195" s="66"/>
      <c r="AA195" s="66"/>
      <c r="AB195" s="66"/>
      <c r="AC195" s="66"/>
      <c r="AD195" s="12"/>
      <c r="AE195" s="12"/>
      <c r="AF195" s="13"/>
      <c r="AG195" s="14"/>
      <c r="AH195" s="15"/>
      <c r="AI195" s="15"/>
      <c r="AJ195" s="1"/>
    </row>
    <row r="196" spans="1:36" ht="12.75" customHeight="1" x14ac:dyDescent="0.2">
      <c r="A196" s="28" t="s">
        <v>31</v>
      </c>
      <c r="B196" s="17">
        <v>36</v>
      </c>
      <c r="C196" s="17"/>
      <c r="D196" s="17"/>
      <c r="E196" s="17"/>
      <c r="F196" s="17"/>
      <c r="G196" s="17"/>
      <c r="H196" s="17"/>
      <c r="I196" s="17"/>
      <c r="J196" s="17"/>
      <c r="K196" s="151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  <c r="AA196" s="67"/>
      <c r="AB196" s="67"/>
      <c r="AC196" s="67"/>
      <c r="AD196" s="12"/>
      <c r="AE196" s="12"/>
      <c r="AF196" s="13"/>
      <c r="AG196" s="14"/>
      <c r="AH196" s="19">
        <f>B196</f>
        <v>36</v>
      </c>
      <c r="AI196" s="15"/>
      <c r="AJ196" s="1"/>
    </row>
    <row r="197" spans="1:36" ht="12.75" customHeight="1" x14ac:dyDescent="0.2">
      <c r="A197" s="28" t="s">
        <v>32</v>
      </c>
      <c r="C197" s="29">
        <v>31</v>
      </c>
      <c r="K197" s="151"/>
      <c r="L197" s="30"/>
      <c r="M197" s="30"/>
      <c r="N197" s="30"/>
      <c r="O197" s="30"/>
      <c r="P197" s="30"/>
      <c r="Q197" s="30"/>
      <c r="R197" s="30"/>
      <c r="S197" s="30"/>
      <c r="T197" s="30"/>
      <c r="U197" s="30"/>
      <c r="V197" s="30"/>
      <c r="W197" s="30"/>
      <c r="X197" s="30"/>
      <c r="Y197" s="30"/>
      <c r="Z197" s="30"/>
      <c r="AA197" s="30"/>
      <c r="AB197" s="30"/>
      <c r="AC197" s="30"/>
      <c r="AD197" s="1"/>
      <c r="AE197" s="1"/>
      <c r="AG197" s="1">
        <f>C197/B196</f>
        <v>0.86111111111111116</v>
      </c>
      <c r="AH197" s="19">
        <v>31</v>
      </c>
      <c r="AI197" s="25">
        <f t="shared" ref="AI197:AI202" si="59">AH197/AH196</f>
        <v>0.86111111111111116</v>
      </c>
      <c r="AJ197" s="1">
        <f t="shared" ref="AJ197:AJ202" si="60">100%-AI197</f>
        <v>0.13888888888888884</v>
      </c>
    </row>
    <row r="198" spans="1:36" ht="12.75" customHeight="1" x14ac:dyDescent="0.2">
      <c r="A198" s="28" t="s">
        <v>35</v>
      </c>
      <c r="D198" s="29">
        <v>24</v>
      </c>
      <c r="X198" s="30"/>
      <c r="Y198" s="30"/>
      <c r="Z198" s="30"/>
      <c r="AA198" s="30"/>
      <c r="AB198" s="30"/>
      <c r="AC198" s="30"/>
      <c r="AD198" s="1"/>
      <c r="AE198" s="1"/>
      <c r="AG198" s="1">
        <f>D198/C197</f>
        <v>0.77419354838709675</v>
      </c>
      <c r="AH198" s="19">
        <v>30</v>
      </c>
      <c r="AI198" s="25">
        <f t="shared" si="59"/>
        <v>0.967741935483871</v>
      </c>
      <c r="AJ198" s="1">
        <f t="shared" si="60"/>
        <v>3.2258064516129004E-2</v>
      </c>
    </row>
    <row r="199" spans="1:36" ht="12.75" customHeight="1" x14ac:dyDescent="0.2">
      <c r="A199" s="28" t="s">
        <v>36</v>
      </c>
      <c r="E199" s="29">
        <v>22</v>
      </c>
      <c r="X199" s="30"/>
      <c r="Y199" s="30"/>
      <c r="Z199" s="30"/>
      <c r="AA199" s="30"/>
      <c r="AB199" s="30"/>
      <c r="AC199" s="30"/>
      <c r="AD199" s="1"/>
      <c r="AE199" s="1"/>
      <c r="AG199" s="1">
        <f>E199/D198</f>
        <v>0.91666666666666663</v>
      </c>
      <c r="AH199" s="19">
        <v>26</v>
      </c>
      <c r="AI199" s="25">
        <f t="shared" si="59"/>
        <v>0.8666666666666667</v>
      </c>
      <c r="AJ199" s="1">
        <f t="shared" si="60"/>
        <v>0.1333333333333333</v>
      </c>
    </row>
    <row r="200" spans="1:36" ht="12.75" customHeight="1" x14ac:dyDescent="0.2">
      <c r="A200" s="28" t="s">
        <v>42</v>
      </c>
      <c r="F200" s="29">
        <v>22</v>
      </c>
      <c r="X200" s="30"/>
      <c r="Y200" s="30"/>
      <c r="Z200" s="30"/>
      <c r="AA200" s="30"/>
      <c r="AB200" s="30"/>
      <c r="AC200" s="30"/>
      <c r="AD200" s="1"/>
      <c r="AE200" s="1"/>
      <c r="AG200" s="1">
        <f>F200/E199</f>
        <v>1</v>
      </c>
      <c r="AH200" s="19">
        <v>26</v>
      </c>
      <c r="AI200" s="25">
        <f t="shared" si="59"/>
        <v>1</v>
      </c>
      <c r="AJ200" s="1">
        <f t="shared" si="60"/>
        <v>0</v>
      </c>
    </row>
    <row r="201" spans="1:36" ht="12.75" customHeight="1" x14ac:dyDescent="0.2">
      <c r="A201" s="28" t="s">
        <v>43</v>
      </c>
      <c r="G201" s="29">
        <v>19</v>
      </c>
      <c r="X201" s="30"/>
      <c r="Y201" s="30"/>
      <c r="Z201" s="30"/>
      <c r="AA201" s="30"/>
      <c r="AB201" s="30"/>
      <c r="AC201" s="30"/>
      <c r="AD201" s="1"/>
      <c r="AE201" s="1"/>
      <c r="AG201" s="1">
        <f>G201/F200</f>
        <v>0.86363636363636365</v>
      </c>
      <c r="AH201" s="19">
        <v>26</v>
      </c>
      <c r="AI201" s="25">
        <f t="shared" si="59"/>
        <v>1</v>
      </c>
      <c r="AJ201" s="1">
        <f t="shared" si="60"/>
        <v>0</v>
      </c>
    </row>
    <row r="202" spans="1:36" ht="12.75" customHeight="1" x14ac:dyDescent="0.2">
      <c r="A202" s="28" t="s">
        <v>44</v>
      </c>
      <c r="H202" s="29">
        <v>18</v>
      </c>
      <c r="X202" s="30"/>
      <c r="Y202" s="30"/>
      <c r="Z202" s="30"/>
      <c r="AA202" s="30"/>
      <c r="AB202" s="30"/>
      <c r="AC202" s="30"/>
      <c r="AD202" s="1"/>
      <c r="AE202" s="1"/>
      <c r="AG202" s="1">
        <f>H202/G201</f>
        <v>0.94736842105263153</v>
      </c>
      <c r="AH202" s="19">
        <v>22</v>
      </c>
      <c r="AI202" s="25">
        <f t="shared" si="59"/>
        <v>0.84615384615384615</v>
      </c>
      <c r="AJ202" s="1">
        <f t="shared" si="60"/>
        <v>0.15384615384615385</v>
      </c>
    </row>
    <row r="203" spans="1:36" ht="12.75" customHeight="1" x14ac:dyDescent="0.2">
      <c r="A203" s="28" t="s">
        <v>45</v>
      </c>
      <c r="O203" s="29">
        <v>2</v>
      </c>
      <c r="R203" s="29">
        <v>6</v>
      </c>
      <c r="T203" s="29">
        <v>12</v>
      </c>
      <c r="U203" s="29">
        <v>1</v>
      </c>
      <c r="X203" s="30"/>
      <c r="Y203" s="30"/>
      <c r="Z203" s="30"/>
      <c r="AA203" s="30"/>
      <c r="AB203" s="30"/>
      <c r="AC203" s="30"/>
      <c r="AD203" s="1"/>
      <c r="AE203" s="1"/>
      <c r="AG203" s="1"/>
      <c r="AH203" s="19"/>
      <c r="AI203" s="25"/>
      <c r="AJ203" s="1"/>
    </row>
    <row r="204" spans="1:36" ht="12.75" customHeight="1" x14ac:dyDescent="0.2">
      <c r="A204" s="28" t="s">
        <v>46</v>
      </c>
      <c r="N204" s="29">
        <v>1</v>
      </c>
      <c r="S204" s="29">
        <v>6</v>
      </c>
      <c r="U204" s="29">
        <v>12</v>
      </c>
      <c r="X204" s="30"/>
      <c r="Y204" s="30"/>
      <c r="Z204" s="30"/>
      <c r="AA204" s="30">
        <v>6</v>
      </c>
      <c r="AB204" s="30">
        <v>12</v>
      </c>
      <c r="AC204" s="30">
        <f t="shared" ref="AC204:AC206" si="61">SUM(X204:AB204)</f>
        <v>18</v>
      </c>
      <c r="AD204" s="1"/>
      <c r="AE204" s="1"/>
      <c r="AG204" s="1"/>
      <c r="AH204" s="19"/>
      <c r="AI204" s="25"/>
      <c r="AJ204" s="1"/>
    </row>
    <row r="205" spans="1:36" ht="12.75" customHeight="1" x14ac:dyDescent="0.2">
      <c r="A205" s="28" t="s">
        <v>47</v>
      </c>
      <c r="O205" s="29">
        <v>1</v>
      </c>
      <c r="U205" s="29">
        <v>1</v>
      </c>
      <c r="X205" s="30"/>
      <c r="Y205" s="30"/>
      <c r="Z205" s="30">
        <v>1</v>
      </c>
      <c r="AA205" s="30"/>
      <c r="AB205" s="30"/>
      <c r="AC205" s="30">
        <f t="shared" si="61"/>
        <v>1</v>
      </c>
      <c r="AD205" s="1"/>
      <c r="AE205" s="1"/>
      <c r="AG205" s="1"/>
      <c r="AH205" s="19"/>
      <c r="AI205" s="25"/>
      <c r="AJ205" s="1"/>
    </row>
    <row r="206" spans="1:36" ht="12.75" customHeight="1" x14ac:dyDescent="0.2">
      <c r="A206" s="28" t="s">
        <v>52</v>
      </c>
      <c r="U206" s="29">
        <v>1</v>
      </c>
      <c r="X206" s="30"/>
      <c r="Y206" s="30"/>
      <c r="Z206" s="30"/>
      <c r="AA206" s="30"/>
      <c r="AB206" s="30">
        <v>1</v>
      </c>
      <c r="AC206" s="30">
        <f t="shared" si="61"/>
        <v>1</v>
      </c>
      <c r="AD206" s="1"/>
      <c r="AE206" s="1"/>
      <c r="AG206" s="1"/>
      <c r="AH206" s="19"/>
      <c r="AI206" s="25"/>
      <c r="AJ206" s="1"/>
    </row>
    <row r="207" spans="1:36" ht="12.75" customHeight="1" x14ac:dyDescent="0.2">
      <c r="AC207" s="29">
        <f>SUM(AC204:AC206)</f>
        <v>20</v>
      </c>
      <c r="AD207" s="1">
        <f>AC204/B196</f>
        <v>0.5</v>
      </c>
      <c r="AE207" s="1">
        <f>AC207/B196</f>
        <v>0.55555555555555558</v>
      </c>
      <c r="AF207" s="1">
        <f>AE207-AD207</f>
        <v>5.555555555555558E-2</v>
      </c>
      <c r="AG207" s="1"/>
    </row>
    <row r="208" spans="1:36" ht="12.75" customHeight="1" x14ac:dyDescent="0.3">
      <c r="A208" s="2" t="s">
        <v>57</v>
      </c>
      <c r="K208" s="172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F208" s="1"/>
    </row>
    <row r="209" spans="1:35" ht="38.25" customHeight="1" x14ac:dyDescent="0.2">
      <c r="B209" s="182" t="s">
        <v>1</v>
      </c>
      <c r="C209" s="183"/>
      <c r="D209" s="183"/>
      <c r="E209" s="183"/>
      <c r="F209" s="183"/>
      <c r="G209" s="183"/>
      <c r="H209" s="183"/>
      <c r="I209" s="183"/>
      <c r="J209" s="61"/>
      <c r="K209" s="173" t="s">
        <v>2</v>
      </c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 t="s">
        <v>3</v>
      </c>
      <c r="AE209" s="5" t="s">
        <v>4</v>
      </c>
      <c r="AF209" s="4" t="s">
        <v>5</v>
      </c>
      <c r="AG209" s="6" t="s">
        <v>6</v>
      </c>
      <c r="AH209" s="6" t="s">
        <v>7</v>
      </c>
      <c r="AI209" s="7" t="s">
        <v>8</v>
      </c>
    </row>
    <row r="210" spans="1:35" ht="12.75" customHeight="1" x14ac:dyDescent="0.2">
      <c r="A210" s="9" t="s">
        <v>9</v>
      </c>
      <c r="B210" s="10">
        <v>1</v>
      </c>
      <c r="C210" s="10">
        <v>2</v>
      </c>
      <c r="D210" s="10">
        <v>3</v>
      </c>
      <c r="E210" s="10">
        <v>4</v>
      </c>
      <c r="F210" s="10">
        <v>5</v>
      </c>
      <c r="G210" s="10">
        <v>6</v>
      </c>
      <c r="H210" s="10">
        <v>7</v>
      </c>
      <c r="I210" s="10">
        <v>8</v>
      </c>
      <c r="J210" s="29"/>
      <c r="K210" s="174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3"/>
      <c r="AF210" s="14"/>
      <c r="AG210" s="15"/>
      <c r="AH210" s="15"/>
      <c r="AI210" s="1"/>
    </row>
    <row r="211" spans="1:35" ht="12.75" customHeight="1" x14ac:dyDescent="0.2">
      <c r="A211" s="28" t="s">
        <v>32</v>
      </c>
      <c r="B211" s="17">
        <v>65</v>
      </c>
      <c r="C211" s="17"/>
      <c r="D211" s="17"/>
      <c r="E211" s="17"/>
      <c r="F211" s="17"/>
      <c r="G211" s="17"/>
      <c r="H211" s="17"/>
      <c r="I211" s="17"/>
      <c r="J211" s="13"/>
      <c r="K211" s="174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30"/>
      <c r="Y211" s="30"/>
      <c r="Z211" s="30"/>
      <c r="AA211" s="30"/>
      <c r="AB211" s="30"/>
      <c r="AC211" s="30"/>
      <c r="AD211" s="12"/>
      <c r="AE211" s="13"/>
      <c r="AF211" s="14"/>
      <c r="AG211" s="19">
        <f>B211</f>
        <v>65</v>
      </c>
      <c r="AH211" s="15"/>
      <c r="AI211" s="1"/>
    </row>
    <row r="212" spans="1:35" ht="12.75" customHeight="1" x14ac:dyDescent="0.2">
      <c r="A212" s="28" t="s">
        <v>35</v>
      </c>
      <c r="C212" s="29">
        <v>57</v>
      </c>
      <c r="K212" s="172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30"/>
      <c r="Y212" s="30"/>
      <c r="Z212" s="30"/>
      <c r="AA212" s="30"/>
      <c r="AB212" s="30"/>
      <c r="AC212" s="30"/>
      <c r="AD212" s="1"/>
      <c r="AF212" s="14">
        <f>C212/B211</f>
        <v>0.87692307692307692</v>
      </c>
      <c r="AG212" s="24">
        <v>57</v>
      </c>
      <c r="AH212" s="25">
        <f t="shared" ref="AH212:AH217" si="62">AG212/AG211</f>
        <v>0.87692307692307692</v>
      </c>
      <c r="AI212" s="1">
        <f t="shared" ref="AI212:AI217" si="63">100%-AH212</f>
        <v>0.12307692307692308</v>
      </c>
    </row>
    <row r="213" spans="1:35" ht="12.75" customHeight="1" x14ac:dyDescent="0.2">
      <c r="A213" s="28" t="s">
        <v>36</v>
      </c>
      <c r="D213" s="29">
        <v>51</v>
      </c>
      <c r="K213" s="172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30"/>
      <c r="Y213" s="30"/>
      <c r="Z213" s="30"/>
      <c r="AA213" s="30"/>
      <c r="AB213" s="30"/>
      <c r="AC213" s="30"/>
      <c r="AD213" s="1"/>
      <c r="AF213" s="1">
        <f>D213/C212</f>
        <v>0.89473684210526316</v>
      </c>
      <c r="AG213" s="24">
        <v>54</v>
      </c>
      <c r="AH213" s="25">
        <f t="shared" si="62"/>
        <v>0.94736842105263153</v>
      </c>
      <c r="AI213" s="1">
        <f t="shared" si="63"/>
        <v>5.2631578947368474E-2</v>
      </c>
    </row>
    <row r="214" spans="1:35" ht="12.75" customHeight="1" x14ac:dyDescent="0.2">
      <c r="A214" s="28" t="s">
        <v>42</v>
      </c>
      <c r="E214" s="29">
        <v>51</v>
      </c>
      <c r="K214" s="172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30"/>
      <c r="Y214" s="30"/>
      <c r="Z214" s="30"/>
      <c r="AA214" s="30"/>
      <c r="AB214" s="30"/>
      <c r="AC214" s="30"/>
      <c r="AD214" s="1"/>
      <c r="AF214" s="1">
        <f>E214/D213</f>
        <v>1</v>
      </c>
      <c r="AG214" s="24">
        <v>54</v>
      </c>
      <c r="AH214" s="25">
        <f t="shared" si="62"/>
        <v>1</v>
      </c>
      <c r="AI214" s="1">
        <f t="shared" si="63"/>
        <v>0</v>
      </c>
    </row>
    <row r="215" spans="1:35" ht="12.75" customHeight="1" x14ac:dyDescent="0.2">
      <c r="A215" s="28" t="s">
        <v>43</v>
      </c>
      <c r="F215" s="29">
        <v>46</v>
      </c>
      <c r="K215" s="172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30"/>
      <c r="Y215" s="30"/>
      <c r="Z215" s="30"/>
      <c r="AA215" s="30"/>
      <c r="AB215" s="30"/>
      <c r="AC215" s="30"/>
      <c r="AD215" s="1"/>
      <c r="AF215" s="1">
        <f>F215/E214</f>
        <v>0.90196078431372551</v>
      </c>
      <c r="AG215" s="24">
        <v>50</v>
      </c>
      <c r="AH215" s="25">
        <f t="shared" si="62"/>
        <v>0.92592592592592593</v>
      </c>
      <c r="AI215" s="1">
        <f t="shared" si="63"/>
        <v>7.407407407407407E-2</v>
      </c>
    </row>
    <row r="216" spans="1:35" ht="12.75" customHeight="1" x14ac:dyDescent="0.2">
      <c r="A216" s="28" t="s">
        <v>44</v>
      </c>
      <c r="G216" s="29">
        <v>45</v>
      </c>
      <c r="K216" s="172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30"/>
      <c r="Y216" s="30"/>
      <c r="Z216" s="30"/>
      <c r="AA216" s="30"/>
      <c r="AB216" s="30"/>
      <c r="AC216" s="30"/>
      <c r="AD216" s="1"/>
      <c r="AF216" s="1">
        <f>G216/F215</f>
        <v>0.97826086956521741</v>
      </c>
      <c r="AG216" s="24">
        <v>53</v>
      </c>
      <c r="AH216" s="25">
        <f t="shared" si="62"/>
        <v>1.06</v>
      </c>
      <c r="AI216" s="1">
        <f t="shared" si="63"/>
        <v>-6.0000000000000053E-2</v>
      </c>
    </row>
    <row r="217" spans="1:35" ht="12.75" customHeight="1" x14ac:dyDescent="0.2">
      <c r="A217" s="28" t="s">
        <v>45</v>
      </c>
      <c r="H217" s="29">
        <v>42</v>
      </c>
      <c r="K217" s="172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30"/>
      <c r="Y217" s="30"/>
      <c r="Z217" s="30"/>
      <c r="AA217" s="30"/>
      <c r="AB217" s="30"/>
      <c r="AC217" s="30"/>
      <c r="AD217" s="1"/>
      <c r="AF217" s="1">
        <f>H217/G216</f>
        <v>0.93333333333333335</v>
      </c>
      <c r="AG217" s="24">
        <v>47</v>
      </c>
      <c r="AH217" s="25">
        <f t="shared" si="62"/>
        <v>0.8867924528301887</v>
      </c>
      <c r="AI217" s="1">
        <f t="shared" si="63"/>
        <v>0.1132075471698113</v>
      </c>
    </row>
    <row r="218" spans="1:35" ht="12.75" customHeight="1" x14ac:dyDescent="0.2">
      <c r="A218" s="28" t="s">
        <v>46</v>
      </c>
      <c r="H218" s="29">
        <v>2</v>
      </c>
      <c r="K218" s="172"/>
      <c r="N218" s="29">
        <v>5</v>
      </c>
      <c r="P218" s="29">
        <v>7</v>
      </c>
      <c r="R218" s="29">
        <v>7</v>
      </c>
      <c r="T218" s="29">
        <v>22</v>
      </c>
      <c r="X218" s="30"/>
      <c r="Y218" s="30"/>
      <c r="Z218" s="30"/>
      <c r="AA218" s="30"/>
      <c r="AB218" s="30"/>
      <c r="AC218" s="30"/>
      <c r="AG218" s="24"/>
      <c r="AH218" s="25"/>
      <c r="AI218" s="1"/>
    </row>
    <row r="219" spans="1:35" ht="12.75" customHeight="1" x14ac:dyDescent="0.2">
      <c r="A219" s="28" t="s">
        <v>47</v>
      </c>
      <c r="K219" s="172"/>
      <c r="O219" s="29">
        <v>5</v>
      </c>
      <c r="Q219" s="29">
        <v>7</v>
      </c>
      <c r="S219" s="29">
        <v>7</v>
      </c>
      <c r="U219" s="29">
        <v>22</v>
      </c>
      <c r="X219" s="30"/>
      <c r="Y219" s="30">
        <v>5</v>
      </c>
      <c r="Z219" s="30">
        <v>7</v>
      </c>
      <c r="AA219" s="30">
        <v>7</v>
      </c>
      <c r="AB219" s="30">
        <v>22</v>
      </c>
      <c r="AC219" s="30">
        <f t="shared" ref="AC219:AC221" si="64">SUM(X219:AB219)</f>
        <v>41</v>
      </c>
      <c r="AG219" s="24"/>
      <c r="AH219" s="25"/>
      <c r="AI219" s="1"/>
    </row>
    <row r="220" spans="1:35" ht="12.75" customHeight="1" x14ac:dyDescent="0.2">
      <c r="A220" s="28" t="s">
        <v>52</v>
      </c>
      <c r="H220" s="29">
        <v>1</v>
      </c>
      <c r="K220" s="172"/>
      <c r="P220" s="29">
        <v>3</v>
      </c>
      <c r="S220" s="29">
        <v>1</v>
      </c>
      <c r="U220" s="29">
        <v>1</v>
      </c>
      <c r="X220" s="30"/>
      <c r="Y220" s="30"/>
      <c r="Z220" s="30"/>
      <c r="AA220" s="30">
        <v>1</v>
      </c>
      <c r="AB220" s="30"/>
      <c r="AC220" s="30">
        <f t="shared" si="64"/>
        <v>1</v>
      </c>
      <c r="AG220" s="24"/>
      <c r="AH220" s="25"/>
      <c r="AI220" s="1"/>
    </row>
    <row r="221" spans="1:35" ht="12.75" customHeight="1" x14ac:dyDescent="0.2">
      <c r="A221" s="28" t="s">
        <v>53</v>
      </c>
      <c r="H221" s="29">
        <v>2</v>
      </c>
      <c r="I221" s="29" t="s">
        <v>100</v>
      </c>
      <c r="K221" s="172" t="s">
        <v>100</v>
      </c>
      <c r="L221" s="29" t="s">
        <v>100</v>
      </c>
      <c r="M221" s="29" t="s">
        <v>100</v>
      </c>
      <c r="Q221" s="29">
        <v>3</v>
      </c>
      <c r="U221" s="29">
        <v>1</v>
      </c>
      <c r="X221" s="30"/>
      <c r="Y221" s="30"/>
      <c r="Z221" s="30">
        <v>2</v>
      </c>
      <c r="AA221" s="30">
        <v>1</v>
      </c>
      <c r="AB221" s="30"/>
      <c r="AC221" s="30">
        <f t="shared" si="64"/>
        <v>3</v>
      </c>
      <c r="AG221" s="24"/>
      <c r="AH221" s="25"/>
      <c r="AI221" s="1"/>
    </row>
    <row r="222" spans="1:35" ht="12.75" customHeight="1" x14ac:dyDescent="0.2">
      <c r="A222" s="28" t="s">
        <v>58</v>
      </c>
      <c r="K222" s="172"/>
      <c r="X222" s="30"/>
      <c r="Y222" s="30"/>
      <c r="Z222" s="30"/>
      <c r="AA222" s="30"/>
      <c r="AB222" s="30"/>
      <c r="AC222" s="30"/>
      <c r="AG222" s="24"/>
      <c r="AH222" s="25"/>
      <c r="AI222" s="1"/>
    </row>
    <row r="223" spans="1:35" ht="12.75" customHeight="1" x14ac:dyDescent="0.2">
      <c r="A223" s="28" t="s">
        <v>59</v>
      </c>
      <c r="H223" s="29">
        <v>1</v>
      </c>
      <c r="K223" s="172"/>
      <c r="X223" s="30"/>
      <c r="Y223" s="30"/>
      <c r="Z223" s="30"/>
      <c r="AA223" s="30"/>
      <c r="AB223" s="30"/>
      <c r="AC223" s="30"/>
      <c r="AG223" s="24"/>
      <c r="AH223" s="25"/>
      <c r="AI223" s="1"/>
    </row>
    <row r="224" spans="1:35" ht="12.75" customHeight="1" x14ac:dyDescent="0.2">
      <c r="A224" s="28" t="s">
        <v>67</v>
      </c>
      <c r="H224" s="29">
        <v>1</v>
      </c>
      <c r="K224" s="172"/>
      <c r="X224" s="30"/>
      <c r="Y224" s="30"/>
      <c r="Z224" s="30"/>
      <c r="AA224" s="30"/>
      <c r="AB224" s="30"/>
      <c r="AC224" s="30"/>
      <c r="AG224" s="24"/>
      <c r="AH224" s="25"/>
      <c r="AI224" s="1"/>
    </row>
    <row r="225" spans="1:35" ht="12.75" customHeight="1" x14ac:dyDescent="0.2">
      <c r="K225" s="172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29">
        <f>SUM(AC219:AC221)</f>
        <v>45</v>
      </c>
      <c r="AD225" s="1">
        <f>AC219/B211</f>
        <v>0.63076923076923075</v>
      </c>
      <c r="AE225" s="1">
        <f>AC225/B211</f>
        <v>0.69230769230769229</v>
      </c>
      <c r="AF225" s="1">
        <f>AE225-AD225</f>
        <v>6.1538461538461542E-2</v>
      </c>
    </row>
    <row r="226" spans="1:35" ht="12.75" customHeight="1" x14ac:dyDescent="0.3">
      <c r="A226" s="2" t="s">
        <v>60</v>
      </c>
      <c r="K226" s="172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G226" s="1"/>
    </row>
    <row r="227" spans="1:35" ht="38.25" customHeight="1" x14ac:dyDescent="0.2">
      <c r="B227" s="182" t="s">
        <v>1</v>
      </c>
      <c r="C227" s="183"/>
      <c r="D227" s="183"/>
      <c r="E227" s="183"/>
      <c r="F227" s="183"/>
      <c r="G227" s="183"/>
      <c r="H227" s="183"/>
      <c r="I227" s="183"/>
      <c r="J227" s="61"/>
      <c r="K227" s="173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1"/>
      <c r="AE227" s="4" t="s">
        <v>3</v>
      </c>
      <c r="AF227" s="5" t="s">
        <v>4</v>
      </c>
      <c r="AG227" s="1"/>
    </row>
    <row r="228" spans="1:35" ht="12.75" customHeight="1" x14ac:dyDescent="0.2">
      <c r="A228" s="9" t="s">
        <v>9</v>
      </c>
      <c r="B228" s="10">
        <v>1</v>
      </c>
      <c r="C228" s="10">
        <v>2</v>
      </c>
      <c r="D228" s="10">
        <v>3</v>
      </c>
      <c r="E228" s="10">
        <v>4</v>
      </c>
      <c r="F228" s="10">
        <v>5</v>
      </c>
      <c r="G228" s="10">
        <v>6</v>
      </c>
      <c r="H228" s="10">
        <v>7</v>
      </c>
      <c r="I228" s="10">
        <v>8</v>
      </c>
      <c r="J228" s="29"/>
      <c r="K228" s="174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3"/>
      <c r="AF228" s="14"/>
      <c r="AG228" s="15"/>
      <c r="AH228" s="15"/>
      <c r="AI228" s="1"/>
    </row>
    <row r="229" spans="1:35" ht="12.75" customHeight="1" x14ac:dyDescent="0.2">
      <c r="A229" s="28" t="s">
        <v>35</v>
      </c>
      <c r="B229" s="17">
        <v>29</v>
      </c>
      <c r="C229" s="17"/>
      <c r="D229" s="17"/>
      <c r="E229" s="17"/>
      <c r="F229" s="17"/>
      <c r="G229" s="17"/>
      <c r="H229" s="17"/>
      <c r="I229" s="17"/>
      <c r="J229" s="13"/>
      <c r="K229" s="174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30"/>
      <c r="Y229" s="30"/>
      <c r="Z229" s="30"/>
      <c r="AA229" s="30"/>
      <c r="AB229" s="30"/>
      <c r="AC229" s="30"/>
      <c r="AD229" s="12"/>
      <c r="AE229" s="13"/>
      <c r="AF229" s="14"/>
      <c r="AG229" s="19">
        <f>B229</f>
        <v>29</v>
      </c>
      <c r="AH229" s="15"/>
      <c r="AI229" s="1"/>
    </row>
    <row r="230" spans="1:35" ht="12.75" customHeight="1" x14ac:dyDescent="0.2">
      <c r="A230" s="28" t="s">
        <v>36</v>
      </c>
      <c r="B230" s="29">
        <v>1</v>
      </c>
      <c r="C230" s="29">
        <v>26</v>
      </c>
      <c r="K230" s="172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30"/>
      <c r="Y230" s="30"/>
      <c r="Z230" s="30"/>
      <c r="AA230" s="30"/>
      <c r="AB230" s="30"/>
      <c r="AC230" s="30"/>
      <c r="AD230" s="1"/>
      <c r="AF230" s="14">
        <f>C230/B229</f>
        <v>0.89655172413793105</v>
      </c>
      <c r="AG230" s="24">
        <v>27</v>
      </c>
      <c r="AH230" s="25">
        <f t="shared" ref="AH230:AH234" si="65">AG230/AG229</f>
        <v>0.93103448275862066</v>
      </c>
      <c r="AI230" s="1">
        <f t="shared" ref="AI230:AI234" si="66">100%-AH230</f>
        <v>6.8965517241379337E-2</v>
      </c>
    </row>
    <row r="231" spans="1:35" ht="12.75" customHeight="1" x14ac:dyDescent="0.2">
      <c r="A231" s="28" t="s">
        <v>42</v>
      </c>
      <c r="D231" s="29">
        <v>23</v>
      </c>
      <c r="K231" s="172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30"/>
      <c r="Y231" s="30"/>
      <c r="Z231" s="30"/>
      <c r="AA231" s="30"/>
      <c r="AB231" s="30"/>
      <c r="AC231" s="30"/>
      <c r="AD231" s="1"/>
      <c r="AF231" s="1">
        <f>D231/C230</f>
        <v>0.88461538461538458</v>
      </c>
      <c r="AG231" s="24">
        <v>24</v>
      </c>
      <c r="AH231" s="25">
        <f t="shared" si="65"/>
        <v>0.88888888888888884</v>
      </c>
      <c r="AI231" s="1">
        <f t="shared" si="66"/>
        <v>0.11111111111111116</v>
      </c>
    </row>
    <row r="232" spans="1:35" ht="12.75" customHeight="1" x14ac:dyDescent="0.2">
      <c r="A232" s="28" t="s">
        <v>43</v>
      </c>
      <c r="E232" s="29">
        <v>18</v>
      </c>
      <c r="K232" s="172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30"/>
      <c r="Y232" s="30"/>
      <c r="Z232" s="30"/>
      <c r="AA232" s="30"/>
      <c r="AB232" s="30"/>
      <c r="AC232" s="30"/>
      <c r="AD232" s="71"/>
      <c r="AF232" s="1">
        <f>E232/D231</f>
        <v>0.78260869565217395</v>
      </c>
      <c r="AG232" s="24">
        <v>20</v>
      </c>
      <c r="AH232" s="25">
        <f t="shared" si="65"/>
        <v>0.83333333333333337</v>
      </c>
      <c r="AI232" s="1">
        <f t="shared" si="66"/>
        <v>0.16666666666666663</v>
      </c>
    </row>
    <row r="233" spans="1:35" ht="12.75" customHeight="1" x14ac:dyDescent="0.2">
      <c r="A233" s="28" t="s">
        <v>44</v>
      </c>
      <c r="F233" s="29">
        <v>15</v>
      </c>
      <c r="K233" s="172"/>
      <c r="X233" s="30"/>
      <c r="Y233" s="30"/>
      <c r="Z233" s="30"/>
      <c r="AA233" s="30"/>
      <c r="AB233" s="30"/>
      <c r="AC233" s="30"/>
      <c r="AD233" s="71"/>
      <c r="AF233" s="1">
        <f>F233/E232</f>
        <v>0.83333333333333337</v>
      </c>
      <c r="AG233" s="24">
        <v>19</v>
      </c>
      <c r="AH233" s="25">
        <f t="shared" si="65"/>
        <v>0.95</v>
      </c>
      <c r="AI233" s="1">
        <f t="shared" si="66"/>
        <v>5.0000000000000044E-2</v>
      </c>
    </row>
    <row r="234" spans="1:35" ht="12.75" customHeight="1" x14ac:dyDescent="0.2">
      <c r="A234" s="28" t="s">
        <v>45</v>
      </c>
      <c r="G234" s="29">
        <v>13</v>
      </c>
      <c r="K234" s="172"/>
      <c r="X234" s="30"/>
      <c r="Y234" s="30"/>
      <c r="Z234" s="30"/>
      <c r="AA234" s="30"/>
      <c r="AB234" s="30"/>
      <c r="AC234" s="30"/>
      <c r="AD234" s="71"/>
      <c r="AF234" s="1">
        <f>G234/F233</f>
        <v>0.8666666666666667</v>
      </c>
      <c r="AG234" s="24">
        <v>17</v>
      </c>
      <c r="AH234" s="25">
        <f t="shared" si="65"/>
        <v>0.89473684210526316</v>
      </c>
      <c r="AI234" s="1">
        <f t="shared" si="66"/>
        <v>0.10526315789473684</v>
      </c>
    </row>
    <row r="235" spans="1:35" ht="12.75" customHeight="1" x14ac:dyDescent="0.2">
      <c r="A235" s="28" t="s">
        <v>46</v>
      </c>
      <c r="H235" s="29">
        <v>13</v>
      </c>
      <c r="K235" s="172"/>
      <c r="X235" s="30"/>
      <c r="Y235" s="30"/>
      <c r="Z235" s="30"/>
      <c r="AA235" s="30"/>
      <c r="AB235" s="30"/>
      <c r="AC235" s="30"/>
      <c r="AD235" s="71"/>
      <c r="AF235" s="1">
        <f>H235/G234</f>
        <v>1</v>
      </c>
      <c r="AG235" s="24">
        <v>16</v>
      </c>
      <c r="AH235" s="25"/>
      <c r="AI235" s="1"/>
    </row>
    <row r="236" spans="1:35" ht="12.75" customHeight="1" x14ac:dyDescent="0.2">
      <c r="A236" s="28" t="s">
        <v>47</v>
      </c>
      <c r="K236" s="172"/>
      <c r="R236" s="29">
        <v>9</v>
      </c>
      <c r="S236" s="29">
        <v>2</v>
      </c>
      <c r="T236" s="29">
        <v>4</v>
      </c>
      <c r="X236" s="30"/>
      <c r="Y236" s="30"/>
      <c r="Z236" s="30"/>
      <c r="AA236" s="30">
        <v>2</v>
      </c>
      <c r="AB236" s="30"/>
      <c r="AC236" s="30">
        <v>2</v>
      </c>
      <c r="AD236" s="72"/>
      <c r="AF236" s="1"/>
      <c r="AG236" s="24"/>
      <c r="AH236" s="25"/>
      <c r="AI236" s="1"/>
    </row>
    <row r="237" spans="1:35" ht="12.75" customHeight="1" x14ac:dyDescent="0.2">
      <c r="A237" s="28" t="s">
        <v>52</v>
      </c>
      <c r="K237" s="172"/>
      <c r="R237" s="29">
        <v>9</v>
      </c>
      <c r="T237" s="29">
        <v>3</v>
      </c>
      <c r="X237" s="30"/>
      <c r="Y237" s="30"/>
      <c r="Z237" s="30"/>
      <c r="AA237" s="30">
        <v>9</v>
      </c>
      <c r="AB237" s="30">
        <v>3</v>
      </c>
      <c r="AC237" s="30">
        <f t="shared" ref="AC237:AC238" si="67">SUM(X237:AB237)</f>
        <v>12</v>
      </c>
      <c r="AD237" s="72"/>
      <c r="AF237" s="1"/>
      <c r="AG237" s="24"/>
      <c r="AH237" s="25"/>
      <c r="AI237" s="1"/>
    </row>
    <row r="238" spans="1:35" ht="12.75" customHeight="1" x14ac:dyDescent="0.2">
      <c r="A238" s="28" t="s">
        <v>53</v>
      </c>
      <c r="K238" s="172"/>
      <c r="S238" s="29">
        <v>2</v>
      </c>
      <c r="U238" s="29">
        <v>2</v>
      </c>
      <c r="X238" s="30"/>
      <c r="Y238" s="30"/>
      <c r="Z238" s="30"/>
      <c r="AA238" s="30">
        <v>2</v>
      </c>
      <c r="AB238" s="30">
        <v>1</v>
      </c>
      <c r="AC238" s="30">
        <f t="shared" si="67"/>
        <v>3</v>
      </c>
      <c r="AD238" s="72"/>
      <c r="AF238" s="1"/>
      <c r="AG238" s="24"/>
      <c r="AH238" s="25"/>
      <c r="AI238" s="1"/>
    </row>
    <row r="239" spans="1:35" ht="12.75" customHeight="1" x14ac:dyDescent="0.2">
      <c r="AC239" s="29">
        <f>SUM(AC236:AC238)</f>
        <v>17</v>
      </c>
      <c r="AD239" s="35">
        <f>SUM(AC236:AC237)/B229</f>
        <v>0.48275862068965519</v>
      </c>
      <c r="AE239" s="1"/>
      <c r="AG239" s="1"/>
    </row>
    <row r="240" spans="1:35" ht="12.75" customHeight="1" x14ac:dyDescent="0.3">
      <c r="A240" s="2" t="s">
        <v>61</v>
      </c>
      <c r="AD240" s="1"/>
      <c r="AE240" s="1"/>
      <c r="AG240" s="1"/>
    </row>
    <row r="241" spans="1:36" ht="38.25" customHeight="1" x14ac:dyDescent="0.2">
      <c r="B241" s="182" t="s">
        <v>1</v>
      </c>
      <c r="C241" s="183"/>
      <c r="D241" s="183"/>
      <c r="E241" s="183"/>
      <c r="F241" s="183"/>
      <c r="G241" s="183"/>
      <c r="H241" s="183"/>
      <c r="I241" s="183"/>
      <c r="J241" s="61"/>
      <c r="AD241" s="4" t="s">
        <v>2</v>
      </c>
      <c r="AE241" s="4" t="s">
        <v>3</v>
      </c>
      <c r="AF241" s="5" t="s">
        <v>4</v>
      </c>
      <c r="AG241" s="4" t="s">
        <v>5</v>
      </c>
      <c r="AH241" s="6" t="s">
        <v>6</v>
      </c>
      <c r="AI241" s="6" t="s">
        <v>7</v>
      </c>
      <c r="AJ241" s="7" t="s">
        <v>8</v>
      </c>
    </row>
    <row r="242" spans="1:36" ht="12.75" customHeight="1" x14ac:dyDescent="0.2">
      <c r="A242" s="9" t="s">
        <v>9</v>
      </c>
      <c r="B242" s="10">
        <v>1</v>
      </c>
      <c r="C242" s="10">
        <v>2</v>
      </c>
      <c r="D242" s="10">
        <v>3</v>
      </c>
      <c r="E242" s="10">
        <v>4</v>
      </c>
      <c r="F242" s="10">
        <v>5</v>
      </c>
      <c r="G242" s="10">
        <v>6</v>
      </c>
      <c r="H242" s="10">
        <v>7</v>
      </c>
      <c r="I242" s="10">
        <v>8</v>
      </c>
      <c r="J242" s="10"/>
      <c r="K242" s="150" t="s">
        <v>10</v>
      </c>
      <c r="L242" s="66"/>
      <c r="M242" s="66"/>
      <c r="N242" s="66"/>
      <c r="O242" s="66"/>
      <c r="P242" s="66"/>
      <c r="Q242" s="66"/>
      <c r="R242" s="66"/>
      <c r="S242" s="66"/>
      <c r="T242" s="66"/>
      <c r="U242" s="66"/>
      <c r="V242" s="66"/>
      <c r="W242" s="66"/>
      <c r="X242" s="66"/>
      <c r="Y242" s="66"/>
      <c r="Z242" s="66"/>
      <c r="AA242" s="66"/>
      <c r="AB242" s="66"/>
      <c r="AC242" s="66"/>
      <c r="AD242" s="12"/>
      <c r="AE242" s="12"/>
      <c r="AF242" s="13"/>
      <c r="AG242" s="14"/>
      <c r="AH242" s="15"/>
      <c r="AI242" s="15"/>
      <c r="AJ242" s="1"/>
    </row>
    <row r="243" spans="1:36" ht="12.75" customHeight="1" x14ac:dyDescent="0.2">
      <c r="A243" s="28" t="s">
        <v>36</v>
      </c>
      <c r="B243" s="17">
        <v>69</v>
      </c>
      <c r="C243" s="17"/>
      <c r="D243" s="17"/>
      <c r="E243" s="17"/>
      <c r="F243" s="17"/>
      <c r="G243" s="17"/>
      <c r="H243" s="17"/>
      <c r="I243" s="17"/>
      <c r="J243" s="17"/>
      <c r="K243" s="151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  <c r="AA243" s="67"/>
      <c r="AB243" s="67"/>
      <c r="AC243" s="67"/>
      <c r="AD243" s="12"/>
      <c r="AE243" s="12"/>
      <c r="AF243" s="13"/>
      <c r="AG243" s="14"/>
      <c r="AH243" s="19">
        <f>B243</f>
        <v>69</v>
      </c>
      <c r="AI243" s="15"/>
      <c r="AJ243" s="1"/>
    </row>
    <row r="244" spans="1:36" ht="12.75" customHeight="1" x14ac:dyDescent="0.2">
      <c r="A244" s="28" t="s">
        <v>42</v>
      </c>
      <c r="C244" s="29">
        <v>66</v>
      </c>
      <c r="K244" s="151"/>
      <c r="L244" s="30"/>
      <c r="M244" s="30"/>
      <c r="N244" s="30"/>
      <c r="O244" s="30"/>
      <c r="P244" s="30"/>
      <c r="Q244" s="30"/>
      <c r="R244" s="30"/>
      <c r="S244" s="30"/>
      <c r="T244" s="30"/>
      <c r="U244" s="30"/>
      <c r="V244" s="30"/>
      <c r="W244" s="30"/>
      <c r="X244" s="30"/>
      <c r="Y244" s="30"/>
      <c r="Z244" s="30"/>
      <c r="AA244" s="30"/>
      <c r="AB244" s="30"/>
      <c r="AC244" s="30"/>
      <c r="AD244" s="1"/>
      <c r="AE244" s="1"/>
      <c r="AG244" s="1">
        <f>C244/B243</f>
        <v>0.95652173913043481</v>
      </c>
      <c r="AH244" s="19">
        <v>66</v>
      </c>
      <c r="AI244" s="25">
        <f t="shared" ref="AI244:AI249" si="68">AH244/AH243</f>
        <v>0.95652173913043481</v>
      </c>
      <c r="AJ244" s="1">
        <f t="shared" ref="AJ244:AJ249" si="69">100%-AI244</f>
        <v>4.3478260869565188E-2</v>
      </c>
    </row>
    <row r="245" spans="1:36" ht="12.75" customHeight="1" x14ac:dyDescent="0.2">
      <c r="A245" s="28" t="s">
        <v>43</v>
      </c>
      <c r="D245" s="29">
        <v>59</v>
      </c>
      <c r="X245" s="30"/>
      <c r="Y245" s="30"/>
      <c r="Z245" s="30"/>
      <c r="AA245" s="30"/>
      <c r="AB245" s="30"/>
      <c r="AC245" s="30"/>
      <c r="AD245" s="1"/>
      <c r="AE245" s="1"/>
      <c r="AG245" s="1">
        <f>D245/C244</f>
        <v>0.89393939393939392</v>
      </c>
      <c r="AH245" s="19">
        <v>61</v>
      </c>
      <c r="AI245" s="25">
        <f t="shared" si="68"/>
        <v>0.9242424242424242</v>
      </c>
      <c r="AJ245" s="1">
        <f t="shared" si="69"/>
        <v>7.5757575757575801E-2</v>
      </c>
    </row>
    <row r="246" spans="1:36" ht="12.75" customHeight="1" x14ac:dyDescent="0.2">
      <c r="A246" s="28" t="s">
        <v>44</v>
      </c>
      <c r="E246" s="29">
        <v>53</v>
      </c>
      <c r="X246" s="30"/>
      <c r="Y246" s="30"/>
      <c r="Z246" s="30"/>
      <c r="AA246" s="30"/>
      <c r="AB246" s="30"/>
      <c r="AC246" s="30"/>
      <c r="AD246" s="1"/>
      <c r="AE246" s="1"/>
      <c r="AG246" s="1">
        <f>E246/D245</f>
        <v>0.89830508474576276</v>
      </c>
      <c r="AH246" s="19">
        <v>58</v>
      </c>
      <c r="AI246" s="25">
        <f t="shared" si="68"/>
        <v>0.95081967213114749</v>
      </c>
      <c r="AJ246" s="1">
        <f t="shared" si="69"/>
        <v>4.9180327868852514E-2</v>
      </c>
    </row>
    <row r="247" spans="1:36" ht="12.75" customHeight="1" x14ac:dyDescent="0.2">
      <c r="A247" s="28" t="s">
        <v>45</v>
      </c>
      <c r="F247" s="29">
        <v>53</v>
      </c>
      <c r="X247" s="30"/>
      <c r="Y247" s="30"/>
      <c r="Z247" s="30"/>
      <c r="AA247" s="30"/>
      <c r="AB247" s="30"/>
      <c r="AC247" s="30"/>
      <c r="AD247" s="1"/>
      <c r="AE247" s="1"/>
      <c r="AG247" s="1">
        <f>F247/E246</f>
        <v>1</v>
      </c>
      <c r="AH247" s="19">
        <v>54</v>
      </c>
      <c r="AI247" s="25">
        <f t="shared" si="68"/>
        <v>0.93103448275862066</v>
      </c>
      <c r="AJ247" s="1">
        <f t="shared" si="69"/>
        <v>6.8965517241379337E-2</v>
      </c>
    </row>
    <row r="248" spans="1:36" ht="12.75" customHeight="1" x14ac:dyDescent="0.2">
      <c r="A248" s="28" t="s">
        <v>46</v>
      </c>
      <c r="G248" s="29">
        <v>53</v>
      </c>
      <c r="X248" s="30"/>
      <c r="Y248" s="30"/>
      <c r="Z248" s="30"/>
      <c r="AA248" s="30"/>
      <c r="AB248" s="30"/>
      <c r="AC248" s="30"/>
      <c r="AD248" s="1"/>
      <c r="AE248" s="1"/>
      <c r="AG248" s="1">
        <f>G248/F247</f>
        <v>1</v>
      </c>
      <c r="AH248" s="19">
        <v>54</v>
      </c>
      <c r="AI248" s="25">
        <f t="shared" si="68"/>
        <v>1</v>
      </c>
      <c r="AJ248" s="1">
        <f t="shared" si="69"/>
        <v>0</v>
      </c>
    </row>
    <row r="249" spans="1:36" ht="12.75" customHeight="1" x14ac:dyDescent="0.2">
      <c r="A249" s="28" t="s">
        <v>47</v>
      </c>
      <c r="H249" s="29">
        <v>52</v>
      </c>
      <c r="X249" s="30"/>
      <c r="Y249" s="30"/>
      <c r="Z249" s="30"/>
      <c r="AA249" s="30"/>
      <c r="AB249" s="30"/>
      <c r="AC249" s="30"/>
      <c r="AD249" s="1"/>
      <c r="AE249" s="1"/>
      <c r="AG249" s="1">
        <f>H249/G248</f>
        <v>0.98113207547169812</v>
      </c>
      <c r="AH249" s="19">
        <v>53</v>
      </c>
      <c r="AI249" s="25">
        <f t="shared" si="68"/>
        <v>0.98148148148148151</v>
      </c>
      <c r="AJ249" s="1">
        <f t="shared" si="69"/>
        <v>1.851851851851849E-2</v>
      </c>
    </row>
    <row r="250" spans="1:36" ht="12.75" customHeight="1" x14ac:dyDescent="0.2">
      <c r="A250" s="28" t="s">
        <v>52</v>
      </c>
      <c r="I250" s="29">
        <v>3</v>
      </c>
      <c r="R250" s="29">
        <v>22</v>
      </c>
      <c r="T250" s="29">
        <v>27</v>
      </c>
      <c r="X250" s="30"/>
      <c r="Y250" s="30"/>
      <c r="Z250" s="30"/>
      <c r="AA250" s="30"/>
      <c r="AB250" s="30"/>
      <c r="AC250" s="30"/>
      <c r="AD250" s="1"/>
      <c r="AE250" s="1"/>
      <c r="AG250" s="1"/>
      <c r="AH250" s="19"/>
      <c r="AI250" s="25"/>
      <c r="AJ250" s="1"/>
    </row>
    <row r="251" spans="1:36" ht="12.75" customHeight="1" x14ac:dyDescent="0.2">
      <c r="A251" s="28" t="s">
        <v>53</v>
      </c>
      <c r="Q251" s="29">
        <v>2</v>
      </c>
      <c r="S251" s="29">
        <v>2</v>
      </c>
      <c r="U251" s="29">
        <v>27</v>
      </c>
      <c r="X251" s="30"/>
      <c r="Y251" s="30"/>
      <c r="Z251" s="30">
        <v>1</v>
      </c>
      <c r="AA251" s="30">
        <v>22</v>
      </c>
      <c r="AB251" s="30">
        <v>27</v>
      </c>
      <c r="AC251" s="30">
        <f t="shared" ref="AC251:AC254" si="70">SUM(Z251:AB251)</f>
        <v>50</v>
      </c>
      <c r="AD251" s="1"/>
      <c r="AE251" s="1"/>
      <c r="AG251" s="1"/>
      <c r="AH251" s="19"/>
      <c r="AI251" s="25"/>
      <c r="AJ251" s="1"/>
    </row>
    <row r="252" spans="1:36" ht="12.75" customHeight="1" x14ac:dyDescent="0.2">
      <c r="A252" s="28" t="s">
        <v>58</v>
      </c>
      <c r="T252" s="29">
        <v>2</v>
      </c>
      <c r="U252" s="29">
        <v>1</v>
      </c>
      <c r="X252" s="30"/>
      <c r="Y252" s="30"/>
      <c r="Z252" s="30"/>
      <c r="AA252" s="30"/>
      <c r="AB252" s="30">
        <v>1</v>
      </c>
      <c r="AC252" s="30">
        <f t="shared" si="70"/>
        <v>1</v>
      </c>
      <c r="AD252" s="1"/>
      <c r="AE252" s="1"/>
      <c r="AG252" s="1"/>
      <c r="AH252" s="19"/>
      <c r="AI252" s="25"/>
      <c r="AJ252" s="1"/>
    </row>
    <row r="253" spans="1:36" ht="12.75" customHeight="1" x14ac:dyDescent="0.2">
      <c r="A253" s="28" t="s">
        <v>59</v>
      </c>
      <c r="T253" s="29">
        <v>1</v>
      </c>
      <c r="U253" s="29">
        <v>1</v>
      </c>
      <c r="X253" s="30"/>
      <c r="Y253" s="30"/>
      <c r="Z253" s="30"/>
      <c r="AA253" s="30"/>
      <c r="AB253" s="30">
        <v>1</v>
      </c>
      <c r="AC253" s="30">
        <f t="shared" si="70"/>
        <v>1</v>
      </c>
      <c r="AD253" s="1"/>
      <c r="AE253" s="1"/>
      <c r="AG253" s="1"/>
      <c r="AH253" s="19"/>
      <c r="AI253" s="25"/>
      <c r="AJ253" s="1"/>
    </row>
    <row r="254" spans="1:36" ht="12.75" customHeight="1" x14ac:dyDescent="0.2">
      <c r="A254" s="28" t="s">
        <v>67</v>
      </c>
      <c r="U254" s="29">
        <v>1</v>
      </c>
      <c r="X254" s="30"/>
      <c r="Y254" s="30"/>
      <c r="Z254" s="30"/>
      <c r="AA254" s="30"/>
      <c r="AB254" s="30">
        <v>1</v>
      </c>
      <c r="AC254" s="30">
        <f t="shared" si="70"/>
        <v>1</v>
      </c>
      <c r="AD254" s="1"/>
      <c r="AE254" s="1"/>
      <c r="AG254" s="1"/>
      <c r="AH254" s="19"/>
      <c r="AI254" s="25"/>
      <c r="AJ254" s="1"/>
    </row>
    <row r="255" spans="1:36" ht="12.75" customHeight="1" x14ac:dyDescent="0.2">
      <c r="AC255" s="29">
        <f>SUM(AC251:AC254)</f>
        <v>53</v>
      </c>
      <c r="AD255" s="1">
        <f>AC251/B243</f>
        <v>0.72463768115942029</v>
      </c>
      <c r="AE255" s="1">
        <f>AC255/B243</f>
        <v>0.76811594202898548</v>
      </c>
      <c r="AF255" s="1">
        <f>AE255-AD255</f>
        <v>4.3478260869565188E-2</v>
      </c>
      <c r="AG255" s="1"/>
    </row>
    <row r="256" spans="1:36" ht="12.75" customHeight="1" x14ac:dyDescent="0.3">
      <c r="A256" s="2" t="s">
        <v>62</v>
      </c>
      <c r="AD256" s="1"/>
      <c r="AE256" s="1"/>
      <c r="AG256" s="1"/>
    </row>
    <row r="257" spans="1:40" ht="38.25" customHeight="1" x14ac:dyDescent="0.2">
      <c r="B257" s="182" t="s">
        <v>1</v>
      </c>
      <c r="C257" s="183"/>
      <c r="D257" s="183"/>
      <c r="E257" s="183"/>
      <c r="F257" s="183"/>
      <c r="G257" s="183"/>
      <c r="H257" s="183"/>
      <c r="I257" s="183"/>
      <c r="J257" s="61"/>
      <c r="AD257" s="4" t="s">
        <v>2</v>
      </c>
      <c r="AE257" s="4" t="s">
        <v>3</v>
      </c>
      <c r="AF257" s="5" t="s">
        <v>4</v>
      </c>
      <c r="AG257" s="4" t="s">
        <v>5</v>
      </c>
      <c r="AH257" s="6" t="s">
        <v>6</v>
      </c>
      <c r="AI257" s="6" t="s">
        <v>7</v>
      </c>
      <c r="AJ257" s="7" t="s">
        <v>8</v>
      </c>
    </row>
    <row r="258" spans="1:40" ht="12.75" customHeight="1" x14ac:dyDescent="0.2">
      <c r="A258" s="9" t="s">
        <v>9</v>
      </c>
      <c r="B258" s="10">
        <v>1</v>
      </c>
      <c r="C258" s="10">
        <v>2</v>
      </c>
      <c r="D258" s="10">
        <v>3</v>
      </c>
      <c r="E258" s="10">
        <v>4</v>
      </c>
      <c r="F258" s="10">
        <v>5</v>
      </c>
      <c r="G258" s="10">
        <v>6</v>
      </c>
      <c r="H258" s="10">
        <v>7</v>
      </c>
      <c r="I258" s="10">
        <v>8</v>
      </c>
      <c r="J258" s="10"/>
      <c r="K258" s="150" t="s">
        <v>10</v>
      </c>
      <c r="L258" s="66"/>
      <c r="M258" s="66"/>
      <c r="N258" s="66"/>
      <c r="O258" s="66"/>
      <c r="P258" s="66"/>
      <c r="Q258" s="66"/>
      <c r="R258" s="66"/>
      <c r="S258" s="66"/>
      <c r="T258" s="66"/>
      <c r="U258" s="66"/>
      <c r="V258" s="66"/>
      <c r="W258" s="66"/>
      <c r="X258" s="66"/>
      <c r="Y258" s="66"/>
      <c r="Z258" s="66"/>
      <c r="AA258" s="66"/>
      <c r="AB258" s="66"/>
      <c r="AC258" s="66"/>
      <c r="AD258" s="12"/>
      <c r="AE258" s="12"/>
      <c r="AF258" s="13"/>
      <c r="AG258" s="14"/>
      <c r="AH258" s="15"/>
      <c r="AI258" s="15"/>
      <c r="AJ258" s="1"/>
    </row>
    <row r="259" spans="1:40" ht="12.75" customHeight="1" x14ac:dyDescent="0.2">
      <c r="A259" s="28" t="s">
        <v>42</v>
      </c>
      <c r="B259" s="17">
        <v>34</v>
      </c>
      <c r="C259" s="17"/>
      <c r="D259" s="17"/>
      <c r="E259" s="17"/>
      <c r="F259" s="17"/>
      <c r="G259" s="17"/>
      <c r="H259" s="17"/>
      <c r="I259" s="17"/>
      <c r="J259" s="17"/>
      <c r="K259" s="151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  <c r="AA259" s="67"/>
      <c r="AB259" s="67"/>
      <c r="AC259" s="67"/>
      <c r="AD259" s="12"/>
      <c r="AE259" s="12"/>
      <c r="AF259" s="13"/>
      <c r="AG259" s="14"/>
      <c r="AH259" s="19">
        <f>B259</f>
        <v>34</v>
      </c>
      <c r="AI259" s="15"/>
      <c r="AJ259" s="1"/>
    </row>
    <row r="260" spans="1:40" ht="12.75" customHeight="1" x14ac:dyDescent="0.2">
      <c r="A260" s="28" t="s">
        <v>43</v>
      </c>
      <c r="C260" s="29">
        <v>33</v>
      </c>
      <c r="K260" s="151"/>
      <c r="L260" s="30"/>
      <c r="M260" s="30"/>
      <c r="N260" s="30"/>
      <c r="O260" s="30"/>
      <c r="P260" s="30"/>
      <c r="Q260" s="30"/>
      <c r="R260" s="30"/>
      <c r="S260" s="30"/>
      <c r="T260" s="30"/>
      <c r="U260" s="30"/>
      <c r="V260" s="30"/>
      <c r="W260" s="30"/>
      <c r="X260" s="30"/>
      <c r="Y260" s="30"/>
      <c r="Z260" s="30"/>
      <c r="AA260" s="30"/>
      <c r="AB260" s="30"/>
      <c r="AC260" s="30"/>
      <c r="AD260" s="1"/>
      <c r="AE260" s="1"/>
      <c r="AG260" s="1">
        <f>C260/B259</f>
        <v>0.97058823529411764</v>
      </c>
      <c r="AH260" s="19">
        <v>33</v>
      </c>
      <c r="AI260" s="25">
        <f t="shared" ref="AI260:AI265" si="71">AH260/AH259</f>
        <v>0.97058823529411764</v>
      </c>
      <c r="AJ260" s="1">
        <f t="shared" ref="AJ260:AJ265" si="72">100%-AI260</f>
        <v>2.9411764705882359E-2</v>
      </c>
    </row>
    <row r="261" spans="1:40" ht="12.75" customHeight="1" x14ac:dyDescent="0.2">
      <c r="A261" s="28" t="s">
        <v>44</v>
      </c>
      <c r="D261" s="29">
        <v>27</v>
      </c>
      <c r="X261" s="30"/>
      <c r="Y261" s="30"/>
      <c r="Z261" s="30"/>
      <c r="AA261" s="30"/>
      <c r="AB261" s="30"/>
      <c r="AC261" s="30"/>
      <c r="AD261" s="1"/>
      <c r="AE261" s="1"/>
      <c r="AG261" s="1">
        <f>D261/C260</f>
        <v>0.81818181818181823</v>
      </c>
      <c r="AH261" s="19">
        <v>28</v>
      </c>
      <c r="AI261" s="25">
        <f t="shared" si="71"/>
        <v>0.84848484848484851</v>
      </c>
      <c r="AJ261" s="1">
        <f t="shared" si="72"/>
        <v>0.15151515151515149</v>
      </c>
    </row>
    <row r="262" spans="1:40" ht="12.75" customHeight="1" x14ac:dyDescent="0.2">
      <c r="A262" s="28" t="s">
        <v>45</v>
      </c>
      <c r="E262" s="29">
        <v>24</v>
      </c>
      <c r="X262" s="30"/>
      <c r="Y262" s="30"/>
      <c r="Z262" s="30"/>
      <c r="AA262" s="30"/>
      <c r="AB262" s="30"/>
      <c r="AC262" s="30"/>
      <c r="AD262" s="1"/>
      <c r="AE262" s="1"/>
      <c r="AG262" s="1">
        <f>E262/D261</f>
        <v>0.88888888888888884</v>
      </c>
      <c r="AH262" s="19">
        <v>27</v>
      </c>
      <c r="AI262" s="25">
        <f t="shared" si="71"/>
        <v>0.9642857142857143</v>
      </c>
      <c r="AJ262" s="1">
        <f t="shared" si="72"/>
        <v>3.5714285714285698E-2</v>
      </c>
    </row>
    <row r="263" spans="1:40" ht="12.75" customHeight="1" x14ac:dyDescent="0.2">
      <c r="A263" s="28" t="s">
        <v>46</v>
      </c>
      <c r="F263" s="29">
        <v>19</v>
      </c>
      <c r="X263" s="30"/>
      <c r="Y263" s="30"/>
      <c r="Z263" s="30"/>
      <c r="AA263" s="30"/>
      <c r="AB263" s="30"/>
      <c r="AC263" s="30"/>
      <c r="AD263" s="1"/>
      <c r="AE263" s="1"/>
      <c r="AG263" s="1">
        <f>F263/E262</f>
        <v>0.79166666666666663</v>
      </c>
      <c r="AH263" s="19">
        <v>24</v>
      </c>
      <c r="AI263" s="25">
        <f t="shared" si="71"/>
        <v>0.88888888888888884</v>
      </c>
      <c r="AJ263" s="1">
        <f t="shared" si="72"/>
        <v>0.11111111111111116</v>
      </c>
    </row>
    <row r="264" spans="1:40" ht="12.75" customHeight="1" x14ac:dyDescent="0.2">
      <c r="A264" s="28" t="s">
        <v>47</v>
      </c>
      <c r="G264" s="29">
        <v>19</v>
      </c>
      <c r="X264" s="30"/>
      <c r="Y264" s="30"/>
      <c r="Z264" s="30"/>
      <c r="AA264" s="30"/>
      <c r="AB264" s="30"/>
      <c r="AC264" s="30"/>
      <c r="AD264" s="1"/>
      <c r="AE264" s="1"/>
      <c r="AG264" s="1">
        <f>G264/F263</f>
        <v>1</v>
      </c>
      <c r="AH264" s="19">
        <v>25</v>
      </c>
      <c r="AI264" s="25">
        <f t="shared" si="71"/>
        <v>1.0416666666666667</v>
      </c>
      <c r="AJ264" s="1">
        <f t="shared" si="72"/>
        <v>-4.1666666666666741E-2</v>
      </c>
    </row>
    <row r="265" spans="1:40" ht="12.75" customHeight="1" x14ac:dyDescent="0.2">
      <c r="A265" s="29">
        <v>1001</v>
      </c>
      <c r="H265" s="29">
        <v>18</v>
      </c>
      <c r="X265" s="30"/>
      <c r="Y265" s="30"/>
      <c r="Z265" s="30"/>
      <c r="AA265" s="30"/>
      <c r="AB265" s="30"/>
      <c r="AC265" s="30"/>
      <c r="AD265" s="1"/>
      <c r="AE265" s="1"/>
      <c r="AG265" s="1">
        <f>H265/G264</f>
        <v>0.94736842105263153</v>
      </c>
      <c r="AH265" s="19">
        <v>23</v>
      </c>
      <c r="AI265" s="25">
        <f t="shared" si="71"/>
        <v>0.92</v>
      </c>
      <c r="AJ265" s="1">
        <f t="shared" si="72"/>
        <v>7.999999999999996E-2</v>
      </c>
    </row>
    <row r="266" spans="1:40" ht="12.75" customHeight="1" x14ac:dyDescent="0.2">
      <c r="A266" s="29">
        <v>1002</v>
      </c>
      <c r="R266" s="29">
        <v>14</v>
      </c>
      <c r="T266" s="29">
        <v>4</v>
      </c>
      <c r="X266" s="30"/>
      <c r="Y266" s="30"/>
      <c r="Z266" s="30"/>
      <c r="AA266" s="30"/>
      <c r="AB266" s="30"/>
      <c r="AC266" s="30"/>
      <c r="AD266" s="1"/>
      <c r="AE266" s="1"/>
      <c r="AG266" s="1"/>
      <c r="AH266" s="19"/>
      <c r="AI266" s="25"/>
      <c r="AJ266" s="1"/>
    </row>
    <row r="267" spans="1:40" ht="12.75" customHeight="1" x14ac:dyDescent="0.2">
      <c r="A267" s="29">
        <v>1101</v>
      </c>
      <c r="N267" s="29">
        <v>2</v>
      </c>
      <c r="S267" s="29">
        <v>14</v>
      </c>
      <c r="U267" s="29">
        <v>5</v>
      </c>
      <c r="X267" s="30"/>
      <c r="Y267" s="30"/>
      <c r="Z267" s="30"/>
      <c r="AA267" s="30">
        <v>14</v>
      </c>
      <c r="AB267" s="30">
        <v>4</v>
      </c>
      <c r="AC267" s="30">
        <f>SUM(AA267:AB267)</f>
        <v>18</v>
      </c>
      <c r="AD267" s="1"/>
      <c r="AE267" s="1"/>
      <c r="AG267" s="1"/>
      <c r="AH267" s="19"/>
      <c r="AI267" s="25"/>
      <c r="AJ267" s="1"/>
    </row>
    <row r="268" spans="1:40" ht="12.75" customHeight="1" x14ac:dyDescent="0.2">
      <c r="A268" s="29">
        <v>1102</v>
      </c>
      <c r="O268" s="29">
        <v>2</v>
      </c>
      <c r="S268" s="29">
        <v>1</v>
      </c>
      <c r="U268" s="29">
        <v>1</v>
      </c>
      <c r="X268" s="30"/>
      <c r="Y268" s="30">
        <v>1</v>
      </c>
      <c r="Z268" s="30"/>
      <c r="AA268" s="30">
        <v>1</v>
      </c>
      <c r="AB268" s="30">
        <v>1</v>
      </c>
      <c r="AC268" s="30">
        <f>SUM(X268:AB268)</f>
        <v>3</v>
      </c>
      <c r="AD268" s="1"/>
      <c r="AE268" s="1"/>
      <c r="AG268" s="1"/>
      <c r="AH268" s="19"/>
      <c r="AI268" s="25"/>
      <c r="AJ268" s="1"/>
    </row>
    <row r="269" spans="1:40" ht="12.75" customHeight="1" x14ac:dyDescent="0.2">
      <c r="AC269" s="29">
        <f>SUM(AC267:AC268)</f>
        <v>21</v>
      </c>
      <c r="AD269" s="1">
        <f>AC267/B259</f>
        <v>0.52941176470588236</v>
      </c>
      <c r="AE269" s="1">
        <f>AC269/B259</f>
        <v>0.61764705882352944</v>
      </c>
      <c r="AF269" s="1">
        <f>AE269-AD269</f>
        <v>8.8235294117647078E-2</v>
      </c>
      <c r="AG269" s="1"/>
      <c r="AK269" s="29" t="s">
        <v>63</v>
      </c>
      <c r="AL269" s="29">
        <v>21</v>
      </c>
      <c r="AM269" s="29">
        <f>SUM(AC266:AC268)</f>
        <v>21</v>
      </c>
      <c r="AN269" s="29" t="s">
        <v>10</v>
      </c>
    </row>
    <row r="270" spans="1:40" ht="12.75" customHeight="1" x14ac:dyDescent="0.2">
      <c r="AD270" s="1"/>
      <c r="AE270" s="1"/>
      <c r="AF270" s="1"/>
      <c r="AG270" s="1"/>
      <c r="AK270" s="29" t="s">
        <v>64</v>
      </c>
      <c r="AL270" s="25">
        <f>AL269/B259</f>
        <v>0.61764705882352944</v>
      </c>
      <c r="AM270" s="25">
        <f>AL269/AM269</f>
        <v>1</v>
      </c>
      <c r="AN270" s="29" t="s">
        <v>65</v>
      </c>
    </row>
    <row r="271" spans="1:40" ht="12.75" customHeight="1" x14ac:dyDescent="0.2">
      <c r="AD271" s="1"/>
      <c r="AE271" s="1"/>
      <c r="AF271" s="1"/>
      <c r="AG271" s="1"/>
      <c r="AK271" s="29"/>
      <c r="AL271" s="29"/>
      <c r="AM271" s="29"/>
      <c r="AN271" s="29"/>
    </row>
    <row r="272" spans="1:40" ht="12.75" customHeight="1" x14ac:dyDescent="0.2">
      <c r="AD272" s="1"/>
      <c r="AE272" s="1"/>
      <c r="AF272" s="1"/>
      <c r="AG272" s="1"/>
      <c r="AK272" s="29"/>
      <c r="AL272" s="29"/>
      <c r="AM272" s="29"/>
      <c r="AN272" s="29"/>
    </row>
    <row r="273" spans="1:40" ht="12.75" customHeight="1" x14ac:dyDescent="0.3">
      <c r="A273" s="2" t="s">
        <v>66</v>
      </c>
      <c r="AD273" s="1"/>
      <c r="AE273" s="1"/>
      <c r="AG273" s="1"/>
    </row>
    <row r="274" spans="1:40" ht="38.25" customHeight="1" x14ac:dyDescent="0.2">
      <c r="B274" s="182" t="s">
        <v>1</v>
      </c>
      <c r="C274" s="183"/>
      <c r="D274" s="183"/>
      <c r="E274" s="183"/>
      <c r="F274" s="183"/>
      <c r="G274" s="183"/>
      <c r="H274" s="183"/>
      <c r="I274" s="183"/>
      <c r="J274" s="61"/>
      <c r="AD274" s="4" t="s">
        <v>2</v>
      </c>
      <c r="AE274" s="4" t="s">
        <v>3</v>
      </c>
      <c r="AF274" s="5" t="s">
        <v>4</v>
      </c>
      <c r="AG274" s="4" t="s">
        <v>5</v>
      </c>
      <c r="AH274" s="6" t="s">
        <v>6</v>
      </c>
      <c r="AI274" s="6" t="s">
        <v>7</v>
      </c>
      <c r="AJ274" s="7" t="s">
        <v>8</v>
      </c>
    </row>
    <row r="275" spans="1:40" ht="12.75" customHeight="1" x14ac:dyDescent="0.2">
      <c r="A275" s="9" t="s">
        <v>9</v>
      </c>
      <c r="B275" s="10">
        <v>1</v>
      </c>
      <c r="C275" s="10">
        <v>2</v>
      </c>
      <c r="D275" s="10">
        <v>3</v>
      </c>
      <c r="E275" s="10">
        <v>4</v>
      </c>
      <c r="F275" s="10">
        <v>5</v>
      </c>
      <c r="G275" s="10">
        <v>6</v>
      </c>
      <c r="H275" s="10">
        <v>7</v>
      </c>
      <c r="I275" s="10">
        <v>8</v>
      </c>
      <c r="J275" s="10">
        <v>9</v>
      </c>
      <c r="K275" s="150" t="s">
        <v>10</v>
      </c>
      <c r="L275" s="66"/>
      <c r="M275" s="66"/>
      <c r="N275" s="66"/>
      <c r="O275" s="66"/>
      <c r="P275" s="66"/>
      <c r="Q275" s="66"/>
      <c r="R275" s="66"/>
      <c r="S275" s="66"/>
      <c r="T275" s="66"/>
      <c r="U275" s="66"/>
      <c r="V275" s="66"/>
      <c r="W275" s="66"/>
      <c r="X275" s="66"/>
      <c r="Y275" s="66"/>
      <c r="Z275" s="66"/>
      <c r="AA275" s="66"/>
      <c r="AB275" s="66"/>
      <c r="AC275" s="66"/>
      <c r="AD275" s="12"/>
      <c r="AE275" s="12"/>
      <c r="AF275" s="13"/>
      <c r="AG275" s="14"/>
      <c r="AH275" s="15"/>
      <c r="AI275" s="15"/>
      <c r="AJ275" s="1"/>
    </row>
    <row r="276" spans="1:40" ht="12.75" customHeight="1" x14ac:dyDescent="0.2">
      <c r="A276" s="28" t="s">
        <v>43</v>
      </c>
      <c r="B276" s="17">
        <v>65</v>
      </c>
      <c r="C276" s="17"/>
      <c r="D276" s="17"/>
      <c r="E276" s="17"/>
      <c r="F276" s="17"/>
      <c r="G276" s="17"/>
      <c r="H276" s="17"/>
      <c r="I276" s="17"/>
      <c r="J276" s="17"/>
      <c r="K276" s="151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  <c r="AA276" s="67"/>
      <c r="AB276" s="67"/>
      <c r="AC276" s="67"/>
      <c r="AD276" s="12"/>
      <c r="AE276" s="12"/>
      <c r="AF276" s="13"/>
      <c r="AG276" s="14"/>
      <c r="AH276" s="19">
        <f>B276</f>
        <v>65</v>
      </c>
      <c r="AI276" s="15"/>
      <c r="AJ276" s="1"/>
    </row>
    <row r="277" spans="1:40" ht="12.75" customHeight="1" x14ac:dyDescent="0.2">
      <c r="A277" s="28" t="s">
        <v>44</v>
      </c>
      <c r="C277" s="29">
        <v>60</v>
      </c>
      <c r="K277" s="151"/>
      <c r="L277" s="30"/>
      <c r="M277" s="30"/>
      <c r="N277" s="30"/>
      <c r="O277" s="30"/>
      <c r="P277" s="30"/>
      <c r="Q277" s="30"/>
      <c r="R277" s="30"/>
      <c r="S277" s="30"/>
      <c r="T277" s="30"/>
      <c r="U277" s="30"/>
      <c r="V277" s="30"/>
      <c r="W277" s="30"/>
      <c r="X277" s="30"/>
      <c r="Y277" s="30"/>
      <c r="Z277" s="30"/>
      <c r="AA277" s="30"/>
      <c r="AB277" s="30"/>
      <c r="AC277" s="30"/>
      <c r="AD277" s="1"/>
      <c r="AE277" s="1"/>
      <c r="AG277" s="1">
        <f>C277/B276</f>
        <v>0.92307692307692313</v>
      </c>
      <c r="AH277" s="19">
        <v>60</v>
      </c>
      <c r="AI277" s="25">
        <f t="shared" ref="AI277:AI282" si="73">AH277/AH276</f>
        <v>0.92307692307692313</v>
      </c>
      <c r="AJ277" s="1">
        <f t="shared" ref="AJ277:AJ282" si="74">100%-AI277</f>
        <v>7.6923076923076872E-2</v>
      </c>
    </row>
    <row r="278" spans="1:40" ht="12.75" customHeight="1" x14ac:dyDescent="0.2">
      <c r="A278" s="28" t="s">
        <v>45</v>
      </c>
      <c r="D278" s="29">
        <v>54</v>
      </c>
      <c r="X278" s="30"/>
      <c r="Y278" s="30"/>
      <c r="Z278" s="30"/>
      <c r="AA278" s="30"/>
      <c r="AB278" s="30"/>
      <c r="AC278" s="30"/>
      <c r="AD278" s="1"/>
      <c r="AE278" s="1"/>
      <c r="AG278" s="1">
        <f>D278/C277</f>
        <v>0.9</v>
      </c>
      <c r="AH278" s="19">
        <v>55</v>
      </c>
      <c r="AI278" s="25">
        <f t="shared" si="73"/>
        <v>0.91666666666666663</v>
      </c>
      <c r="AJ278" s="1">
        <f t="shared" si="74"/>
        <v>8.333333333333337E-2</v>
      </c>
    </row>
    <row r="279" spans="1:40" ht="12.75" customHeight="1" x14ac:dyDescent="0.2">
      <c r="A279" s="28" t="s">
        <v>46</v>
      </c>
      <c r="E279" s="29">
        <v>52</v>
      </c>
      <c r="X279" s="30"/>
      <c r="Y279" s="30"/>
      <c r="Z279" s="30"/>
      <c r="AA279" s="30"/>
      <c r="AB279" s="30"/>
      <c r="AC279" s="30"/>
      <c r="AD279" s="1"/>
      <c r="AE279" s="1"/>
      <c r="AG279" s="1">
        <f>E279/D278</f>
        <v>0.96296296296296291</v>
      </c>
      <c r="AH279" s="19">
        <v>56</v>
      </c>
      <c r="AI279" s="25">
        <f t="shared" si="73"/>
        <v>1.0181818181818181</v>
      </c>
      <c r="AJ279" s="1">
        <f t="shared" si="74"/>
        <v>-1.8181818181818077E-2</v>
      </c>
    </row>
    <row r="280" spans="1:40" ht="12.75" customHeight="1" x14ac:dyDescent="0.2">
      <c r="A280" s="28" t="s">
        <v>47</v>
      </c>
      <c r="F280" s="29">
        <v>50</v>
      </c>
      <c r="X280" s="30"/>
      <c r="Y280" s="30"/>
      <c r="Z280" s="30"/>
      <c r="AA280" s="30"/>
      <c r="AB280" s="30"/>
      <c r="AC280" s="30"/>
      <c r="AD280" s="1"/>
      <c r="AE280" s="1"/>
      <c r="AG280" s="1">
        <f>F280/E279</f>
        <v>0.96153846153846156</v>
      </c>
      <c r="AH280" s="19">
        <v>53</v>
      </c>
      <c r="AI280" s="25">
        <f t="shared" si="73"/>
        <v>0.9464285714285714</v>
      </c>
      <c r="AJ280" s="1">
        <f t="shared" si="74"/>
        <v>5.3571428571428603E-2</v>
      </c>
    </row>
    <row r="281" spans="1:40" ht="12.75" customHeight="1" x14ac:dyDescent="0.2">
      <c r="A281" s="28" t="s">
        <v>52</v>
      </c>
      <c r="G281" s="29">
        <v>49</v>
      </c>
      <c r="X281" s="30"/>
      <c r="Y281" s="30"/>
      <c r="Z281" s="30"/>
      <c r="AA281" s="30"/>
      <c r="AB281" s="30"/>
      <c r="AC281" s="30"/>
      <c r="AD281" s="1"/>
      <c r="AE281" s="1"/>
      <c r="AG281" s="1">
        <f>G281/F280</f>
        <v>0.98</v>
      </c>
      <c r="AH281" s="19">
        <v>52</v>
      </c>
      <c r="AI281" s="25">
        <f t="shared" si="73"/>
        <v>0.98113207547169812</v>
      </c>
      <c r="AJ281" s="1">
        <f t="shared" si="74"/>
        <v>1.8867924528301883E-2</v>
      </c>
    </row>
    <row r="282" spans="1:40" ht="12.75" customHeight="1" x14ac:dyDescent="0.2">
      <c r="A282" s="28" t="s">
        <v>53</v>
      </c>
      <c r="H282" s="29">
        <v>48</v>
      </c>
      <c r="X282" s="30"/>
      <c r="Y282" s="30"/>
      <c r="Z282" s="30"/>
      <c r="AA282" s="30"/>
      <c r="AB282" s="30"/>
      <c r="AC282" s="30"/>
      <c r="AD282" s="1"/>
      <c r="AE282" s="1"/>
      <c r="AG282" s="1">
        <f>H282/G281</f>
        <v>0.97959183673469385</v>
      </c>
      <c r="AH282" s="19">
        <v>53</v>
      </c>
      <c r="AI282" s="25">
        <f t="shared" si="73"/>
        <v>1.0192307692307692</v>
      </c>
      <c r="AJ282" s="1">
        <f t="shared" si="74"/>
        <v>-1.9230769230769162E-2</v>
      </c>
    </row>
    <row r="283" spans="1:40" ht="12.75" customHeight="1" x14ac:dyDescent="0.2">
      <c r="A283" s="28" t="s">
        <v>58</v>
      </c>
      <c r="I283" s="29">
        <v>7</v>
      </c>
      <c r="N283" s="29">
        <v>19</v>
      </c>
      <c r="R283" s="29">
        <v>11</v>
      </c>
      <c r="T283" s="29">
        <v>16</v>
      </c>
      <c r="X283" s="30"/>
      <c r="Y283" s="30"/>
      <c r="Z283" s="30"/>
      <c r="AA283" s="30"/>
      <c r="AB283" s="30"/>
      <c r="AC283" s="30"/>
      <c r="AD283" s="1"/>
      <c r="AE283" s="1"/>
      <c r="AG283" s="1"/>
      <c r="AH283" s="19"/>
      <c r="AI283" s="25"/>
      <c r="AJ283" s="1"/>
    </row>
    <row r="284" spans="1:40" ht="12.75" customHeight="1" x14ac:dyDescent="0.2">
      <c r="A284" s="29">
        <v>1102</v>
      </c>
      <c r="O284" s="29">
        <v>19</v>
      </c>
      <c r="S284" s="29">
        <v>11</v>
      </c>
      <c r="U284" s="29">
        <v>16</v>
      </c>
      <c r="X284" s="30"/>
      <c r="Y284" s="30">
        <v>19</v>
      </c>
      <c r="Z284" s="30"/>
      <c r="AA284" s="30">
        <v>10</v>
      </c>
      <c r="AB284" s="30">
        <v>16</v>
      </c>
      <c r="AC284" s="30">
        <f t="shared" ref="AC284:AC286" si="75">SUM(X284:AB284)</f>
        <v>45</v>
      </c>
      <c r="AD284" s="1"/>
      <c r="AE284" s="1"/>
      <c r="AG284" s="1"/>
      <c r="AH284" s="19"/>
      <c r="AI284" s="25"/>
      <c r="AJ284" s="1"/>
    </row>
    <row r="285" spans="1:40" ht="12.75" customHeight="1" x14ac:dyDescent="0.2">
      <c r="A285" s="29">
        <v>1201</v>
      </c>
      <c r="O285" s="29">
        <v>1</v>
      </c>
      <c r="T285" s="29">
        <v>2</v>
      </c>
      <c r="U285" s="29">
        <v>1</v>
      </c>
      <c r="X285" s="30"/>
      <c r="Y285" s="30">
        <v>1</v>
      </c>
      <c r="Z285" s="30"/>
      <c r="AA285" s="30"/>
      <c r="AB285" s="30">
        <v>1</v>
      </c>
      <c r="AC285" s="30">
        <f t="shared" si="75"/>
        <v>2</v>
      </c>
      <c r="AD285" s="1"/>
      <c r="AE285" s="1"/>
      <c r="AG285" s="1"/>
      <c r="AH285" s="19"/>
      <c r="AI285" s="25"/>
      <c r="AJ285" s="1"/>
    </row>
    <row r="286" spans="1:40" ht="12.75" customHeight="1" x14ac:dyDescent="0.2">
      <c r="A286" s="29">
        <v>1202</v>
      </c>
      <c r="U286" s="29">
        <v>2</v>
      </c>
      <c r="X286" s="30"/>
      <c r="Y286" s="30"/>
      <c r="Z286" s="30"/>
      <c r="AA286" s="30"/>
      <c r="AB286" s="30">
        <v>2</v>
      </c>
      <c r="AC286" s="30">
        <f t="shared" si="75"/>
        <v>2</v>
      </c>
      <c r="AD286" s="1"/>
      <c r="AE286" s="1"/>
      <c r="AG286" s="1"/>
      <c r="AH286" s="19"/>
      <c r="AI286" s="25"/>
      <c r="AJ286" s="1"/>
    </row>
    <row r="287" spans="1:40" ht="12.75" customHeight="1" x14ac:dyDescent="0.2">
      <c r="A287" s="29">
        <v>1301</v>
      </c>
      <c r="T287" s="29">
        <v>1</v>
      </c>
      <c r="X287" s="30"/>
      <c r="Y287" s="30"/>
      <c r="Z287" s="30"/>
      <c r="AA287" s="30"/>
      <c r="AB287" s="30"/>
      <c r="AC287" s="30"/>
      <c r="AD287" s="1"/>
      <c r="AE287" s="1"/>
      <c r="AG287" s="1"/>
      <c r="AH287" s="19"/>
      <c r="AI287" s="25"/>
      <c r="AJ287" s="1"/>
      <c r="AK287" s="29" t="s">
        <v>63</v>
      </c>
      <c r="AL287" s="29">
        <v>44</v>
      </c>
      <c r="AM287" s="29">
        <f>AC288</f>
        <v>49</v>
      </c>
      <c r="AN287" s="29" t="s">
        <v>10</v>
      </c>
    </row>
    <row r="288" spans="1:40" ht="12.75" customHeight="1" x14ac:dyDescent="0.2">
      <c r="AC288" s="29">
        <f>SUM(AC284:AC286)</f>
        <v>49</v>
      </c>
      <c r="AD288" s="1">
        <f>AC284/B276</f>
        <v>0.69230769230769229</v>
      </c>
      <c r="AE288" s="1">
        <f>AC288/B276</f>
        <v>0.75384615384615383</v>
      </c>
      <c r="AF288" s="1">
        <f>AE288-AD288</f>
        <v>6.1538461538461542E-2</v>
      </c>
      <c r="AG288" s="1"/>
      <c r="AK288" s="29" t="s">
        <v>64</v>
      </c>
      <c r="AL288" s="25">
        <f>AL287/B276</f>
        <v>0.67692307692307696</v>
      </c>
      <c r="AM288" s="25">
        <f>AL287/AM287</f>
        <v>0.89795918367346939</v>
      </c>
      <c r="AN288" s="29" t="s">
        <v>65</v>
      </c>
    </row>
    <row r="289" spans="1:40" ht="12.75" customHeight="1" x14ac:dyDescent="0.2">
      <c r="AD289" s="1"/>
      <c r="AE289" s="1"/>
      <c r="AF289" s="1"/>
      <c r="AG289" s="1"/>
      <c r="AK289" s="29"/>
      <c r="AL289" s="25"/>
      <c r="AM289" s="25"/>
      <c r="AN289" s="29"/>
    </row>
    <row r="290" spans="1:40" ht="12.75" customHeight="1" x14ac:dyDescent="0.2">
      <c r="AD290" s="1"/>
      <c r="AE290" s="1"/>
      <c r="AF290" s="1"/>
      <c r="AG290" s="1"/>
      <c r="AK290" s="29"/>
      <c r="AL290" s="25"/>
      <c r="AM290" s="25"/>
      <c r="AN290" s="29"/>
    </row>
    <row r="291" spans="1:40" ht="12.75" customHeight="1" x14ac:dyDescent="0.2">
      <c r="AD291" s="1"/>
      <c r="AE291" s="1"/>
      <c r="AF291" s="1"/>
      <c r="AG291" s="1"/>
      <c r="AK291" s="29"/>
      <c r="AL291" s="25"/>
      <c r="AM291" s="25"/>
      <c r="AN291" s="29"/>
    </row>
    <row r="292" spans="1:40" ht="12.75" customHeight="1" x14ac:dyDescent="0.3">
      <c r="A292" s="2" t="s">
        <v>72</v>
      </c>
      <c r="AD292" s="1"/>
      <c r="AE292" s="1"/>
      <c r="AG292" s="1"/>
    </row>
    <row r="293" spans="1:40" ht="38.25" customHeight="1" x14ac:dyDescent="0.2">
      <c r="B293" s="182" t="s">
        <v>1</v>
      </c>
      <c r="C293" s="183"/>
      <c r="D293" s="183"/>
      <c r="E293" s="183"/>
      <c r="F293" s="183"/>
      <c r="G293" s="183"/>
      <c r="H293" s="183"/>
      <c r="I293" s="183"/>
      <c r="J293" s="61"/>
      <c r="AD293" s="4" t="s">
        <v>2</v>
      </c>
      <c r="AE293" s="4" t="s">
        <v>3</v>
      </c>
      <c r="AF293" s="5" t="s">
        <v>4</v>
      </c>
      <c r="AG293" s="4" t="s">
        <v>5</v>
      </c>
      <c r="AH293" s="6" t="s">
        <v>6</v>
      </c>
      <c r="AI293" s="6" t="s">
        <v>7</v>
      </c>
      <c r="AJ293" s="7" t="s">
        <v>8</v>
      </c>
    </row>
    <row r="294" spans="1:40" ht="12.75" customHeight="1" x14ac:dyDescent="0.2">
      <c r="A294" s="9" t="s">
        <v>9</v>
      </c>
      <c r="B294" s="10">
        <v>1</v>
      </c>
      <c r="C294" s="10">
        <v>2</v>
      </c>
      <c r="D294" s="10">
        <v>3</v>
      </c>
      <c r="E294" s="10">
        <v>4</v>
      </c>
      <c r="F294" s="10">
        <v>5</v>
      </c>
      <c r="G294" s="10">
        <v>6</v>
      </c>
      <c r="H294" s="10">
        <v>7</v>
      </c>
      <c r="I294" s="10">
        <v>8</v>
      </c>
      <c r="J294" s="10">
        <v>9</v>
      </c>
      <c r="K294" s="150" t="s">
        <v>10</v>
      </c>
      <c r="L294" s="66"/>
      <c r="M294" s="66"/>
      <c r="N294" s="66"/>
      <c r="O294" s="66"/>
      <c r="P294" s="66"/>
      <c r="Q294" s="66"/>
      <c r="R294" s="66"/>
      <c r="S294" s="66"/>
      <c r="T294" s="66"/>
      <c r="U294" s="66"/>
      <c r="V294" s="66"/>
      <c r="W294" s="66"/>
      <c r="X294" s="66"/>
      <c r="Y294" s="66"/>
      <c r="Z294" s="66"/>
      <c r="AA294" s="66"/>
      <c r="AB294" s="66"/>
      <c r="AC294" s="66"/>
      <c r="AD294" s="12"/>
      <c r="AE294" s="12"/>
      <c r="AF294" s="13"/>
      <c r="AG294" s="14"/>
      <c r="AH294" s="15"/>
      <c r="AI294" s="15"/>
      <c r="AJ294" s="1"/>
    </row>
    <row r="295" spans="1:40" ht="12.75" customHeight="1" x14ac:dyDescent="0.2">
      <c r="A295" s="28" t="s">
        <v>44</v>
      </c>
      <c r="B295" s="17">
        <v>22</v>
      </c>
      <c r="C295" s="17"/>
      <c r="D295" s="17"/>
      <c r="E295" s="17"/>
      <c r="F295" s="17"/>
      <c r="G295" s="17"/>
      <c r="H295" s="17"/>
      <c r="I295" s="17"/>
      <c r="J295" s="17"/>
      <c r="K295" s="151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  <c r="AA295" s="67"/>
      <c r="AB295" s="67"/>
      <c r="AC295" s="67"/>
      <c r="AD295" s="12"/>
      <c r="AE295" s="12"/>
      <c r="AF295" s="13"/>
      <c r="AG295" s="14"/>
      <c r="AH295" s="19">
        <f>B295</f>
        <v>22</v>
      </c>
      <c r="AI295" s="15"/>
      <c r="AJ295" s="1"/>
    </row>
    <row r="296" spans="1:40" ht="12.75" customHeight="1" x14ac:dyDescent="0.2">
      <c r="A296" s="28" t="s">
        <v>45</v>
      </c>
      <c r="C296" s="29">
        <v>22</v>
      </c>
      <c r="K296" s="151"/>
      <c r="L296" s="30"/>
      <c r="M296" s="30"/>
      <c r="N296" s="30"/>
      <c r="O296" s="30"/>
      <c r="P296" s="30"/>
      <c r="Q296" s="30"/>
      <c r="R296" s="30"/>
      <c r="S296" s="30"/>
      <c r="T296" s="30"/>
      <c r="U296" s="30"/>
      <c r="V296" s="30"/>
      <c r="W296" s="30"/>
      <c r="X296" s="30"/>
      <c r="Y296" s="30"/>
      <c r="Z296" s="30"/>
      <c r="AA296" s="30"/>
      <c r="AB296" s="30"/>
      <c r="AC296" s="30"/>
      <c r="AD296" s="1"/>
      <c r="AE296" s="1"/>
      <c r="AG296" s="1">
        <f>C296/B295</f>
        <v>1</v>
      </c>
      <c r="AH296" s="19">
        <v>22</v>
      </c>
      <c r="AI296" s="25">
        <f t="shared" ref="AI296:AI301" si="76">AH296/AH295</f>
        <v>1</v>
      </c>
      <c r="AJ296" s="1">
        <f t="shared" ref="AJ296:AJ301" si="77">100%-AI296</f>
        <v>0</v>
      </c>
    </row>
    <row r="297" spans="1:40" ht="12.75" customHeight="1" x14ac:dyDescent="0.2">
      <c r="A297" s="28" t="s">
        <v>46</v>
      </c>
      <c r="D297" s="29">
        <v>18</v>
      </c>
      <c r="X297" s="30"/>
      <c r="Y297" s="30"/>
      <c r="Z297" s="30"/>
      <c r="AA297" s="30"/>
      <c r="AB297" s="30"/>
      <c r="AC297" s="30"/>
      <c r="AD297" s="1"/>
      <c r="AE297" s="1"/>
      <c r="AG297" s="1">
        <f>D297/C296</f>
        <v>0.81818181818181823</v>
      </c>
      <c r="AH297" s="19">
        <v>21</v>
      </c>
      <c r="AI297" s="25">
        <f t="shared" si="76"/>
        <v>0.95454545454545459</v>
      </c>
      <c r="AJ297" s="1">
        <f t="shared" si="77"/>
        <v>4.5454545454545414E-2</v>
      </c>
    </row>
    <row r="298" spans="1:40" ht="12.75" customHeight="1" x14ac:dyDescent="0.2">
      <c r="A298" s="28" t="s">
        <v>47</v>
      </c>
      <c r="E298" s="29">
        <v>17</v>
      </c>
      <c r="X298" s="30"/>
      <c r="Y298" s="30"/>
      <c r="Z298" s="30"/>
      <c r="AA298" s="30"/>
      <c r="AB298" s="30"/>
      <c r="AC298" s="30"/>
      <c r="AD298" s="1"/>
      <c r="AE298" s="1"/>
      <c r="AG298" s="1">
        <f>E298/D297</f>
        <v>0.94444444444444442</v>
      </c>
      <c r="AH298" s="19">
        <v>19</v>
      </c>
      <c r="AI298" s="25">
        <f t="shared" si="76"/>
        <v>0.90476190476190477</v>
      </c>
      <c r="AJ298" s="1">
        <f t="shared" si="77"/>
        <v>9.5238095238095233E-2</v>
      </c>
    </row>
    <row r="299" spans="1:40" ht="12.75" customHeight="1" x14ac:dyDescent="0.2">
      <c r="A299" s="29">
        <v>1001</v>
      </c>
      <c r="F299" s="29">
        <v>15</v>
      </c>
      <c r="X299" s="30"/>
      <c r="Y299" s="30"/>
      <c r="Z299" s="30"/>
      <c r="AA299" s="30"/>
      <c r="AB299" s="30"/>
      <c r="AC299" s="30"/>
      <c r="AD299" s="1"/>
      <c r="AE299" s="1"/>
      <c r="AG299" s="1">
        <f>F299/E298</f>
        <v>0.88235294117647056</v>
      </c>
      <c r="AH299" s="19">
        <v>17</v>
      </c>
      <c r="AI299" s="25">
        <f t="shared" si="76"/>
        <v>0.89473684210526316</v>
      </c>
      <c r="AJ299" s="1">
        <f t="shared" si="77"/>
        <v>0.10526315789473684</v>
      </c>
    </row>
    <row r="300" spans="1:40" ht="12.75" customHeight="1" x14ac:dyDescent="0.2">
      <c r="A300" s="29">
        <v>1002</v>
      </c>
      <c r="G300" s="29">
        <v>14</v>
      </c>
      <c r="X300" s="30"/>
      <c r="Y300" s="30"/>
      <c r="Z300" s="30"/>
      <c r="AA300" s="30"/>
      <c r="AB300" s="30"/>
      <c r="AC300" s="30"/>
      <c r="AD300" s="1"/>
      <c r="AE300" s="1"/>
      <c r="AG300" s="1">
        <f>G300/F299</f>
        <v>0.93333333333333335</v>
      </c>
      <c r="AH300" s="19">
        <v>18</v>
      </c>
      <c r="AI300" s="25">
        <f t="shared" si="76"/>
        <v>1.0588235294117647</v>
      </c>
      <c r="AJ300" s="1">
        <f t="shared" si="77"/>
        <v>-5.8823529411764719E-2</v>
      </c>
    </row>
    <row r="301" spans="1:40" ht="12.75" customHeight="1" x14ac:dyDescent="0.2">
      <c r="A301" s="29">
        <v>1101</v>
      </c>
      <c r="H301" s="29">
        <v>14</v>
      </c>
      <c r="X301" s="30"/>
      <c r="Y301" s="30"/>
      <c r="Z301" s="30"/>
      <c r="AA301" s="30"/>
      <c r="AB301" s="30"/>
      <c r="AC301" s="30"/>
      <c r="AD301" s="1"/>
      <c r="AE301" s="1"/>
      <c r="AG301" s="1">
        <f>H301/G300</f>
        <v>1</v>
      </c>
      <c r="AH301" s="19">
        <v>19</v>
      </c>
      <c r="AI301" s="25">
        <f t="shared" si="76"/>
        <v>1.0555555555555556</v>
      </c>
      <c r="AJ301" s="1">
        <f t="shared" si="77"/>
        <v>-5.555555555555558E-2</v>
      </c>
    </row>
    <row r="302" spans="1:40" ht="12.75" customHeight="1" x14ac:dyDescent="0.2">
      <c r="A302" s="29">
        <v>1102</v>
      </c>
      <c r="N302" s="29">
        <v>8</v>
      </c>
      <c r="O302" s="29">
        <v>1</v>
      </c>
      <c r="T302" s="29">
        <v>6</v>
      </c>
      <c r="X302" s="30"/>
      <c r="Y302" s="30"/>
      <c r="Z302" s="30"/>
      <c r="AA302" s="30"/>
      <c r="AB302" s="30"/>
      <c r="AC302" s="30"/>
      <c r="AD302" s="1"/>
      <c r="AE302" s="1"/>
      <c r="AG302" s="1"/>
      <c r="AH302" s="19"/>
      <c r="AI302" s="25"/>
      <c r="AJ302" s="1"/>
    </row>
    <row r="303" spans="1:40" ht="12.75" customHeight="1" x14ac:dyDescent="0.2">
      <c r="A303" s="29">
        <v>1201</v>
      </c>
      <c r="O303" s="29">
        <v>7</v>
      </c>
      <c r="P303" s="29">
        <v>1</v>
      </c>
      <c r="U303" s="29">
        <v>6</v>
      </c>
      <c r="X303" s="30"/>
      <c r="Y303" s="30">
        <v>7</v>
      </c>
      <c r="Z303" s="30"/>
      <c r="AA303" s="30"/>
      <c r="AB303" s="30">
        <v>6</v>
      </c>
      <c r="AC303" s="30">
        <f t="shared" ref="AC303:AC305" si="78">SUM(X303:AB303)</f>
        <v>13</v>
      </c>
      <c r="AD303" s="1"/>
      <c r="AE303" s="1"/>
      <c r="AG303" s="1"/>
      <c r="AH303" s="19"/>
      <c r="AI303" s="25"/>
      <c r="AJ303" s="1"/>
    </row>
    <row r="304" spans="1:40" ht="12.75" customHeight="1" x14ac:dyDescent="0.2">
      <c r="A304" s="29">
        <v>1202</v>
      </c>
      <c r="O304" s="29">
        <v>2</v>
      </c>
      <c r="Q304" s="29">
        <v>1</v>
      </c>
      <c r="S304" s="29">
        <v>1</v>
      </c>
      <c r="U304" s="29">
        <v>1</v>
      </c>
      <c r="X304" s="30"/>
      <c r="Y304" s="30"/>
      <c r="Z304" s="30">
        <v>1</v>
      </c>
      <c r="AA304" s="30"/>
      <c r="AB304" s="30">
        <v>1</v>
      </c>
      <c r="AC304" s="30">
        <f t="shared" si="78"/>
        <v>2</v>
      </c>
      <c r="AD304" s="1"/>
      <c r="AE304" s="1"/>
      <c r="AG304" s="1"/>
      <c r="AH304" s="19"/>
      <c r="AI304" s="25"/>
      <c r="AJ304" s="1"/>
    </row>
    <row r="305" spans="1:40" ht="12.75" customHeight="1" x14ac:dyDescent="0.2">
      <c r="A305" s="29">
        <v>1301</v>
      </c>
      <c r="O305" s="29">
        <v>2</v>
      </c>
      <c r="S305" s="29">
        <v>1</v>
      </c>
      <c r="X305" s="30"/>
      <c r="Y305" s="30">
        <v>2</v>
      </c>
      <c r="Z305" s="30"/>
      <c r="AA305" s="30">
        <v>1</v>
      </c>
      <c r="AB305" s="30"/>
      <c r="AC305" s="30">
        <f t="shared" si="78"/>
        <v>3</v>
      </c>
      <c r="AD305" s="1"/>
      <c r="AE305" s="1"/>
      <c r="AG305" s="1"/>
      <c r="AH305" s="19"/>
      <c r="AI305" s="25"/>
      <c r="AJ305" s="1"/>
    </row>
    <row r="306" spans="1:40" ht="12.75" customHeight="1" x14ac:dyDescent="0.2">
      <c r="AC306" s="29">
        <f>SUM(AC303:AC305)</f>
        <v>18</v>
      </c>
      <c r="AD306" s="1">
        <f>AC303/B295</f>
        <v>0.59090909090909094</v>
      </c>
      <c r="AE306" s="1">
        <f>AC306/B295</f>
        <v>0.81818181818181823</v>
      </c>
      <c r="AF306" s="1">
        <f>AE306-AD306</f>
        <v>0.22727272727272729</v>
      </c>
      <c r="AG306" s="1"/>
      <c r="AK306" s="29" t="s">
        <v>63</v>
      </c>
      <c r="AL306" s="29">
        <v>17</v>
      </c>
      <c r="AM306" s="29">
        <f>AC306</f>
        <v>18</v>
      </c>
      <c r="AN306" s="29" t="s">
        <v>10</v>
      </c>
    </row>
    <row r="307" spans="1:40" ht="12.75" customHeight="1" x14ac:dyDescent="0.2">
      <c r="AD307" s="1"/>
      <c r="AE307" s="1"/>
      <c r="AF307" s="1"/>
      <c r="AG307" s="1"/>
      <c r="AK307" s="29" t="s">
        <v>64</v>
      </c>
      <c r="AL307" s="25">
        <f>AL306/B295</f>
        <v>0.77272727272727271</v>
      </c>
      <c r="AM307" s="25">
        <f>AL306/AM306</f>
        <v>0.94444444444444442</v>
      </c>
      <c r="AN307" s="29" t="s">
        <v>65</v>
      </c>
    </row>
    <row r="308" spans="1:40" ht="12.75" customHeight="1" x14ac:dyDescent="0.2">
      <c r="AD308" s="1"/>
      <c r="AE308" s="1"/>
      <c r="AF308" s="1"/>
      <c r="AG308" s="1"/>
    </row>
    <row r="309" spans="1:40" ht="12.75" customHeight="1" x14ac:dyDescent="0.2">
      <c r="AD309" s="1"/>
      <c r="AE309" s="1"/>
      <c r="AF309" s="1"/>
      <c r="AG309" s="1"/>
    </row>
    <row r="310" spans="1:40" ht="12.75" customHeight="1" x14ac:dyDescent="0.2">
      <c r="AD310" s="1"/>
      <c r="AE310" s="1"/>
      <c r="AF310" s="1"/>
      <c r="AG310" s="1"/>
    </row>
    <row r="311" spans="1:40" ht="12.75" customHeight="1" x14ac:dyDescent="0.3">
      <c r="A311" s="2" t="s">
        <v>73</v>
      </c>
      <c r="AD311" s="1"/>
      <c r="AE311" s="1"/>
      <c r="AG311" s="1"/>
    </row>
    <row r="312" spans="1:40" ht="38.25" customHeight="1" x14ac:dyDescent="0.2">
      <c r="B312" s="182" t="s">
        <v>1</v>
      </c>
      <c r="C312" s="183"/>
      <c r="D312" s="183"/>
      <c r="E312" s="183"/>
      <c r="F312" s="183"/>
      <c r="G312" s="183"/>
      <c r="H312" s="183"/>
      <c r="I312" s="183"/>
      <c r="J312" s="61"/>
      <c r="AD312" s="4" t="s">
        <v>2</v>
      </c>
      <c r="AE312" s="4" t="s">
        <v>3</v>
      </c>
      <c r="AF312" s="5" t="s">
        <v>4</v>
      </c>
      <c r="AG312" s="4" t="s">
        <v>5</v>
      </c>
      <c r="AH312" s="6" t="s">
        <v>6</v>
      </c>
      <c r="AI312" s="6" t="s">
        <v>7</v>
      </c>
      <c r="AJ312" s="7" t="s">
        <v>8</v>
      </c>
    </row>
    <row r="313" spans="1:40" ht="12.75" customHeight="1" x14ac:dyDescent="0.2">
      <c r="A313" s="9" t="s">
        <v>9</v>
      </c>
      <c r="B313" s="10">
        <v>1</v>
      </c>
      <c r="C313" s="10">
        <v>2</v>
      </c>
      <c r="D313" s="10">
        <v>3</v>
      </c>
      <c r="E313" s="10">
        <v>4</v>
      </c>
      <c r="F313" s="10">
        <v>5</v>
      </c>
      <c r="G313" s="10">
        <v>6</v>
      </c>
      <c r="H313" s="10">
        <v>7</v>
      </c>
      <c r="I313" s="10">
        <v>8</v>
      </c>
      <c r="J313" s="10">
        <v>9</v>
      </c>
      <c r="K313" s="150" t="s">
        <v>10</v>
      </c>
      <c r="L313" s="66"/>
      <c r="M313" s="66"/>
      <c r="N313" s="66"/>
      <c r="O313" s="66"/>
      <c r="P313" s="66"/>
      <c r="Q313" s="66"/>
      <c r="R313" s="66"/>
      <c r="S313" s="66"/>
      <c r="T313" s="66"/>
      <c r="U313" s="66"/>
      <c r="V313" s="66"/>
      <c r="W313" s="66"/>
      <c r="X313" s="66"/>
      <c r="Y313" s="66"/>
      <c r="Z313" s="66"/>
      <c r="AA313" s="66"/>
      <c r="AB313" s="66"/>
      <c r="AC313" s="66"/>
      <c r="AD313" s="12"/>
      <c r="AE313" s="12"/>
      <c r="AF313" s="13"/>
      <c r="AG313" s="14"/>
      <c r="AH313" s="15"/>
      <c r="AI313" s="15"/>
      <c r="AJ313" s="1"/>
    </row>
    <row r="314" spans="1:40" ht="12.75" customHeight="1" x14ac:dyDescent="0.2">
      <c r="A314" s="28" t="s">
        <v>45</v>
      </c>
      <c r="B314" s="17">
        <v>67</v>
      </c>
      <c r="C314" s="17"/>
      <c r="D314" s="17"/>
      <c r="E314" s="17"/>
      <c r="F314" s="17"/>
      <c r="G314" s="17"/>
      <c r="H314" s="17"/>
      <c r="I314" s="17"/>
      <c r="J314" s="17"/>
      <c r="K314" s="151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  <c r="AA314" s="67"/>
      <c r="AB314" s="67"/>
      <c r="AC314" s="67"/>
      <c r="AD314" s="12"/>
      <c r="AE314" s="12"/>
      <c r="AF314" s="13"/>
      <c r="AG314" s="14"/>
      <c r="AH314" s="19">
        <f>B314</f>
        <v>67</v>
      </c>
      <c r="AI314" s="15"/>
      <c r="AJ314" s="1"/>
    </row>
    <row r="315" spans="1:40" ht="12.75" customHeight="1" x14ac:dyDescent="0.2">
      <c r="A315" s="28" t="s">
        <v>46</v>
      </c>
      <c r="C315" s="29">
        <v>63</v>
      </c>
      <c r="K315" s="151"/>
      <c r="L315" s="30"/>
      <c r="M315" s="30"/>
      <c r="N315" s="30"/>
      <c r="O315" s="30"/>
      <c r="P315" s="30"/>
      <c r="Q315" s="30"/>
      <c r="R315" s="30"/>
      <c r="S315" s="30"/>
      <c r="T315" s="30"/>
      <c r="U315" s="30"/>
      <c r="V315" s="30"/>
      <c r="W315" s="30"/>
      <c r="X315" s="30"/>
      <c r="Y315" s="30"/>
      <c r="Z315" s="30"/>
      <c r="AA315" s="30"/>
      <c r="AB315" s="30"/>
      <c r="AC315" s="30"/>
      <c r="AD315" s="1"/>
      <c r="AE315" s="1"/>
      <c r="AG315" s="1">
        <f>C315/B314</f>
        <v>0.94029850746268662</v>
      </c>
      <c r="AH315" s="19">
        <v>63</v>
      </c>
      <c r="AI315" s="25">
        <f t="shared" ref="AI315:AI320" si="79">AH315/AH314</f>
        <v>0.94029850746268662</v>
      </c>
      <c r="AJ315" s="1">
        <f t="shared" ref="AJ315:AJ320" si="80">100%-AI315</f>
        <v>5.9701492537313383E-2</v>
      </c>
    </row>
    <row r="316" spans="1:40" ht="12.75" customHeight="1" x14ac:dyDescent="0.2">
      <c r="A316" s="28" t="s">
        <v>47</v>
      </c>
      <c r="D316" s="29">
        <v>57</v>
      </c>
      <c r="X316" s="30"/>
      <c r="Y316" s="30"/>
      <c r="Z316" s="30"/>
      <c r="AA316" s="30"/>
      <c r="AB316" s="30"/>
      <c r="AC316" s="30"/>
      <c r="AD316" s="1"/>
      <c r="AE316" s="1"/>
      <c r="AG316" s="1">
        <f>D316/C315</f>
        <v>0.90476190476190477</v>
      </c>
      <c r="AH316" s="19">
        <v>59</v>
      </c>
      <c r="AI316" s="25">
        <f t="shared" si="79"/>
        <v>0.93650793650793651</v>
      </c>
      <c r="AJ316" s="1">
        <f t="shared" si="80"/>
        <v>6.3492063492063489E-2</v>
      </c>
    </row>
    <row r="317" spans="1:40" ht="12.75" customHeight="1" x14ac:dyDescent="0.2">
      <c r="A317" s="29">
        <v>1001</v>
      </c>
      <c r="E317" s="29">
        <v>56</v>
      </c>
      <c r="X317" s="30"/>
      <c r="Y317" s="30"/>
      <c r="Z317" s="30"/>
      <c r="AA317" s="30"/>
      <c r="AB317" s="30"/>
      <c r="AC317" s="30"/>
      <c r="AD317" s="1"/>
      <c r="AE317" s="1"/>
      <c r="AG317" s="1">
        <f>E317/D316</f>
        <v>0.98245614035087714</v>
      </c>
      <c r="AH317" s="19">
        <v>60</v>
      </c>
      <c r="AI317" s="25">
        <f t="shared" si="79"/>
        <v>1.0169491525423728</v>
      </c>
      <c r="AJ317" s="1">
        <f t="shared" si="80"/>
        <v>-1.6949152542372836E-2</v>
      </c>
    </row>
    <row r="318" spans="1:40" ht="12.75" customHeight="1" x14ac:dyDescent="0.2">
      <c r="A318" s="29">
        <v>1002</v>
      </c>
      <c r="F318" s="29">
        <v>54</v>
      </c>
      <c r="X318" s="30"/>
      <c r="Y318" s="30"/>
      <c r="Z318" s="30"/>
      <c r="AA318" s="30"/>
      <c r="AB318" s="30"/>
      <c r="AC318" s="30"/>
      <c r="AD318" s="1"/>
      <c r="AE318" s="1"/>
      <c r="AG318" s="1">
        <f>F318/E317</f>
        <v>0.9642857142857143</v>
      </c>
      <c r="AH318" s="19">
        <v>60</v>
      </c>
      <c r="AI318" s="25">
        <f t="shared" si="79"/>
        <v>1</v>
      </c>
      <c r="AJ318" s="1">
        <f t="shared" si="80"/>
        <v>0</v>
      </c>
    </row>
    <row r="319" spans="1:40" ht="12.75" customHeight="1" x14ac:dyDescent="0.2">
      <c r="A319" s="29">
        <v>1101</v>
      </c>
      <c r="G319" s="29">
        <v>52</v>
      </c>
      <c r="X319" s="30"/>
      <c r="Y319" s="30"/>
      <c r="Z319" s="30"/>
      <c r="AA319" s="30"/>
      <c r="AB319" s="30"/>
      <c r="AC319" s="30"/>
      <c r="AD319" s="1"/>
      <c r="AE319" s="1"/>
      <c r="AG319" s="1">
        <f>G319/F318</f>
        <v>0.96296296296296291</v>
      </c>
      <c r="AH319" s="19">
        <v>57</v>
      </c>
      <c r="AI319" s="25">
        <f t="shared" si="79"/>
        <v>0.95</v>
      </c>
      <c r="AJ319" s="1">
        <f t="shared" si="80"/>
        <v>5.0000000000000044E-2</v>
      </c>
    </row>
    <row r="320" spans="1:40" ht="12.75" customHeight="1" x14ac:dyDescent="0.2">
      <c r="A320" s="29">
        <v>1102</v>
      </c>
      <c r="H320" s="29">
        <v>51</v>
      </c>
      <c r="X320" s="30"/>
      <c r="Y320" s="30"/>
      <c r="Z320" s="30"/>
      <c r="AA320" s="30"/>
      <c r="AB320" s="30"/>
      <c r="AC320" s="30"/>
      <c r="AD320" s="1"/>
      <c r="AE320" s="1"/>
      <c r="AG320" s="1">
        <f>H320/G319</f>
        <v>0.98076923076923073</v>
      </c>
      <c r="AH320" s="19">
        <v>56</v>
      </c>
      <c r="AI320" s="25">
        <f t="shared" si="79"/>
        <v>0.98245614035087714</v>
      </c>
      <c r="AJ320" s="1">
        <f t="shared" si="80"/>
        <v>1.7543859649122862E-2</v>
      </c>
    </row>
    <row r="321" spans="1:40" ht="12.75" customHeight="1" x14ac:dyDescent="0.2">
      <c r="A321" s="29">
        <v>1201</v>
      </c>
      <c r="I321" s="29">
        <v>6</v>
      </c>
      <c r="N321" s="29">
        <v>10</v>
      </c>
      <c r="P321" s="29">
        <v>7</v>
      </c>
      <c r="R321" s="29">
        <v>11</v>
      </c>
      <c r="T321" s="29">
        <v>24</v>
      </c>
      <c r="X321" s="30"/>
      <c r="Y321" s="30"/>
      <c r="Z321" s="30"/>
      <c r="AA321" s="30"/>
      <c r="AB321" s="30"/>
      <c r="AC321" s="30"/>
      <c r="AD321" s="1"/>
      <c r="AE321" s="1"/>
      <c r="AG321" s="1"/>
      <c r="AH321" s="19"/>
      <c r="AI321" s="25"/>
      <c r="AJ321" s="1"/>
    </row>
    <row r="322" spans="1:40" ht="12.75" customHeight="1" x14ac:dyDescent="0.2">
      <c r="A322" s="29">
        <v>1202</v>
      </c>
      <c r="O322" s="29">
        <v>9</v>
      </c>
      <c r="Q322" s="29">
        <v>7</v>
      </c>
      <c r="R322" s="29">
        <v>3</v>
      </c>
      <c r="S322" s="29">
        <v>11</v>
      </c>
      <c r="U322" s="29">
        <v>24</v>
      </c>
      <c r="X322" s="30"/>
      <c r="Y322" s="30">
        <v>9</v>
      </c>
      <c r="Z322" s="30">
        <v>7</v>
      </c>
      <c r="AA322" s="30">
        <v>11</v>
      </c>
      <c r="AB322" s="30">
        <v>24</v>
      </c>
      <c r="AC322" s="30">
        <f t="shared" ref="AC322:AC323" si="81">SUM(Y322:AB322)</f>
        <v>51</v>
      </c>
      <c r="AD322" s="1"/>
      <c r="AE322" s="1"/>
      <c r="AG322" s="1"/>
      <c r="AH322" s="19"/>
      <c r="AI322" s="25"/>
      <c r="AJ322" s="1"/>
    </row>
    <row r="323" spans="1:40" ht="12.75" customHeight="1" x14ac:dyDescent="0.2">
      <c r="A323" s="29">
        <v>1301</v>
      </c>
      <c r="O323" s="29">
        <v>2</v>
      </c>
      <c r="S323" s="29">
        <v>3</v>
      </c>
      <c r="X323" s="30"/>
      <c r="Y323" s="30">
        <v>2</v>
      </c>
      <c r="Z323" s="30"/>
      <c r="AA323" s="30">
        <v>3</v>
      </c>
      <c r="AB323" s="30"/>
      <c r="AC323" s="30">
        <f t="shared" si="81"/>
        <v>5</v>
      </c>
      <c r="AD323" s="1"/>
      <c r="AE323" s="1"/>
      <c r="AG323" s="1"/>
      <c r="AH323" s="19"/>
      <c r="AI323" s="25"/>
      <c r="AJ323" s="1"/>
    </row>
    <row r="324" spans="1:40" ht="12.75" customHeight="1" x14ac:dyDescent="0.2">
      <c r="AC324" s="29">
        <f>SUM(AC322:AC323)</f>
        <v>56</v>
      </c>
      <c r="AD324" s="1">
        <f>AC322/B314</f>
        <v>0.76119402985074625</v>
      </c>
      <c r="AE324" s="1">
        <f>AC324/B314</f>
        <v>0.83582089552238803</v>
      </c>
      <c r="AF324" s="1">
        <f>AE324-AD324</f>
        <v>7.4626865671641784E-2</v>
      </c>
      <c r="AG324" s="1"/>
      <c r="AK324" s="29" t="s">
        <v>63</v>
      </c>
      <c r="AL324" s="29">
        <v>53</v>
      </c>
      <c r="AM324" s="29">
        <f>SUM(AC321:AC323)</f>
        <v>56</v>
      </c>
      <c r="AN324" s="29" t="s">
        <v>10</v>
      </c>
    </row>
    <row r="325" spans="1:40" ht="12.75" customHeight="1" x14ac:dyDescent="0.2">
      <c r="AD325" s="1"/>
      <c r="AE325" s="1"/>
      <c r="AF325" s="1"/>
      <c r="AG325" s="1"/>
      <c r="AK325" s="29" t="s">
        <v>64</v>
      </c>
      <c r="AL325" s="25">
        <f>AL324/B314</f>
        <v>0.79104477611940294</v>
      </c>
      <c r="AM325" s="25">
        <f>AL324/AM324</f>
        <v>0.9464285714285714</v>
      </c>
      <c r="AN325" s="29" t="s">
        <v>65</v>
      </c>
    </row>
    <row r="326" spans="1:40" ht="12.75" customHeight="1" x14ac:dyDescent="0.2">
      <c r="AD326" s="1"/>
      <c r="AE326" s="1"/>
      <c r="AF326" s="1"/>
      <c r="AG326" s="1"/>
    </row>
    <row r="327" spans="1:40" ht="12.75" customHeight="1" x14ac:dyDescent="0.2">
      <c r="AD327" s="1"/>
      <c r="AE327" s="1"/>
      <c r="AF327" s="1"/>
      <c r="AG327" s="1"/>
    </row>
    <row r="328" spans="1:40" ht="12.75" customHeight="1" x14ac:dyDescent="0.3">
      <c r="A328" s="2" t="s">
        <v>74</v>
      </c>
      <c r="AD328" s="1"/>
      <c r="AE328" s="1"/>
      <c r="AG328" s="1"/>
    </row>
    <row r="329" spans="1:40" ht="38.25" customHeight="1" x14ac:dyDescent="0.2">
      <c r="B329" s="182" t="s">
        <v>1</v>
      </c>
      <c r="C329" s="183"/>
      <c r="D329" s="183"/>
      <c r="E329" s="183"/>
      <c r="F329" s="183"/>
      <c r="G329" s="183"/>
      <c r="H329" s="183"/>
      <c r="I329" s="183"/>
      <c r="J329" s="61"/>
      <c r="AD329" s="4" t="s">
        <v>2</v>
      </c>
      <c r="AE329" s="4" t="s">
        <v>3</v>
      </c>
      <c r="AF329" s="5" t="s">
        <v>4</v>
      </c>
      <c r="AG329" s="4" t="s">
        <v>5</v>
      </c>
      <c r="AH329" s="6" t="s">
        <v>6</v>
      </c>
      <c r="AI329" s="6" t="s">
        <v>7</v>
      </c>
      <c r="AJ329" s="7" t="s">
        <v>8</v>
      </c>
    </row>
    <row r="330" spans="1:40" ht="12.75" customHeight="1" x14ac:dyDescent="0.2">
      <c r="A330" s="9" t="s">
        <v>9</v>
      </c>
      <c r="B330" s="10">
        <v>1</v>
      </c>
      <c r="C330" s="10">
        <v>2</v>
      </c>
      <c r="D330" s="10">
        <v>3</v>
      </c>
      <c r="E330" s="10">
        <v>4</v>
      </c>
      <c r="F330" s="10">
        <v>5</v>
      </c>
      <c r="G330" s="10">
        <v>6</v>
      </c>
      <c r="H330" s="10">
        <v>7</v>
      </c>
      <c r="I330" s="10">
        <v>8</v>
      </c>
      <c r="J330" s="10">
        <v>9</v>
      </c>
      <c r="K330" s="150" t="s">
        <v>10</v>
      </c>
      <c r="L330" s="66"/>
      <c r="M330" s="66"/>
      <c r="N330" s="66"/>
      <c r="O330" s="66"/>
      <c r="P330" s="66"/>
      <c r="Q330" s="66"/>
      <c r="R330" s="66"/>
      <c r="S330" s="66"/>
      <c r="T330" s="66"/>
      <c r="U330" s="66"/>
      <c r="V330" s="66"/>
      <c r="W330" s="66"/>
      <c r="X330" s="66"/>
      <c r="Y330" s="66"/>
      <c r="Z330" s="66"/>
      <c r="AA330" s="66"/>
      <c r="AB330" s="66"/>
      <c r="AC330" s="66"/>
      <c r="AD330" s="12"/>
      <c r="AE330" s="12"/>
      <c r="AF330" s="13"/>
      <c r="AG330" s="14"/>
      <c r="AH330" s="15"/>
      <c r="AI330" s="15"/>
      <c r="AJ330" s="1"/>
    </row>
    <row r="331" spans="1:40" ht="12.75" customHeight="1" x14ac:dyDescent="0.2">
      <c r="A331" s="28" t="s">
        <v>46</v>
      </c>
      <c r="B331" s="17">
        <v>29</v>
      </c>
      <c r="C331" s="17"/>
      <c r="D331" s="17"/>
      <c r="E331" s="17"/>
      <c r="F331" s="17"/>
      <c r="G331" s="17"/>
      <c r="H331" s="17"/>
      <c r="I331" s="17"/>
      <c r="J331" s="17"/>
      <c r="K331" s="151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  <c r="AA331" s="67"/>
      <c r="AB331" s="67"/>
      <c r="AC331" s="67"/>
      <c r="AD331" s="12"/>
      <c r="AE331" s="12"/>
      <c r="AF331" s="13"/>
      <c r="AG331" s="14"/>
      <c r="AH331" s="19">
        <f>B331</f>
        <v>29</v>
      </c>
      <c r="AI331" s="15"/>
      <c r="AJ331" s="1"/>
    </row>
    <row r="332" spans="1:40" ht="12.75" customHeight="1" x14ac:dyDescent="0.2">
      <c r="A332" s="28" t="s">
        <v>47</v>
      </c>
      <c r="C332" s="29">
        <v>27</v>
      </c>
      <c r="K332" s="151"/>
      <c r="L332" s="30"/>
      <c r="M332" s="30"/>
      <c r="N332" s="30"/>
      <c r="O332" s="30"/>
      <c r="P332" s="30"/>
      <c r="Q332" s="30"/>
      <c r="R332" s="30"/>
      <c r="S332" s="30"/>
      <c r="T332" s="30"/>
      <c r="U332" s="30"/>
      <c r="V332" s="30"/>
      <c r="W332" s="30"/>
      <c r="X332" s="30"/>
      <c r="Y332" s="30"/>
      <c r="Z332" s="30"/>
      <c r="AA332" s="30"/>
      <c r="AB332" s="30"/>
      <c r="AC332" s="30"/>
      <c r="AD332" s="1"/>
      <c r="AE332" s="1"/>
      <c r="AG332" s="1">
        <f>C332/B331</f>
        <v>0.93103448275862066</v>
      </c>
      <c r="AH332" s="19">
        <v>28</v>
      </c>
      <c r="AI332" s="25">
        <f t="shared" ref="AI332:AI337" si="82">AH332/AH331</f>
        <v>0.96551724137931039</v>
      </c>
      <c r="AJ332" s="1">
        <f t="shared" ref="AJ332:AJ337" si="83">100%-AI332</f>
        <v>3.4482758620689613E-2</v>
      </c>
    </row>
    <row r="333" spans="1:40" ht="12.75" customHeight="1" x14ac:dyDescent="0.2">
      <c r="A333" s="29">
        <v>1001</v>
      </c>
      <c r="D333" s="29">
        <v>25</v>
      </c>
      <c r="X333" s="30"/>
      <c r="Y333" s="30"/>
      <c r="Z333" s="30"/>
      <c r="AA333" s="30"/>
      <c r="AB333" s="30"/>
      <c r="AC333" s="30"/>
      <c r="AD333" s="1"/>
      <c r="AE333" s="1"/>
      <c r="AG333" s="1">
        <f>D333/C332</f>
        <v>0.92592592592592593</v>
      </c>
      <c r="AH333" s="19">
        <v>29</v>
      </c>
      <c r="AI333" s="25">
        <f t="shared" si="82"/>
        <v>1.0357142857142858</v>
      </c>
      <c r="AJ333" s="1">
        <f t="shared" si="83"/>
        <v>-3.5714285714285809E-2</v>
      </c>
    </row>
    <row r="334" spans="1:40" ht="12.75" customHeight="1" x14ac:dyDescent="0.2">
      <c r="A334" s="29">
        <v>1002</v>
      </c>
      <c r="E334" s="29">
        <v>25</v>
      </c>
      <c r="X334" s="30"/>
      <c r="Y334" s="30"/>
      <c r="Z334" s="30"/>
      <c r="AA334" s="30"/>
      <c r="AB334" s="30"/>
      <c r="AC334" s="30"/>
      <c r="AD334" s="1"/>
      <c r="AE334" s="1"/>
      <c r="AG334" s="1">
        <f>E334/D333</f>
        <v>1</v>
      </c>
      <c r="AH334" s="19">
        <v>27</v>
      </c>
      <c r="AI334" s="25">
        <f t="shared" si="82"/>
        <v>0.93103448275862066</v>
      </c>
      <c r="AJ334" s="1">
        <f t="shared" si="83"/>
        <v>6.8965517241379337E-2</v>
      </c>
    </row>
    <row r="335" spans="1:40" ht="12.75" customHeight="1" x14ac:dyDescent="0.2">
      <c r="A335" s="29">
        <v>1101</v>
      </c>
      <c r="F335" s="29">
        <v>21</v>
      </c>
      <c r="X335" s="30"/>
      <c r="Y335" s="30"/>
      <c r="Z335" s="30"/>
      <c r="AA335" s="30"/>
      <c r="AB335" s="30"/>
      <c r="AC335" s="30"/>
      <c r="AD335" s="1"/>
      <c r="AE335" s="1"/>
      <c r="AG335" s="1">
        <f>F335/E334</f>
        <v>0.84</v>
      </c>
      <c r="AH335" s="19">
        <v>21</v>
      </c>
      <c r="AI335" s="25">
        <f t="shared" si="82"/>
        <v>0.77777777777777779</v>
      </c>
      <c r="AJ335" s="1">
        <f t="shared" si="83"/>
        <v>0.22222222222222221</v>
      </c>
    </row>
    <row r="336" spans="1:40" ht="12.75" customHeight="1" x14ac:dyDescent="0.2">
      <c r="A336" s="29">
        <v>1102</v>
      </c>
      <c r="G336" s="29">
        <v>20</v>
      </c>
      <c r="X336" s="30"/>
      <c r="Y336" s="30"/>
      <c r="Z336" s="30"/>
      <c r="AA336" s="30"/>
      <c r="AB336" s="30"/>
      <c r="AC336" s="30"/>
      <c r="AD336" s="1"/>
      <c r="AE336" s="1"/>
      <c r="AG336" s="1">
        <f>G336/F335</f>
        <v>0.95238095238095233</v>
      </c>
      <c r="AH336" s="19">
        <v>21</v>
      </c>
      <c r="AI336" s="25">
        <f t="shared" si="82"/>
        <v>1</v>
      </c>
      <c r="AJ336" s="1">
        <f t="shared" si="83"/>
        <v>0</v>
      </c>
    </row>
    <row r="337" spans="1:40" ht="12.75" customHeight="1" x14ac:dyDescent="0.2">
      <c r="A337" s="29">
        <v>1201</v>
      </c>
      <c r="H337" s="29">
        <v>19</v>
      </c>
      <c r="X337" s="30"/>
      <c r="Y337" s="30"/>
      <c r="Z337" s="30"/>
      <c r="AA337" s="30"/>
      <c r="AB337" s="30"/>
      <c r="AC337" s="30"/>
      <c r="AD337" s="1"/>
      <c r="AE337" s="1"/>
      <c r="AG337" s="1">
        <f>H337/G336</f>
        <v>0.95</v>
      </c>
      <c r="AH337" s="19">
        <v>22</v>
      </c>
      <c r="AI337" s="25">
        <f t="shared" si="82"/>
        <v>1.0476190476190477</v>
      </c>
      <c r="AJ337" s="1">
        <f t="shared" si="83"/>
        <v>-4.7619047619047672E-2</v>
      </c>
    </row>
    <row r="338" spans="1:40" ht="12.75" customHeight="1" x14ac:dyDescent="0.2">
      <c r="A338" s="29">
        <v>1202</v>
      </c>
      <c r="I338" s="29">
        <v>19</v>
      </c>
      <c r="N338" s="29">
        <v>7</v>
      </c>
      <c r="R338" s="29">
        <v>12</v>
      </c>
      <c r="X338" s="30"/>
      <c r="Y338" s="30"/>
      <c r="Z338" s="30"/>
      <c r="AA338" s="30"/>
      <c r="AB338" s="30"/>
      <c r="AC338" s="30"/>
      <c r="AD338" s="1"/>
      <c r="AE338" s="1"/>
      <c r="AG338" s="1"/>
      <c r="AH338" s="19"/>
      <c r="AI338" s="25"/>
      <c r="AJ338" s="1"/>
    </row>
    <row r="339" spans="1:40" ht="12.75" customHeight="1" x14ac:dyDescent="0.2">
      <c r="A339" s="29">
        <v>1301</v>
      </c>
      <c r="O339" s="29">
        <v>7</v>
      </c>
      <c r="S339" s="29">
        <v>12</v>
      </c>
      <c r="X339" s="30"/>
      <c r="Y339" s="30">
        <v>7</v>
      </c>
      <c r="Z339" s="30"/>
      <c r="AA339" s="30">
        <v>12</v>
      </c>
      <c r="AB339" s="30"/>
      <c r="AC339" s="30">
        <f>SUM(X339:AB339)</f>
        <v>19</v>
      </c>
      <c r="AD339" s="1"/>
      <c r="AE339" s="1"/>
      <c r="AG339" s="1"/>
      <c r="AH339" s="19"/>
      <c r="AI339" s="25"/>
      <c r="AJ339" s="1"/>
    </row>
    <row r="340" spans="1:40" ht="12.75" customHeight="1" x14ac:dyDescent="0.2">
      <c r="A340" s="29">
        <v>1302</v>
      </c>
      <c r="N340" s="29">
        <v>1</v>
      </c>
      <c r="R340" s="29">
        <v>1</v>
      </c>
      <c r="X340" s="30"/>
      <c r="Y340" s="30"/>
      <c r="Z340" s="30"/>
      <c r="AA340" s="30"/>
      <c r="AB340" s="30"/>
      <c r="AC340" s="30"/>
      <c r="AD340" s="1"/>
      <c r="AE340" s="1"/>
      <c r="AG340" s="1"/>
      <c r="AH340" s="19"/>
      <c r="AI340" s="25"/>
      <c r="AJ340" s="1"/>
    </row>
    <row r="341" spans="1:40" ht="12.75" customHeight="1" x14ac:dyDescent="0.2">
      <c r="A341" s="29">
        <v>1401</v>
      </c>
      <c r="O341" s="29">
        <v>1</v>
      </c>
      <c r="S341" s="29">
        <v>1</v>
      </c>
      <c r="X341" s="30"/>
      <c r="Y341" s="30"/>
      <c r="Z341" s="30">
        <v>1</v>
      </c>
      <c r="AA341" s="30"/>
      <c r="AB341" s="30">
        <v>1</v>
      </c>
      <c r="AC341" s="30">
        <f t="shared" ref="AC341:AC342" si="84">SUM(X341:AB341)</f>
        <v>2</v>
      </c>
      <c r="AD341" s="1"/>
      <c r="AE341" s="1"/>
      <c r="AG341" s="1"/>
      <c r="AH341" s="19"/>
      <c r="AI341" s="25"/>
      <c r="AJ341" s="1"/>
    </row>
    <row r="342" spans="1:40" ht="12.75" customHeight="1" x14ac:dyDescent="0.2">
      <c r="A342" s="29">
        <v>1402</v>
      </c>
      <c r="S342" s="29">
        <v>1</v>
      </c>
      <c r="X342" s="30"/>
      <c r="Y342" s="30"/>
      <c r="Z342" s="30"/>
      <c r="AA342" s="30">
        <v>1</v>
      </c>
      <c r="AB342" s="30"/>
      <c r="AC342" s="30">
        <f t="shared" si="84"/>
        <v>1</v>
      </c>
      <c r="AD342" s="1"/>
      <c r="AE342" s="1"/>
      <c r="AG342" s="1"/>
      <c r="AH342" s="19"/>
      <c r="AI342" s="25"/>
      <c r="AJ342" s="1"/>
      <c r="AK342" s="29" t="s">
        <v>63</v>
      </c>
      <c r="AL342" s="29">
        <v>19</v>
      </c>
      <c r="AM342" s="29">
        <f>AC343</f>
        <v>22</v>
      </c>
      <c r="AN342" s="29" t="s">
        <v>10</v>
      </c>
    </row>
    <row r="343" spans="1:40" ht="12.75" customHeight="1" x14ac:dyDescent="0.2">
      <c r="AC343" s="29">
        <f>SUM(AC339:AC342)</f>
        <v>22</v>
      </c>
      <c r="AD343" s="1">
        <f>AC339/B331</f>
        <v>0.65517241379310343</v>
      </c>
      <c r="AE343" s="1">
        <f>AC343/B331</f>
        <v>0.75862068965517238</v>
      </c>
      <c r="AF343" s="1">
        <f>AE343-AD343</f>
        <v>0.10344827586206895</v>
      </c>
      <c r="AG343" s="1"/>
      <c r="AK343" s="29" t="s">
        <v>64</v>
      </c>
      <c r="AL343" s="25">
        <f>AL342/B331</f>
        <v>0.65517241379310343</v>
      </c>
      <c r="AM343" s="25">
        <f>AL342/AM342</f>
        <v>0.86363636363636365</v>
      </c>
      <c r="AN343" s="29" t="s">
        <v>65</v>
      </c>
    </row>
    <row r="344" spans="1:40" ht="12.75" customHeight="1" x14ac:dyDescent="0.2">
      <c r="AD344" s="1"/>
      <c r="AE344" s="1"/>
      <c r="AF344" s="1"/>
      <c r="AG344" s="1"/>
    </row>
    <row r="345" spans="1:40" ht="12.75" customHeight="1" x14ac:dyDescent="0.2">
      <c r="AD345" s="1"/>
      <c r="AE345" s="1"/>
      <c r="AF345" s="1"/>
      <c r="AG345" s="1"/>
    </row>
    <row r="346" spans="1:40" ht="12.75" customHeight="1" x14ac:dyDescent="0.2">
      <c r="AD346" s="1"/>
      <c r="AE346" s="1"/>
      <c r="AF346" s="1"/>
      <c r="AG346" s="1"/>
    </row>
    <row r="347" spans="1:40" ht="12.75" customHeight="1" x14ac:dyDescent="0.3">
      <c r="A347" s="2" t="s">
        <v>75</v>
      </c>
      <c r="AD347" s="1"/>
      <c r="AE347" s="1"/>
      <c r="AG347" s="1"/>
    </row>
    <row r="348" spans="1:40" ht="38.25" customHeight="1" x14ac:dyDescent="0.2">
      <c r="B348" s="182" t="s">
        <v>1</v>
      </c>
      <c r="C348" s="183"/>
      <c r="D348" s="183"/>
      <c r="E348" s="183"/>
      <c r="F348" s="183"/>
      <c r="G348" s="183"/>
      <c r="H348" s="183"/>
      <c r="I348" s="183"/>
      <c r="J348" s="61"/>
      <c r="AD348" s="4" t="s">
        <v>2</v>
      </c>
      <c r="AE348" s="4" t="s">
        <v>3</v>
      </c>
      <c r="AF348" s="5" t="s">
        <v>4</v>
      </c>
      <c r="AG348" s="4" t="s">
        <v>5</v>
      </c>
      <c r="AH348" s="6" t="s">
        <v>6</v>
      </c>
      <c r="AI348" s="6" t="s">
        <v>7</v>
      </c>
      <c r="AJ348" s="7" t="s">
        <v>8</v>
      </c>
    </row>
    <row r="349" spans="1:40" ht="12.75" customHeight="1" x14ac:dyDescent="0.2">
      <c r="A349" s="9" t="s">
        <v>9</v>
      </c>
      <c r="B349" s="10">
        <v>1</v>
      </c>
      <c r="C349" s="10">
        <v>2</v>
      </c>
      <c r="D349" s="10">
        <v>3</v>
      </c>
      <c r="E349" s="10">
        <v>4</v>
      </c>
      <c r="F349" s="10">
        <v>5</v>
      </c>
      <c r="G349" s="10">
        <v>6</v>
      </c>
      <c r="H349" s="10">
        <v>7</v>
      </c>
      <c r="I349" s="10">
        <v>8</v>
      </c>
      <c r="J349" s="10">
        <v>9</v>
      </c>
      <c r="K349" s="150" t="s">
        <v>10</v>
      </c>
      <c r="L349" s="66"/>
      <c r="M349" s="66"/>
      <c r="N349" s="66"/>
      <c r="O349" s="66"/>
      <c r="P349" s="66"/>
      <c r="Q349" s="66"/>
      <c r="R349" s="66"/>
      <c r="S349" s="66"/>
      <c r="T349" s="66"/>
      <c r="U349" s="66"/>
      <c r="V349" s="66"/>
      <c r="W349" s="66"/>
      <c r="X349" s="66"/>
      <c r="Y349" s="66"/>
      <c r="Z349" s="66"/>
      <c r="AA349" s="66"/>
      <c r="AB349" s="66"/>
      <c r="AC349" s="66"/>
      <c r="AD349" s="12"/>
      <c r="AE349" s="12"/>
      <c r="AF349" s="13"/>
      <c r="AG349" s="14"/>
      <c r="AH349" s="15"/>
      <c r="AI349" s="15"/>
      <c r="AJ349" s="1"/>
    </row>
    <row r="350" spans="1:40" ht="12.75" customHeight="1" x14ac:dyDescent="0.2">
      <c r="A350" s="28" t="s">
        <v>47</v>
      </c>
      <c r="B350" s="17">
        <v>75</v>
      </c>
      <c r="C350" s="17"/>
      <c r="D350" s="17"/>
      <c r="E350" s="17"/>
      <c r="F350" s="17"/>
      <c r="G350" s="17"/>
      <c r="H350" s="17"/>
      <c r="I350" s="17"/>
      <c r="J350" s="17"/>
      <c r="K350" s="151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  <c r="AA350" s="67"/>
      <c r="AB350" s="67"/>
      <c r="AC350" s="67"/>
      <c r="AD350" s="12"/>
      <c r="AE350" s="12"/>
      <c r="AF350" s="13"/>
      <c r="AG350" s="14"/>
      <c r="AH350" s="19">
        <f>B350</f>
        <v>75</v>
      </c>
      <c r="AI350" s="15"/>
      <c r="AJ350" s="1"/>
    </row>
    <row r="351" spans="1:40" ht="12.75" customHeight="1" x14ac:dyDescent="0.2">
      <c r="A351" s="29">
        <v>1001</v>
      </c>
      <c r="C351" s="29">
        <v>67</v>
      </c>
      <c r="K351" s="151"/>
      <c r="L351" s="30"/>
      <c r="M351" s="30"/>
      <c r="N351" s="30"/>
      <c r="O351" s="30"/>
      <c r="P351" s="30"/>
      <c r="Q351" s="30"/>
      <c r="R351" s="30"/>
      <c r="S351" s="30"/>
      <c r="T351" s="30"/>
      <c r="U351" s="30"/>
      <c r="V351" s="30"/>
      <c r="W351" s="30"/>
      <c r="X351" s="30"/>
      <c r="Y351" s="30"/>
      <c r="Z351" s="30"/>
      <c r="AA351" s="30"/>
      <c r="AB351" s="30"/>
      <c r="AC351" s="30"/>
      <c r="AD351" s="1"/>
      <c r="AE351" s="1"/>
      <c r="AG351" s="1">
        <f>C351/B350</f>
        <v>0.89333333333333331</v>
      </c>
      <c r="AH351" s="19">
        <v>68</v>
      </c>
      <c r="AI351" s="25">
        <f t="shared" ref="AI351:AI356" si="85">AH351/AH350</f>
        <v>0.90666666666666662</v>
      </c>
      <c r="AJ351" s="1">
        <f t="shared" ref="AJ351:AJ356" si="86">100%-AI351</f>
        <v>9.3333333333333379E-2</v>
      </c>
    </row>
    <row r="352" spans="1:40" ht="12.75" customHeight="1" x14ac:dyDescent="0.2">
      <c r="A352" s="29">
        <v>1002</v>
      </c>
      <c r="D352" s="29">
        <v>63</v>
      </c>
      <c r="X352" s="30"/>
      <c r="Y352" s="30"/>
      <c r="Z352" s="30"/>
      <c r="AA352" s="30"/>
      <c r="AB352" s="30"/>
      <c r="AC352" s="30"/>
      <c r="AD352" s="1"/>
      <c r="AE352" s="1"/>
      <c r="AG352" s="1">
        <f>D352/C351</f>
        <v>0.94029850746268662</v>
      </c>
      <c r="AH352" s="19">
        <v>65</v>
      </c>
      <c r="AI352" s="25">
        <f t="shared" si="85"/>
        <v>0.95588235294117652</v>
      </c>
      <c r="AJ352" s="1">
        <f t="shared" si="86"/>
        <v>4.4117647058823484E-2</v>
      </c>
    </row>
    <row r="353" spans="1:40" ht="12.75" customHeight="1" x14ac:dyDescent="0.2">
      <c r="A353" s="29">
        <v>1101</v>
      </c>
      <c r="E353" s="29">
        <v>63</v>
      </c>
      <c r="X353" s="30"/>
      <c r="Y353" s="30"/>
      <c r="Z353" s="30"/>
      <c r="AA353" s="30"/>
      <c r="AB353" s="30"/>
      <c r="AC353" s="30"/>
      <c r="AD353" s="1"/>
      <c r="AE353" s="1"/>
      <c r="AG353" s="1">
        <f>E353/D352</f>
        <v>1</v>
      </c>
      <c r="AH353" s="19">
        <v>65</v>
      </c>
      <c r="AI353" s="25">
        <f t="shared" si="85"/>
        <v>1</v>
      </c>
      <c r="AJ353" s="1">
        <f t="shared" si="86"/>
        <v>0</v>
      </c>
    </row>
    <row r="354" spans="1:40" ht="12.75" customHeight="1" x14ac:dyDescent="0.2">
      <c r="A354" s="29">
        <v>1102</v>
      </c>
      <c r="F354" s="29">
        <v>63</v>
      </c>
      <c r="X354" s="30"/>
      <c r="Y354" s="30"/>
      <c r="Z354" s="30"/>
      <c r="AA354" s="30"/>
      <c r="AB354" s="30"/>
      <c r="AC354" s="30"/>
      <c r="AD354" s="1"/>
      <c r="AE354" s="1"/>
      <c r="AG354" s="1">
        <f>F354/E353</f>
        <v>1</v>
      </c>
      <c r="AH354" s="19">
        <v>65</v>
      </c>
      <c r="AI354" s="25">
        <f t="shared" si="85"/>
        <v>1</v>
      </c>
      <c r="AJ354" s="1">
        <f t="shared" si="86"/>
        <v>0</v>
      </c>
    </row>
    <row r="355" spans="1:40" ht="12.75" customHeight="1" x14ac:dyDescent="0.2">
      <c r="A355" s="29">
        <v>1201</v>
      </c>
      <c r="G355" s="29">
        <v>62</v>
      </c>
      <c r="X355" s="30"/>
      <c r="Y355" s="30"/>
      <c r="Z355" s="30"/>
      <c r="AA355" s="30"/>
      <c r="AB355" s="30"/>
      <c r="AC355" s="30"/>
      <c r="AD355" s="1"/>
      <c r="AE355" s="1"/>
      <c r="AG355" s="1">
        <f>G355/F354</f>
        <v>0.98412698412698407</v>
      </c>
      <c r="AH355" s="19">
        <v>64</v>
      </c>
      <c r="AI355" s="25">
        <f t="shared" si="85"/>
        <v>0.98461538461538467</v>
      </c>
      <c r="AJ355" s="1">
        <f t="shared" si="86"/>
        <v>1.538461538461533E-2</v>
      </c>
    </row>
    <row r="356" spans="1:40" ht="12.75" customHeight="1" x14ac:dyDescent="0.2">
      <c r="A356" s="29">
        <v>1202</v>
      </c>
      <c r="H356" s="29">
        <v>59</v>
      </c>
      <c r="X356" s="30"/>
      <c r="Y356" s="30"/>
      <c r="Z356" s="30"/>
      <c r="AA356" s="30"/>
      <c r="AB356" s="30"/>
      <c r="AC356" s="30"/>
      <c r="AD356" s="1"/>
      <c r="AE356" s="1"/>
      <c r="AG356" s="1">
        <f>H356/G355</f>
        <v>0.95161290322580649</v>
      </c>
      <c r="AH356" s="19">
        <v>63</v>
      </c>
      <c r="AI356" s="25">
        <f t="shared" si="85"/>
        <v>0.984375</v>
      </c>
      <c r="AJ356" s="1">
        <f t="shared" si="86"/>
        <v>1.5625E-2</v>
      </c>
    </row>
    <row r="357" spans="1:40" ht="12.75" customHeight="1" x14ac:dyDescent="0.2">
      <c r="A357" s="29">
        <v>1301</v>
      </c>
      <c r="I357" s="29">
        <v>58</v>
      </c>
      <c r="P357" s="29">
        <v>11</v>
      </c>
      <c r="R357" s="29">
        <v>19</v>
      </c>
      <c r="T357" s="29">
        <v>28</v>
      </c>
      <c r="X357" s="30"/>
      <c r="Y357" s="30"/>
      <c r="Z357" s="30"/>
      <c r="AA357" s="30"/>
      <c r="AB357" s="30"/>
      <c r="AC357" s="30"/>
      <c r="AD357" s="1"/>
      <c r="AE357" s="1"/>
      <c r="AG357" s="1"/>
      <c r="AH357" s="19"/>
      <c r="AI357" s="25"/>
      <c r="AJ357" s="1"/>
    </row>
    <row r="358" spans="1:40" ht="12.75" customHeight="1" x14ac:dyDescent="0.2">
      <c r="A358" s="29">
        <v>1302</v>
      </c>
      <c r="N358" s="29">
        <v>1</v>
      </c>
      <c r="Q358" s="29">
        <v>11</v>
      </c>
      <c r="S358" s="29">
        <v>19</v>
      </c>
      <c r="U358" s="29">
        <v>28</v>
      </c>
      <c r="X358" s="30"/>
      <c r="Y358" s="30"/>
      <c r="Z358" s="30">
        <v>10</v>
      </c>
      <c r="AA358" s="30">
        <v>19</v>
      </c>
      <c r="AB358" s="30">
        <v>28</v>
      </c>
      <c r="AC358" s="30">
        <f>SUM(Z358:AB358)</f>
        <v>57</v>
      </c>
      <c r="AD358" s="1"/>
      <c r="AE358" s="1"/>
      <c r="AG358" s="1"/>
      <c r="AH358" s="19"/>
      <c r="AI358" s="25"/>
      <c r="AJ358" s="1"/>
    </row>
    <row r="359" spans="1:40" ht="12.75" customHeight="1" x14ac:dyDescent="0.2">
      <c r="A359" s="29">
        <v>1401</v>
      </c>
      <c r="O359" s="29">
        <v>1</v>
      </c>
      <c r="P359" s="29">
        <v>1</v>
      </c>
      <c r="S359" s="29">
        <v>3</v>
      </c>
      <c r="X359" s="30"/>
      <c r="Y359" s="30">
        <v>1</v>
      </c>
      <c r="Z359" s="30">
        <v>1</v>
      </c>
      <c r="AA359" s="30">
        <v>3</v>
      </c>
      <c r="AB359" s="30"/>
      <c r="AC359" s="30">
        <v>5</v>
      </c>
      <c r="AD359" s="1"/>
      <c r="AE359" s="1"/>
      <c r="AG359" s="1"/>
      <c r="AH359" s="19"/>
      <c r="AI359" s="25"/>
      <c r="AJ359" s="1"/>
    </row>
    <row r="360" spans="1:40" ht="12.75" customHeight="1" x14ac:dyDescent="0.2">
      <c r="A360" s="29">
        <v>1402</v>
      </c>
      <c r="S360" s="29">
        <v>1</v>
      </c>
      <c r="X360" s="30"/>
      <c r="Y360" s="30"/>
      <c r="Z360" s="30"/>
      <c r="AA360" s="30">
        <v>1</v>
      </c>
      <c r="AB360" s="30"/>
      <c r="AC360" s="30">
        <f>SUM(Z360:AB360)</f>
        <v>1</v>
      </c>
      <c r="AD360" s="1"/>
      <c r="AE360" s="1"/>
      <c r="AG360" s="1"/>
      <c r="AH360" s="19"/>
      <c r="AI360" s="25"/>
      <c r="AJ360" s="1"/>
      <c r="AK360" s="29" t="s">
        <v>63</v>
      </c>
      <c r="AL360" s="29">
        <v>57</v>
      </c>
      <c r="AM360" s="29">
        <f>SUM(AC358:AC360)</f>
        <v>63</v>
      </c>
      <c r="AN360" s="29" t="s">
        <v>10</v>
      </c>
    </row>
    <row r="361" spans="1:40" ht="12.75" customHeight="1" x14ac:dyDescent="0.2">
      <c r="AC361" s="29">
        <f>SUM(AC358:AC360)</f>
        <v>63</v>
      </c>
      <c r="AD361" s="1">
        <f>AC358/B350</f>
        <v>0.76</v>
      </c>
      <c r="AE361" s="1">
        <f>AC361/B350</f>
        <v>0.84</v>
      </c>
      <c r="AF361" s="1">
        <f>AE361-AD361</f>
        <v>7.999999999999996E-2</v>
      </c>
      <c r="AG361" s="1"/>
      <c r="AK361" s="29" t="s">
        <v>64</v>
      </c>
      <c r="AL361" s="25">
        <f>AL360/B350</f>
        <v>0.76</v>
      </c>
      <c r="AM361" s="25">
        <f>AL360/AM360</f>
        <v>0.90476190476190477</v>
      </c>
      <c r="AN361" s="29" t="s">
        <v>65</v>
      </c>
    </row>
    <row r="362" spans="1:40" ht="12.75" customHeight="1" x14ac:dyDescent="0.2">
      <c r="AD362" s="1"/>
      <c r="AE362" s="1"/>
      <c r="AF362" s="1"/>
      <c r="AG362" s="1"/>
      <c r="AK362" s="29"/>
      <c r="AL362" s="25"/>
      <c r="AM362" s="25"/>
      <c r="AN362" s="29"/>
    </row>
    <row r="363" spans="1:40" ht="12.75" customHeight="1" x14ac:dyDescent="0.2">
      <c r="AD363" s="1"/>
      <c r="AE363" s="1"/>
      <c r="AF363" s="1"/>
      <c r="AG363" s="1"/>
      <c r="AK363" s="29"/>
      <c r="AL363" s="25"/>
      <c r="AM363" s="25"/>
      <c r="AN363" s="29"/>
    </row>
    <row r="364" spans="1:40" ht="12.75" customHeight="1" x14ac:dyDescent="0.2">
      <c r="AD364" s="1"/>
      <c r="AE364" s="1"/>
      <c r="AF364" s="1"/>
      <c r="AG364" s="1"/>
      <c r="AK364" s="29"/>
      <c r="AL364" s="25"/>
      <c r="AM364" s="25"/>
      <c r="AN364" s="29"/>
    </row>
    <row r="365" spans="1:40" ht="12.75" customHeight="1" x14ac:dyDescent="0.2">
      <c r="AD365" s="1"/>
      <c r="AE365" s="1"/>
      <c r="AF365" s="1"/>
      <c r="AG365" s="1"/>
      <c r="AL365" s="35"/>
    </row>
    <row r="366" spans="1:40" ht="26.25" customHeight="1" x14ac:dyDescent="0.4">
      <c r="B366" s="188" t="s">
        <v>101</v>
      </c>
      <c r="C366" s="189"/>
      <c r="D366" s="189"/>
      <c r="E366" s="189"/>
      <c r="F366" s="189"/>
      <c r="G366" s="189"/>
      <c r="H366" s="189"/>
      <c r="I366" s="189"/>
      <c r="J366" s="189"/>
      <c r="K366" s="123" t="s">
        <v>52</v>
      </c>
      <c r="AC366" s="1"/>
      <c r="AD366" s="1"/>
      <c r="AE366" s="29"/>
      <c r="AF366" s="1"/>
      <c r="AG366" s="29"/>
      <c r="AH366" s="29"/>
      <c r="AI366" s="29"/>
      <c r="AK366" s="35"/>
    </row>
    <row r="367" spans="1:40" ht="20.25" customHeight="1" x14ac:dyDescent="0.2">
      <c r="A367" s="192" t="s">
        <v>9</v>
      </c>
      <c r="B367" s="193" t="s">
        <v>80</v>
      </c>
      <c r="C367" s="194"/>
      <c r="D367" s="194"/>
      <c r="E367" s="194"/>
      <c r="F367" s="194"/>
      <c r="G367" s="194"/>
      <c r="H367" s="194"/>
      <c r="I367" s="194"/>
      <c r="J367" s="195"/>
      <c r="K367" s="196" t="s">
        <v>10</v>
      </c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  <c r="AA367" s="29"/>
      <c r="AB367" s="29"/>
      <c r="AC367" s="184" t="s">
        <v>2</v>
      </c>
      <c r="AD367" s="184" t="s">
        <v>3</v>
      </c>
      <c r="AE367" s="191" t="s">
        <v>4</v>
      </c>
      <c r="AF367" s="184" t="s">
        <v>5</v>
      </c>
      <c r="AG367" s="198" t="s">
        <v>6</v>
      </c>
      <c r="AH367" s="198" t="s">
        <v>7</v>
      </c>
      <c r="AI367" s="184" t="s">
        <v>8</v>
      </c>
      <c r="AK367" s="35"/>
    </row>
    <row r="368" spans="1:40" ht="15.75" customHeight="1" x14ac:dyDescent="0.25">
      <c r="A368" s="185"/>
      <c r="B368" s="49" t="s">
        <v>81</v>
      </c>
      <c r="C368" s="49" t="s">
        <v>82</v>
      </c>
      <c r="D368" s="49" t="s">
        <v>83</v>
      </c>
      <c r="E368" s="49" t="s">
        <v>84</v>
      </c>
      <c r="F368" s="49" t="s">
        <v>85</v>
      </c>
      <c r="G368" s="49" t="s">
        <v>86</v>
      </c>
      <c r="H368" s="49" t="s">
        <v>87</v>
      </c>
      <c r="I368" s="49" t="s">
        <v>88</v>
      </c>
      <c r="J368" s="49" t="s">
        <v>89</v>
      </c>
      <c r="K368" s="197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  <c r="AA368" s="29"/>
      <c r="AB368" s="29"/>
      <c r="AC368" s="185"/>
      <c r="AD368" s="185"/>
      <c r="AE368" s="185"/>
      <c r="AF368" s="185"/>
      <c r="AG368" s="185"/>
      <c r="AH368" s="185"/>
      <c r="AI368" s="185"/>
      <c r="AK368" s="35"/>
    </row>
    <row r="369" spans="1:37" ht="15.75" customHeight="1" x14ac:dyDescent="0.25">
      <c r="A369" s="49">
        <v>1001</v>
      </c>
      <c r="B369" s="50">
        <v>22</v>
      </c>
      <c r="C369" s="50"/>
      <c r="D369" s="50"/>
      <c r="E369" s="50"/>
      <c r="F369" s="50"/>
      <c r="G369" s="50"/>
      <c r="H369" s="50"/>
      <c r="I369" s="50"/>
      <c r="J369" s="50"/>
      <c r="K369" s="82"/>
      <c r="L369" s="137"/>
      <c r="M369" s="137"/>
      <c r="N369" s="137"/>
      <c r="O369" s="137"/>
      <c r="P369" s="137"/>
      <c r="Q369" s="137"/>
      <c r="R369" s="137"/>
      <c r="S369" s="137"/>
      <c r="T369" s="137"/>
      <c r="U369" s="137"/>
      <c r="V369" s="137"/>
      <c r="W369" s="137"/>
      <c r="X369" s="137"/>
      <c r="Y369" s="137"/>
      <c r="Z369" s="137"/>
      <c r="AA369" s="137"/>
      <c r="AB369" s="137"/>
      <c r="AC369" s="141"/>
      <c r="AD369" s="142"/>
      <c r="AE369" s="143"/>
      <c r="AF369" s="133"/>
      <c r="AG369" s="51">
        <f>B369</f>
        <v>22</v>
      </c>
      <c r="AH369" s="134"/>
      <c r="AI369" s="133"/>
      <c r="AK369" s="35"/>
    </row>
    <row r="370" spans="1:37" ht="15.75" customHeight="1" x14ac:dyDescent="0.25">
      <c r="A370" s="49">
        <v>1002</v>
      </c>
      <c r="B370" s="50"/>
      <c r="C370" s="50">
        <v>21</v>
      </c>
      <c r="D370" s="50"/>
      <c r="E370" s="50"/>
      <c r="F370" s="50"/>
      <c r="G370" s="50"/>
      <c r="H370" s="50"/>
      <c r="I370" s="50"/>
      <c r="J370" s="50"/>
      <c r="K370" s="82"/>
      <c r="L370" s="137"/>
      <c r="M370" s="137"/>
      <c r="N370" s="137"/>
      <c r="O370" s="137"/>
      <c r="P370" s="137"/>
      <c r="Q370" s="137"/>
      <c r="R370" s="137"/>
      <c r="S370" s="137"/>
      <c r="T370" s="137"/>
      <c r="U370" s="137"/>
      <c r="V370" s="137"/>
      <c r="W370" s="137"/>
      <c r="X370" s="137"/>
      <c r="Y370" s="137"/>
      <c r="Z370" s="137"/>
      <c r="AA370" s="137"/>
      <c r="AB370" s="137"/>
      <c r="AC370" s="144"/>
      <c r="AD370" s="81"/>
      <c r="AE370" s="145"/>
      <c r="AF370" s="52">
        <f>IF(C370=0,"",C370/B369)</f>
        <v>0.95454545454545459</v>
      </c>
      <c r="AG370" s="53">
        <v>21</v>
      </c>
      <c r="AH370" s="124">
        <f t="shared" ref="AH370:AH377" si="87">IF(AG370=0,"",AG370/AG369)</f>
        <v>0.95454545454545459</v>
      </c>
      <c r="AI370" s="124">
        <f t="shared" ref="AI370:AI377" si="88">IF(AG370=0,"",100%-AH370)</f>
        <v>4.5454545454545414E-2</v>
      </c>
      <c r="AK370" s="35"/>
    </row>
    <row r="371" spans="1:37" ht="15.75" customHeight="1" x14ac:dyDescent="0.25">
      <c r="A371" s="49">
        <v>1101</v>
      </c>
      <c r="B371" s="50"/>
      <c r="C371" s="50"/>
      <c r="D371" s="50">
        <v>20</v>
      </c>
      <c r="E371" s="50"/>
      <c r="F371" s="50"/>
      <c r="G371" s="50"/>
      <c r="H371" s="50"/>
      <c r="I371" s="50"/>
      <c r="J371" s="50"/>
      <c r="K371" s="82"/>
      <c r="L371" s="137"/>
      <c r="M371" s="137"/>
      <c r="N371" s="137"/>
      <c r="O371" s="137"/>
      <c r="P371" s="137"/>
      <c r="Q371" s="137"/>
      <c r="R371" s="137"/>
      <c r="S371" s="137"/>
      <c r="T371" s="137"/>
      <c r="U371" s="137"/>
      <c r="V371" s="137"/>
      <c r="W371" s="137"/>
      <c r="X371" s="137"/>
      <c r="Y371" s="137"/>
      <c r="Z371" s="137"/>
      <c r="AA371" s="137"/>
      <c r="AB371" s="137"/>
      <c r="AC371" s="144"/>
      <c r="AD371" s="81"/>
      <c r="AE371" s="145"/>
      <c r="AF371" s="52">
        <f>IF(D371=0,"",D371/C370)</f>
        <v>0.95238095238095233</v>
      </c>
      <c r="AG371" s="53">
        <v>21</v>
      </c>
      <c r="AH371" s="124">
        <f t="shared" si="87"/>
        <v>1</v>
      </c>
      <c r="AI371" s="124">
        <f t="shared" si="88"/>
        <v>0</v>
      </c>
      <c r="AJ371" s="8">
        <f>AG371/AG369</f>
        <v>0.95454545454545459</v>
      </c>
      <c r="AK371" s="35"/>
    </row>
    <row r="372" spans="1:37" ht="15.75" customHeight="1" x14ac:dyDescent="0.25">
      <c r="A372" s="49">
        <v>1102</v>
      </c>
      <c r="B372" s="50"/>
      <c r="C372" s="50"/>
      <c r="D372" s="50"/>
      <c r="E372" s="50">
        <v>19</v>
      </c>
      <c r="F372" s="50"/>
      <c r="G372" s="50"/>
      <c r="H372" s="50"/>
      <c r="I372" s="50"/>
      <c r="J372" s="50"/>
      <c r="K372" s="82"/>
      <c r="L372" s="137"/>
      <c r="M372" s="137"/>
      <c r="N372" s="137"/>
      <c r="O372" s="137"/>
      <c r="P372" s="137"/>
      <c r="Q372" s="137"/>
      <c r="R372" s="137"/>
      <c r="S372" s="137"/>
      <c r="T372" s="137"/>
      <c r="U372" s="137"/>
      <c r="V372" s="137"/>
      <c r="W372" s="137"/>
      <c r="X372" s="137"/>
      <c r="Y372" s="137"/>
      <c r="Z372" s="137"/>
      <c r="AA372" s="137"/>
      <c r="AB372" s="137"/>
      <c r="AC372" s="144"/>
      <c r="AD372" s="81"/>
      <c r="AE372" s="145"/>
      <c r="AF372" s="52">
        <f>IF(E372=0,"",E372/D371)</f>
        <v>0.95</v>
      </c>
      <c r="AG372" s="53">
        <v>21</v>
      </c>
      <c r="AH372" s="124">
        <f t="shared" si="87"/>
        <v>1</v>
      </c>
      <c r="AI372" s="124">
        <f t="shared" si="88"/>
        <v>0</v>
      </c>
      <c r="AK372" s="35"/>
    </row>
    <row r="373" spans="1:37" ht="15.75" customHeight="1" x14ac:dyDescent="0.25">
      <c r="A373" s="49">
        <v>1201</v>
      </c>
      <c r="B373" s="50"/>
      <c r="C373" s="50"/>
      <c r="D373" s="50"/>
      <c r="E373" s="50"/>
      <c r="F373" s="50">
        <v>19</v>
      </c>
      <c r="G373" s="50"/>
      <c r="H373" s="50"/>
      <c r="I373" s="50"/>
      <c r="J373" s="50"/>
      <c r="K373" s="82"/>
      <c r="L373" s="137"/>
      <c r="M373" s="137"/>
      <c r="N373" s="137"/>
      <c r="O373" s="137"/>
      <c r="P373" s="137"/>
      <c r="Q373" s="137"/>
      <c r="R373" s="137"/>
      <c r="S373" s="137"/>
      <c r="T373" s="137"/>
      <c r="U373" s="137"/>
      <c r="V373" s="137"/>
      <c r="W373" s="137"/>
      <c r="X373" s="137"/>
      <c r="Y373" s="137"/>
      <c r="Z373" s="137"/>
      <c r="AA373" s="137"/>
      <c r="AB373" s="137"/>
      <c r="AC373" s="144"/>
      <c r="AD373" s="81"/>
      <c r="AE373" s="145"/>
      <c r="AF373" s="52">
        <f>IF(F373=0,"",F373/E372)</f>
        <v>1</v>
      </c>
      <c r="AG373" s="53">
        <v>20</v>
      </c>
      <c r="AH373" s="124">
        <f t="shared" si="87"/>
        <v>0.95238095238095233</v>
      </c>
      <c r="AI373" s="124">
        <f t="shared" si="88"/>
        <v>4.7619047619047672E-2</v>
      </c>
      <c r="AK373" s="35"/>
    </row>
    <row r="374" spans="1:37" ht="15.75" customHeight="1" x14ac:dyDescent="0.25">
      <c r="A374" s="49">
        <v>1202</v>
      </c>
      <c r="B374" s="50"/>
      <c r="C374" s="50"/>
      <c r="D374" s="50"/>
      <c r="E374" s="50"/>
      <c r="F374" s="50"/>
      <c r="G374" s="50">
        <v>19</v>
      </c>
      <c r="H374" s="50"/>
      <c r="I374" s="50"/>
      <c r="J374" s="50"/>
      <c r="K374" s="82"/>
      <c r="L374" s="137"/>
      <c r="M374" s="137"/>
      <c r="N374" s="137"/>
      <c r="O374" s="137"/>
      <c r="P374" s="137"/>
      <c r="Q374" s="137"/>
      <c r="R374" s="137"/>
      <c r="S374" s="137"/>
      <c r="T374" s="137"/>
      <c r="U374" s="137"/>
      <c r="V374" s="137"/>
      <c r="W374" s="137"/>
      <c r="X374" s="137"/>
      <c r="Y374" s="137"/>
      <c r="Z374" s="137"/>
      <c r="AA374" s="137"/>
      <c r="AB374" s="137"/>
      <c r="AC374" s="144"/>
      <c r="AD374" s="81"/>
      <c r="AE374" s="145"/>
      <c r="AF374" s="52">
        <f>IF(G374=0,"",G374/F373)</f>
        <v>1</v>
      </c>
      <c r="AG374" s="53">
        <v>20</v>
      </c>
      <c r="AH374" s="124">
        <f t="shared" si="87"/>
        <v>1</v>
      </c>
      <c r="AI374" s="124">
        <f t="shared" si="88"/>
        <v>0</v>
      </c>
      <c r="AK374" s="35"/>
    </row>
    <row r="375" spans="1:37" ht="15.75" customHeight="1" x14ac:dyDescent="0.25">
      <c r="A375" s="49">
        <v>1301</v>
      </c>
      <c r="B375" s="50"/>
      <c r="C375" s="50"/>
      <c r="D375" s="50"/>
      <c r="E375" s="50"/>
      <c r="F375" s="50"/>
      <c r="G375" s="50"/>
      <c r="H375" s="50">
        <v>19</v>
      </c>
      <c r="I375" s="50"/>
      <c r="J375" s="50"/>
      <c r="K375" s="82"/>
      <c r="L375" s="137"/>
      <c r="M375" s="137"/>
      <c r="N375" s="137"/>
      <c r="O375" s="137"/>
      <c r="P375" s="137"/>
      <c r="Q375" s="137"/>
      <c r="R375" s="137"/>
      <c r="S375" s="137"/>
      <c r="T375" s="137"/>
      <c r="U375" s="137"/>
      <c r="V375" s="137"/>
      <c r="W375" s="137"/>
      <c r="X375" s="137"/>
      <c r="Y375" s="137"/>
      <c r="Z375" s="137"/>
      <c r="AA375" s="137"/>
      <c r="AB375" s="137"/>
      <c r="AC375" s="144"/>
      <c r="AD375" s="81"/>
      <c r="AE375" s="145"/>
      <c r="AF375" s="52">
        <f>IF(H375=0,"",H375/G374)</f>
        <v>1</v>
      </c>
      <c r="AG375" s="53">
        <v>20</v>
      </c>
      <c r="AH375" s="124">
        <f t="shared" si="87"/>
        <v>1</v>
      </c>
      <c r="AI375" s="124">
        <f t="shared" si="88"/>
        <v>0</v>
      </c>
      <c r="AK375" s="35"/>
    </row>
    <row r="376" spans="1:37" ht="15.75" customHeight="1" x14ac:dyDescent="0.25">
      <c r="A376" s="49">
        <v>1302</v>
      </c>
      <c r="B376" s="50"/>
      <c r="C376" s="50"/>
      <c r="D376" s="50"/>
      <c r="E376" s="50"/>
      <c r="F376" s="50"/>
      <c r="G376" s="50"/>
      <c r="H376" s="50"/>
      <c r="I376" s="50"/>
      <c r="J376" s="50"/>
      <c r="K376" s="82"/>
      <c r="L376" s="137"/>
      <c r="M376" s="137"/>
      <c r="N376" s="137">
        <v>2</v>
      </c>
      <c r="O376" s="137"/>
      <c r="P376" s="137"/>
      <c r="Q376" s="137"/>
      <c r="R376" s="137">
        <v>9</v>
      </c>
      <c r="S376" s="137"/>
      <c r="T376" s="137">
        <v>7</v>
      </c>
      <c r="U376" s="137"/>
      <c r="V376" s="137"/>
      <c r="W376" s="137"/>
      <c r="X376" s="137"/>
      <c r="Y376" s="137"/>
      <c r="Z376" s="137"/>
      <c r="AA376" s="137"/>
      <c r="AB376" s="137"/>
      <c r="AC376" s="144"/>
      <c r="AD376" s="81"/>
      <c r="AE376" s="145"/>
      <c r="AF376" s="52" t="str">
        <f>IF(I376=0,"",I376/H375)</f>
        <v/>
      </c>
      <c r="AG376" s="53"/>
      <c r="AH376" s="124" t="str">
        <f t="shared" si="87"/>
        <v/>
      </c>
      <c r="AI376" s="124" t="str">
        <f t="shared" si="88"/>
        <v/>
      </c>
      <c r="AK376" s="35"/>
    </row>
    <row r="377" spans="1:37" ht="15.75" customHeight="1" x14ac:dyDescent="0.25">
      <c r="A377" s="49">
        <v>1401</v>
      </c>
      <c r="B377" s="50"/>
      <c r="C377" s="50"/>
      <c r="D377" s="50"/>
      <c r="E377" s="50"/>
      <c r="F377" s="50"/>
      <c r="G377" s="50"/>
      <c r="H377" s="50"/>
      <c r="I377" s="50"/>
      <c r="J377" s="50"/>
      <c r="K377" s="82">
        <v>19</v>
      </c>
      <c r="L377" s="137"/>
      <c r="M377" s="137"/>
      <c r="N377" s="137"/>
      <c r="O377" s="137">
        <v>2</v>
      </c>
      <c r="P377" s="137"/>
      <c r="Q377" s="137"/>
      <c r="R377" s="137"/>
      <c r="S377" s="137">
        <v>9</v>
      </c>
      <c r="T377" s="137"/>
      <c r="U377" s="137">
        <v>7</v>
      </c>
      <c r="V377" s="137"/>
      <c r="W377" s="137"/>
      <c r="X377" s="137"/>
      <c r="Y377" s="137">
        <v>2</v>
      </c>
      <c r="Z377" s="137"/>
      <c r="AA377" s="137">
        <v>9</v>
      </c>
      <c r="AB377" s="137">
        <v>7</v>
      </c>
      <c r="AC377" s="144"/>
      <c r="AD377" s="81"/>
      <c r="AE377" s="145"/>
      <c r="AF377" s="54" t="str">
        <f>IF(J377=0,"",J377/I376)</f>
        <v/>
      </c>
      <c r="AG377" s="53"/>
      <c r="AH377" s="54" t="str">
        <f t="shared" si="87"/>
        <v/>
      </c>
      <c r="AI377" s="54" t="str">
        <f t="shared" si="88"/>
        <v/>
      </c>
      <c r="AK377" s="35"/>
    </row>
    <row r="378" spans="1:37" ht="15.75" customHeight="1" x14ac:dyDescent="0.25">
      <c r="A378" s="49">
        <v>1402</v>
      </c>
      <c r="B378" s="50"/>
      <c r="C378" s="50"/>
      <c r="D378" s="50"/>
      <c r="E378" s="50"/>
      <c r="F378" s="50"/>
      <c r="G378" s="50"/>
      <c r="H378" s="50"/>
      <c r="I378" s="50"/>
      <c r="J378" s="50"/>
      <c r="K378" s="82"/>
      <c r="L378" s="137"/>
      <c r="M378" s="137"/>
      <c r="N378" s="137"/>
      <c r="O378" s="137"/>
      <c r="P378" s="137"/>
      <c r="Q378" s="137"/>
      <c r="R378" s="137"/>
      <c r="S378" s="137"/>
      <c r="T378" s="137"/>
      <c r="U378" s="137"/>
      <c r="V378" s="137"/>
      <c r="W378" s="137"/>
      <c r="X378" s="137"/>
      <c r="Y378" s="137"/>
      <c r="Z378" s="137"/>
      <c r="AA378" s="137"/>
      <c r="AB378" s="137"/>
      <c r="AC378" s="144"/>
      <c r="AD378" s="81"/>
      <c r="AE378" s="137"/>
      <c r="AF378" s="81"/>
      <c r="AG378" s="53"/>
      <c r="AH378" s="81"/>
      <c r="AI378" s="153"/>
      <c r="AK378" s="35"/>
    </row>
    <row r="379" spans="1:37" ht="15.75" customHeight="1" x14ac:dyDescent="0.25">
      <c r="A379" s="49">
        <v>1501</v>
      </c>
      <c r="B379" s="50"/>
      <c r="C379" s="50"/>
      <c r="D379" s="50"/>
      <c r="E379" s="50"/>
      <c r="F379" s="50"/>
      <c r="G379" s="50"/>
      <c r="H379" s="50"/>
      <c r="I379" s="50"/>
      <c r="J379" s="50"/>
      <c r="K379" s="82"/>
      <c r="L379" s="137"/>
      <c r="M379" s="137"/>
      <c r="N379" s="137"/>
      <c r="O379" s="137"/>
      <c r="P379" s="137"/>
      <c r="Q379" s="137"/>
      <c r="R379" s="137"/>
      <c r="S379" s="137"/>
      <c r="T379" s="137"/>
      <c r="U379" s="137"/>
      <c r="V379" s="137"/>
      <c r="W379" s="137"/>
      <c r="X379" s="137"/>
      <c r="Y379" s="137"/>
      <c r="Z379" s="137"/>
      <c r="AA379" s="137"/>
      <c r="AB379" s="137"/>
      <c r="AC379" s="144"/>
      <c r="AD379" s="81"/>
      <c r="AE379" s="137"/>
      <c r="AF379" s="79"/>
      <c r="AG379" s="56"/>
      <c r="AH379" s="136"/>
      <c r="AI379" s="79"/>
      <c r="AK379" s="35"/>
    </row>
    <row r="380" spans="1:37" ht="15.75" customHeight="1" x14ac:dyDescent="0.25">
      <c r="A380" s="49">
        <v>1502</v>
      </c>
      <c r="B380" s="50"/>
      <c r="C380" s="50"/>
      <c r="D380" s="50"/>
      <c r="E380" s="50"/>
      <c r="F380" s="50"/>
      <c r="G380" s="50"/>
      <c r="H380" s="50"/>
      <c r="I380" s="50"/>
      <c r="J380" s="50"/>
      <c r="K380" s="82"/>
      <c r="L380" s="137"/>
      <c r="M380" s="137"/>
      <c r="N380" s="137"/>
      <c r="O380" s="137"/>
      <c r="P380" s="137"/>
      <c r="Q380" s="137"/>
      <c r="R380" s="137"/>
      <c r="S380" s="137"/>
      <c r="T380" s="137"/>
      <c r="U380" s="137"/>
      <c r="V380" s="137"/>
      <c r="W380" s="137"/>
      <c r="X380" s="137"/>
      <c r="Y380" s="137"/>
      <c r="Z380" s="137"/>
      <c r="AA380" s="137"/>
      <c r="AB380" s="137"/>
      <c r="AC380" s="144"/>
      <c r="AD380" s="81"/>
      <c r="AE380" s="137"/>
      <c r="AF380" s="79"/>
      <c r="AG380" s="56"/>
      <c r="AH380" s="136"/>
      <c r="AI380" s="79"/>
      <c r="AK380" s="35"/>
    </row>
    <row r="381" spans="1:37" ht="15.75" customHeight="1" x14ac:dyDescent="0.25">
      <c r="A381" s="49">
        <v>1601</v>
      </c>
      <c r="B381" s="50"/>
      <c r="C381" s="50"/>
      <c r="D381" s="50"/>
      <c r="E381" s="50"/>
      <c r="F381" s="50"/>
      <c r="G381" s="50"/>
      <c r="H381" s="50"/>
      <c r="I381" s="50"/>
      <c r="J381" s="50"/>
      <c r="K381" s="82"/>
      <c r="L381" s="137"/>
      <c r="M381" s="137"/>
      <c r="N381" s="137"/>
      <c r="O381" s="137"/>
      <c r="P381" s="137"/>
      <c r="Q381" s="137"/>
      <c r="R381" s="137"/>
      <c r="S381" s="137"/>
      <c r="T381" s="137"/>
      <c r="U381" s="137"/>
      <c r="V381" s="137"/>
      <c r="W381" s="137"/>
      <c r="X381" s="137"/>
      <c r="Y381" s="137"/>
      <c r="Z381" s="137"/>
      <c r="AA381" s="137"/>
      <c r="AB381" s="137"/>
      <c r="AC381" s="144"/>
      <c r="AD381" s="81"/>
      <c r="AE381" s="137"/>
      <c r="AF381" s="79"/>
      <c r="AG381" s="56"/>
      <c r="AH381" s="136"/>
      <c r="AI381" s="79"/>
      <c r="AK381" s="35"/>
    </row>
    <row r="382" spans="1:37" ht="15.75" customHeight="1" x14ac:dyDescent="0.25">
      <c r="A382" s="49">
        <v>1602</v>
      </c>
      <c r="B382" s="50"/>
      <c r="C382" s="50"/>
      <c r="D382" s="50"/>
      <c r="E382" s="50"/>
      <c r="F382" s="50"/>
      <c r="G382" s="50"/>
      <c r="H382" s="50"/>
      <c r="I382" s="50"/>
      <c r="J382" s="50"/>
      <c r="K382" s="82"/>
      <c r="L382" s="137"/>
      <c r="M382" s="137"/>
      <c r="N382" s="137"/>
      <c r="O382" s="137"/>
      <c r="P382" s="137"/>
      <c r="Q382" s="137"/>
      <c r="R382" s="137"/>
      <c r="S382" s="137"/>
      <c r="T382" s="137"/>
      <c r="U382" s="137"/>
      <c r="V382" s="137"/>
      <c r="W382" s="137"/>
      <c r="X382" s="137"/>
      <c r="Y382" s="137"/>
      <c r="Z382" s="137"/>
      <c r="AA382" s="137"/>
      <c r="AB382" s="137"/>
      <c r="AC382" s="144"/>
      <c r="AD382" s="81"/>
      <c r="AE382" s="137"/>
      <c r="AF382" s="81"/>
      <c r="AG382" s="137"/>
      <c r="AH382" s="138"/>
      <c r="AI382" s="79"/>
      <c r="AK382" s="35"/>
    </row>
    <row r="383" spans="1:37" ht="15.75" customHeight="1" x14ac:dyDescent="0.25">
      <c r="A383" s="49">
        <v>1701</v>
      </c>
      <c r="B383" s="50"/>
      <c r="C383" s="50"/>
      <c r="D383" s="50"/>
      <c r="E383" s="50"/>
      <c r="F383" s="50"/>
      <c r="G383" s="50"/>
      <c r="H383" s="50"/>
      <c r="I383" s="50"/>
      <c r="J383" s="50"/>
      <c r="K383" s="82"/>
      <c r="L383" s="137"/>
      <c r="M383" s="137"/>
      <c r="N383" s="137"/>
      <c r="O383" s="137"/>
      <c r="P383" s="137"/>
      <c r="Q383" s="137"/>
      <c r="R383" s="137"/>
      <c r="S383" s="137"/>
      <c r="T383" s="137"/>
      <c r="U383" s="137"/>
      <c r="V383" s="137"/>
      <c r="W383" s="137"/>
      <c r="X383" s="137"/>
      <c r="Y383" s="137"/>
      <c r="Z383" s="137"/>
      <c r="AA383" s="137"/>
      <c r="AB383" s="137"/>
      <c r="AC383" s="144"/>
      <c r="AD383" s="81"/>
      <c r="AE383" s="137"/>
      <c r="AF383" s="126" t="s">
        <v>63</v>
      </c>
      <c r="AG383" s="127">
        <v>19</v>
      </c>
      <c r="AH383" s="128">
        <f>IF(SUM(K371:K379)=0,"",SUM(K371:K379))</f>
        <v>19</v>
      </c>
      <c r="AI383" s="129" t="s">
        <v>10</v>
      </c>
      <c r="AK383" s="35"/>
    </row>
    <row r="384" spans="1:37" ht="15.75" customHeight="1" x14ac:dyDescent="0.25">
      <c r="A384" s="49">
        <v>1702</v>
      </c>
      <c r="B384" s="50"/>
      <c r="C384" s="50"/>
      <c r="D384" s="50"/>
      <c r="E384" s="50"/>
      <c r="F384" s="50"/>
      <c r="G384" s="50"/>
      <c r="H384" s="50"/>
      <c r="I384" s="50"/>
      <c r="J384" s="50"/>
      <c r="K384" s="82"/>
      <c r="L384" s="137"/>
      <c r="M384" s="137"/>
      <c r="N384" s="137"/>
      <c r="O384" s="137"/>
      <c r="P384" s="137"/>
      <c r="Q384" s="137"/>
      <c r="R384" s="137"/>
      <c r="S384" s="137"/>
      <c r="T384" s="137"/>
      <c r="U384" s="137"/>
      <c r="V384" s="137"/>
      <c r="W384" s="137"/>
      <c r="X384" s="137"/>
      <c r="Y384" s="137"/>
      <c r="Z384" s="137"/>
      <c r="AA384" s="137"/>
      <c r="AB384" s="137"/>
      <c r="AC384" s="144"/>
      <c r="AD384" s="81"/>
      <c r="AE384" s="137"/>
      <c r="AF384" s="130" t="s">
        <v>64</v>
      </c>
      <c r="AG384" s="57">
        <f>IF(AG383/B369=0,"",AG383/B369)</f>
        <v>0.86363636363636365</v>
      </c>
      <c r="AH384" s="131">
        <f>IF(AG383/AH383=0,"",AG383/AH383)</f>
        <v>1</v>
      </c>
      <c r="AI384" s="132" t="s">
        <v>65</v>
      </c>
      <c r="AK384" s="35"/>
    </row>
    <row r="385" spans="1:37" ht="15.75" customHeight="1" x14ac:dyDescent="0.25">
      <c r="A385" s="49">
        <v>1801</v>
      </c>
      <c r="B385" s="50"/>
      <c r="C385" s="50"/>
      <c r="D385" s="50"/>
      <c r="E385" s="50"/>
      <c r="F385" s="50"/>
      <c r="G385" s="50"/>
      <c r="H385" s="50"/>
      <c r="I385" s="50"/>
      <c r="J385" s="50"/>
      <c r="K385" s="82"/>
      <c r="L385" s="137"/>
      <c r="M385" s="137"/>
      <c r="N385" s="137"/>
      <c r="O385" s="137"/>
      <c r="P385" s="137"/>
      <c r="Q385" s="137"/>
      <c r="R385" s="137"/>
      <c r="S385" s="137"/>
      <c r="T385" s="137"/>
      <c r="U385" s="137"/>
      <c r="V385" s="137"/>
      <c r="W385" s="137"/>
      <c r="X385" s="137"/>
      <c r="Y385" s="137"/>
      <c r="Z385" s="137"/>
      <c r="AA385" s="137"/>
      <c r="AB385" s="137"/>
      <c r="AC385" s="146"/>
      <c r="AD385" s="147"/>
      <c r="AE385" s="148"/>
      <c r="AF385" s="92"/>
      <c r="AG385" s="139"/>
      <c r="AH385" s="139"/>
      <c r="AI385" s="140"/>
      <c r="AK385" s="35"/>
    </row>
    <row r="386" spans="1:37" ht="18" customHeight="1" x14ac:dyDescent="0.25">
      <c r="A386" s="28"/>
      <c r="B386" s="190" t="s">
        <v>90</v>
      </c>
      <c r="C386" s="190"/>
      <c r="D386" s="190"/>
      <c r="E386" s="190"/>
      <c r="F386" s="190"/>
      <c r="G386" s="190"/>
      <c r="H386" s="190"/>
      <c r="I386" s="190"/>
      <c r="J386" s="190"/>
      <c r="K386" s="59">
        <f>SUM(K369:K382)</f>
        <v>19</v>
      </c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  <c r="AA386" s="29"/>
      <c r="AB386" s="29"/>
      <c r="AC386" s="60">
        <f>IF(K377=0,"",K377/B369)</f>
        <v>0.86363636363636365</v>
      </c>
      <c r="AD386" s="60">
        <f>IF(K386=0,"",K386/B369)</f>
        <v>0.86363636363636365</v>
      </c>
      <c r="AE386" s="60">
        <f>IF(K377=0,"",AD386-AC386)</f>
        <v>0</v>
      </c>
      <c r="AF386" s="1"/>
      <c r="AG386" s="29"/>
      <c r="AH386" s="25"/>
      <c r="AI386" s="1"/>
      <c r="AK386" s="35"/>
    </row>
    <row r="387" spans="1:37" ht="12.75" customHeight="1" x14ac:dyDescent="0.2">
      <c r="AC387" s="1"/>
      <c r="AD387" s="1"/>
      <c r="AE387" s="1"/>
      <c r="AF387" s="1"/>
      <c r="AK387" s="35"/>
    </row>
    <row r="388" spans="1:37" ht="12.75" customHeight="1" x14ac:dyDescent="0.2">
      <c r="AC388" s="1"/>
      <c r="AD388" s="1"/>
      <c r="AE388" s="1"/>
      <c r="AF388" s="1"/>
    </row>
    <row r="389" spans="1:37" ht="26.25" customHeight="1" x14ac:dyDescent="0.4">
      <c r="B389" s="188" t="s">
        <v>101</v>
      </c>
      <c r="C389" s="189"/>
      <c r="D389" s="189"/>
      <c r="E389" s="189"/>
      <c r="F389" s="189"/>
      <c r="G389" s="189"/>
      <c r="H389" s="189"/>
      <c r="I389" s="189"/>
      <c r="J389" s="189"/>
      <c r="K389" s="123" t="s">
        <v>53</v>
      </c>
      <c r="AC389" s="1"/>
      <c r="AD389" s="1"/>
      <c r="AE389" s="29"/>
      <c r="AF389" s="1"/>
      <c r="AG389" s="29"/>
      <c r="AH389" s="29"/>
      <c r="AI389" s="29"/>
    </row>
    <row r="390" spans="1:37" ht="20.25" customHeight="1" x14ac:dyDescent="0.2">
      <c r="A390" s="192" t="s">
        <v>9</v>
      </c>
      <c r="B390" s="193" t="s">
        <v>80</v>
      </c>
      <c r="C390" s="194"/>
      <c r="D390" s="194"/>
      <c r="E390" s="194"/>
      <c r="F390" s="194"/>
      <c r="G390" s="194"/>
      <c r="H390" s="194"/>
      <c r="I390" s="194"/>
      <c r="J390" s="195"/>
      <c r="K390" s="196" t="s">
        <v>10</v>
      </c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  <c r="AA390" s="29"/>
      <c r="AB390" s="29"/>
      <c r="AC390" s="184" t="s">
        <v>2</v>
      </c>
      <c r="AD390" s="184" t="s">
        <v>3</v>
      </c>
      <c r="AE390" s="191" t="s">
        <v>4</v>
      </c>
      <c r="AF390" s="184" t="s">
        <v>5</v>
      </c>
      <c r="AG390" s="198" t="s">
        <v>6</v>
      </c>
      <c r="AH390" s="198" t="s">
        <v>7</v>
      </c>
      <c r="AI390" s="184" t="s">
        <v>8</v>
      </c>
    </row>
    <row r="391" spans="1:37" ht="15.75" customHeight="1" x14ac:dyDescent="0.25">
      <c r="A391" s="185"/>
      <c r="B391" s="49" t="s">
        <v>81</v>
      </c>
      <c r="C391" s="49" t="s">
        <v>82</v>
      </c>
      <c r="D391" s="49" t="s">
        <v>83</v>
      </c>
      <c r="E391" s="49" t="s">
        <v>84</v>
      </c>
      <c r="F391" s="49" t="s">
        <v>85</v>
      </c>
      <c r="G391" s="49" t="s">
        <v>86</v>
      </c>
      <c r="H391" s="49" t="s">
        <v>87</v>
      </c>
      <c r="I391" s="49" t="s">
        <v>88</v>
      </c>
      <c r="J391" s="49" t="s">
        <v>89</v>
      </c>
      <c r="K391" s="197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  <c r="AA391" s="29"/>
      <c r="AB391" s="29"/>
      <c r="AC391" s="185"/>
      <c r="AD391" s="185"/>
      <c r="AE391" s="185"/>
      <c r="AF391" s="185"/>
      <c r="AG391" s="185"/>
      <c r="AH391" s="185"/>
      <c r="AI391" s="185"/>
    </row>
    <row r="392" spans="1:37" ht="15.75" customHeight="1" x14ac:dyDescent="0.25">
      <c r="A392" s="49">
        <v>1002</v>
      </c>
      <c r="B392" s="50">
        <v>70</v>
      </c>
      <c r="C392" s="50"/>
      <c r="D392" s="50"/>
      <c r="E392" s="50"/>
      <c r="F392" s="50"/>
      <c r="G392" s="50"/>
      <c r="H392" s="50"/>
      <c r="I392" s="50"/>
      <c r="J392" s="50"/>
      <c r="K392" s="82"/>
      <c r="L392" s="137"/>
      <c r="M392" s="137"/>
      <c r="N392" s="137"/>
      <c r="O392" s="137"/>
      <c r="P392" s="137"/>
      <c r="Q392" s="137"/>
      <c r="R392" s="137"/>
      <c r="S392" s="137"/>
      <c r="T392" s="137"/>
      <c r="U392" s="137"/>
      <c r="V392" s="137"/>
      <c r="W392" s="137"/>
      <c r="X392" s="137"/>
      <c r="Y392" s="137"/>
      <c r="Z392" s="137"/>
      <c r="AA392" s="137"/>
      <c r="AB392" s="137"/>
      <c r="AC392" s="141"/>
      <c r="AD392" s="142"/>
      <c r="AE392" s="143"/>
      <c r="AF392" s="133"/>
      <c r="AG392" s="51">
        <f>B392</f>
        <v>70</v>
      </c>
      <c r="AH392" s="134"/>
      <c r="AI392" s="133"/>
    </row>
    <row r="393" spans="1:37" ht="15.75" customHeight="1" x14ac:dyDescent="0.25">
      <c r="A393" s="49">
        <v>1101</v>
      </c>
      <c r="B393" s="50"/>
      <c r="C393" s="50">
        <v>58</v>
      </c>
      <c r="D393" s="50"/>
      <c r="E393" s="50"/>
      <c r="F393" s="50"/>
      <c r="G393" s="50"/>
      <c r="H393" s="50"/>
      <c r="I393" s="50"/>
      <c r="J393" s="50"/>
      <c r="K393" s="82"/>
      <c r="L393" s="137"/>
      <c r="M393" s="137"/>
      <c r="N393" s="137"/>
      <c r="O393" s="137"/>
      <c r="P393" s="137"/>
      <c r="Q393" s="137"/>
      <c r="R393" s="137"/>
      <c r="S393" s="137"/>
      <c r="T393" s="137"/>
      <c r="U393" s="137"/>
      <c r="V393" s="137"/>
      <c r="W393" s="137"/>
      <c r="X393" s="137"/>
      <c r="Y393" s="137"/>
      <c r="Z393" s="137"/>
      <c r="AA393" s="137"/>
      <c r="AB393" s="137"/>
      <c r="AC393" s="144"/>
      <c r="AD393" s="81"/>
      <c r="AE393" s="145"/>
      <c r="AF393" s="52">
        <f>IF(C393=0,"",C393/B392)</f>
        <v>0.82857142857142863</v>
      </c>
      <c r="AG393" s="53">
        <v>58</v>
      </c>
      <c r="AH393" s="124">
        <f t="shared" ref="AH393:AH400" si="89">IF(AG393=0,"",AG393/AG392)</f>
        <v>0.82857142857142863</v>
      </c>
      <c r="AI393" s="124">
        <f t="shared" ref="AI393:AI400" si="90">IF(AG393=0,"",100%-AH393)</f>
        <v>0.17142857142857137</v>
      </c>
    </row>
    <row r="394" spans="1:37" ht="15.75" customHeight="1" x14ac:dyDescent="0.25">
      <c r="A394" s="49">
        <v>1102</v>
      </c>
      <c r="B394" s="50"/>
      <c r="C394" s="50"/>
      <c r="D394" s="50">
        <v>52</v>
      </c>
      <c r="E394" s="50"/>
      <c r="F394" s="50"/>
      <c r="G394" s="50"/>
      <c r="H394" s="50"/>
      <c r="I394" s="50"/>
      <c r="J394" s="50"/>
      <c r="K394" s="82"/>
      <c r="L394" s="137"/>
      <c r="M394" s="137"/>
      <c r="N394" s="137"/>
      <c r="O394" s="137"/>
      <c r="P394" s="137"/>
      <c r="Q394" s="137"/>
      <c r="R394" s="137"/>
      <c r="S394" s="137"/>
      <c r="T394" s="137"/>
      <c r="U394" s="137"/>
      <c r="V394" s="137"/>
      <c r="W394" s="137"/>
      <c r="X394" s="137"/>
      <c r="Y394" s="137"/>
      <c r="Z394" s="137"/>
      <c r="AA394" s="137"/>
      <c r="AB394" s="137"/>
      <c r="AC394" s="144"/>
      <c r="AD394" s="81"/>
      <c r="AE394" s="145"/>
      <c r="AF394" s="52">
        <f>IF(D394=0,"",D394/C393)</f>
        <v>0.89655172413793105</v>
      </c>
      <c r="AG394" s="53">
        <v>52</v>
      </c>
      <c r="AH394" s="124">
        <f t="shared" si="89"/>
        <v>0.89655172413793105</v>
      </c>
      <c r="AI394" s="124">
        <f t="shared" si="90"/>
        <v>0.10344827586206895</v>
      </c>
      <c r="AJ394" s="8">
        <f>AG394/AG392</f>
        <v>0.74285714285714288</v>
      </c>
    </row>
    <row r="395" spans="1:37" ht="15.75" customHeight="1" x14ac:dyDescent="0.25">
      <c r="A395" s="49">
        <v>1201</v>
      </c>
      <c r="B395" s="50"/>
      <c r="C395" s="50"/>
      <c r="D395" s="50"/>
      <c r="E395" s="50">
        <v>50</v>
      </c>
      <c r="F395" s="50"/>
      <c r="G395" s="50"/>
      <c r="H395" s="50"/>
      <c r="I395" s="50"/>
      <c r="J395" s="50"/>
      <c r="K395" s="82"/>
      <c r="L395" s="137"/>
      <c r="M395" s="137"/>
      <c r="N395" s="137"/>
      <c r="O395" s="137"/>
      <c r="P395" s="137"/>
      <c r="Q395" s="137"/>
      <c r="R395" s="137"/>
      <c r="S395" s="137"/>
      <c r="T395" s="137"/>
      <c r="U395" s="137"/>
      <c r="V395" s="137"/>
      <c r="W395" s="137"/>
      <c r="X395" s="137"/>
      <c r="Y395" s="137"/>
      <c r="Z395" s="137"/>
      <c r="AA395" s="137"/>
      <c r="AB395" s="137"/>
      <c r="AC395" s="144"/>
      <c r="AD395" s="81"/>
      <c r="AE395" s="145"/>
      <c r="AF395" s="52">
        <f>IF(E395=0,"",E395/D394)</f>
        <v>0.96153846153846156</v>
      </c>
      <c r="AG395" s="53">
        <v>51</v>
      </c>
      <c r="AH395" s="124">
        <f t="shared" si="89"/>
        <v>0.98076923076923073</v>
      </c>
      <c r="AI395" s="124">
        <f t="shared" si="90"/>
        <v>1.9230769230769273E-2</v>
      </c>
    </row>
    <row r="396" spans="1:37" ht="15.75" customHeight="1" x14ac:dyDescent="0.25">
      <c r="A396" s="49">
        <v>1202</v>
      </c>
      <c r="B396" s="50"/>
      <c r="C396" s="50"/>
      <c r="D396" s="50"/>
      <c r="E396" s="50"/>
      <c r="F396" s="50">
        <v>50</v>
      </c>
      <c r="G396" s="50"/>
      <c r="H396" s="50"/>
      <c r="I396" s="50"/>
      <c r="J396" s="50"/>
      <c r="K396" s="82"/>
      <c r="L396" s="137"/>
      <c r="M396" s="137"/>
      <c r="N396" s="137"/>
      <c r="O396" s="137"/>
      <c r="P396" s="137"/>
      <c r="Q396" s="137"/>
      <c r="R396" s="137"/>
      <c r="S396" s="137"/>
      <c r="T396" s="137"/>
      <c r="U396" s="137"/>
      <c r="V396" s="137"/>
      <c r="W396" s="137"/>
      <c r="X396" s="137"/>
      <c r="Y396" s="137"/>
      <c r="Z396" s="137"/>
      <c r="AA396" s="137"/>
      <c r="AB396" s="137"/>
      <c r="AC396" s="144"/>
      <c r="AD396" s="81"/>
      <c r="AE396" s="145"/>
      <c r="AF396" s="52">
        <f>IF(F396=0,"",F396/E395)</f>
        <v>1</v>
      </c>
      <c r="AG396" s="53">
        <v>51</v>
      </c>
      <c r="AH396" s="124">
        <f t="shared" si="89"/>
        <v>1</v>
      </c>
      <c r="AI396" s="124">
        <f t="shared" si="90"/>
        <v>0</v>
      </c>
    </row>
    <row r="397" spans="1:37" ht="15.75" customHeight="1" x14ac:dyDescent="0.25">
      <c r="A397" s="49">
        <v>1301</v>
      </c>
      <c r="B397" s="50"/>
      <c r="C397" s="50"/>
      <c r="D397" s="50"/>
      <c r="E397" s="50"/>
      <c r="F397" s="50"/>
      <c r="G397" s="50">
        <v>49</v>
      </c>
      <c r="H397" s="50"/>
      <c r="I397" s="50"/>
      <c r="J397" s="50"/>
      <c r="K397" s="82"/>
      <c r="L397" s="137"/>
      <c r="M397" s="137"/>
      <c r="N397" s="137"/>
      <c r="O397" s="137"/>
      <c r="P397" s="137"/>
      <c r="Q397" s="137"/>
      <c r="R397" s="137"/>
      <c r="S397" s="137"/>
      <c r="T397" s="137"/>
      <c r="U397" s="137"/>
      <c r="V397" s="137"/>
      <c r="W397" s="137"/>
      <c r="X397" s="137"/>
      <c r="Y397" s="137"/>
      <c r="Z397" s="137"/>
      <c r="AA397" s="137"/>
      <c r="AB397" s="137"/>
      <c r="AC397" s="144"/>
      <c r="AD397" s="81"/>
      <c r="AE397" s="145"/>
      <c r="AF397" s="52">
        <f>IF(G397=0,"",G397/F396)</f>
        <v>0.98</v>
      </c>
      <c r="AG397" s="53">
        <v>51</v>
      </c>
      <c r="AH397" s="124">
        <f t="shared" si="89"/>
        <v>1</v>
      </c>
      <c r="AI397" s="124">
        <f t="shared" si="90"/>
        <v>0</v>
      </c>
    </row>
    <row r="398" spans="1:37" ht="15.75" customHeight="1" x14ac:dyDescent="0.25">
      <c r="A398" s="49">
        <v>1302</v>
      </c>
      <c r="B398" s="50"/>
      <c r="C398" s="50"/>
      <c r="D398" s="50"/>
      <c r="E398" s="50"/>
      <c r="F398" s="50"/>
      <c r="G398" s="50"/>
      <c r="H398" s="50">
        <v>49</v>
      </c>
      <c r="I398" s="50"/>
      <c r="J398" s="50"/>
      <c r="K398" s="82"/>
      <c r="L398" s="137"/>
      <c r="M398" s="137"/>
      <c r="N398" s="137"/>
      <c r="O398" s="137"/>
      <c r="P398" s="137"/>
      <c r="Q398" s="137"/>
      <c r="R398" s="137"/>
      <c r="S398" s="137"/>
      <c r="T398" s="137"/>
      <c r="U398" s="137"/>
      <c r="V398" s="137"/>
      <c r="W398" s="137"/>
      <c r="X398" s="137"/>
      <c r="Y398" s="137"/>
      <c r="Z398" s="137"/>
      <c r="AA398" s="137"/>
      <c r="AB398" s="137"/>
      <c r="AC398" s="144"/>
      <c r="AD398" s="81"/>
      <c r="AE398" s="145"/>
      <c r="AF398" s="52">
        <f>IF(H398=0,"",H398/G397)</f>
        <v>1</v>
      </c>
      <c r="AG398" s="53">
        <v>51</v>
      </c>
      <c r="AH398" s="124">
        <f t="shared" si="89"/>
        <v>1</v>
      </c>
      <c r="AI398" s="124">
        <f t="shared" si="90"/>
        <v>0</v>
      </c>
    </row>
    <row r="399" spans="1:37" ht="15.75" customHeight="1" x14ac:dyDescent="0.25">
      <c r="A399" s="49">
        <v>1401</v>
      </c>
      <c r="B399" s="50"/>
      <c r="C399" s="50"/>
      <c r="D399" s="50"/>
      <c r="E399" s="50"/>
      <c r="F399" s="50"/>
      <c r="G399" s="50"/>
      <c r="H399" s="50"/>
      <c r="I399" s="50">
        <v>48</v>
      </c>
      <c r="J399" s="50"/>
      <c r="K399" s="82"/>
      <c r="L399" s="137"/>
      <c r="M399" s="137"/>
      <c r="N399" s="137"/>
      <c r="O399" s="137"/>
      <c r="P399" s="137"/>
      <c r="Q399" s="137"/>
      <c r="R399" s="137"/>
      <c r="S399" s="137"/>
      <c r="T399" s="137"/>
      <c r="U399" s="137"/>
      <c r="V399" s="137"/>
      <c r="W399" s="137"/>
      <c r="X399" s="137"/>
      <c r="Y399" s="137"/>
      <c r="Z399" s="137"/>
      <c r="AA399" s="137"/>
      <c r="AB399" s="137"/>
      <c r="AC399" s="144"/>
      <c r="AD399" s="81"/>
      <c r="AE399" s="145"/>
      <c r="AF399" s="52">
        <f>IF(I399=0,"",I399/H398)</f>
        <v>0.97959183673469385</v>
      </c>
      <c r="AG399" s="53">
        <v>51</v>
      </c>
      <c r="AH399" s="124">
        <f t="shared" si="89"/>
        <v>1</v>
      </c>
      <c r="AI399" s="124">
        <f t="shared" si="90"/>
        <v>0</v>
      </c>
    </row>
    <row r="400" spans="1:37" ht="15.75" customHeight="1" x14ac:dyDescent="0.25">
      <c r="A400" s="49">
        <v>1402</v>
      </c>
      <c r="B400" s="50"/>
      <c r="C400" s="50"/>
      <c r="D400" s="50"/>
      <c r="E400" s="50"/>
      <c r="F400" s="50"/>
      <c r="G400" s="50"/>
      <c r="H400" s="50"/>
      <c r="I400" s="50"/>
      <c r="J400" s="50">
        <v>48</v>
      </c>
      <c r="K400" s="82">
        <v>48</v>
      </c>
      <c r="L400" s="137"/>
      <c r="M400" s="137"/>
      <c r="N400" s="137"/>
      <c r="O400" s="137"/>
      <c r="P400" s="137"/>
      <c r="Q400" s="137"/>
      <c r="R400" s="137"/>
      <c r="S400" s="137"/>
      <c r="T400" s="137"/>
      <c r="U400" s="137"/>
      <c r="V400" s="137"/>
      <c r="W400" s="137"/>
      <c r="X400" s="137"/>
      <c r="Y400" s="137"/>
      <c r="Z400" s="137"/>
      <c r="AA400" s="137"/>
      <c r="AB400" s="137"/>
      <c r="AC400" s="144"/>
      <c r="AD400" s="81"/>
      <c r="AE400" s="145"/>
      <c r="AF400" s="54">
        <f>IF(J400=0,"",J400/I399)</f>
        <v>1</v>
      </c>
      <c r="AG400" s="53"/>
      <c r="AH400" s="54" t="str">
        <f t="shared" si="89"/>
        <v/>
      </c>
      <c r="AI400" s="54" t="str">
        <f t="shared" si="90"/>
        <v/>
      </c>
    </row>
    <row r="401" spans="1:35" ht="15.75" customHeight="1" x14ac:dyDescent="0.25">
      <c r="A401" s="49">
        <v>1501</v>
      </c>
      <c r="B401" s="50"/>
      <c r="C401" s="50"/>
      <c r="D401" s="50"/>
      <c r="E401" s="50"/>
      <c r="F401" s="50"/>
      <c r="G401" s="50"/>
      <c r="H401" s="50"/>
      <c r="I401" s="50"/>
      <c r="J401" s="50">
        <v>1</v>
      </c>
      <c r="K401" s="82">
        <v>1</v>
      </c>
      <c r="L401" s="137"/>
      <c r="M401" s="137"/>
      <c r="N401" s="137"/>
      <c r="O401" s="137"/>
      <c r="P401" s="137"/>
      <c r="Q401" s="137"/>
      <c r="R401" s="137"/>
      <c r="S401" s="137"/>
      <c r="T401" s="137"/>
      <c r="U401" s="137"/>
      <c r="V401" s="137"/>
      <c r="W401" s="137"/>
      <c r="X401" s="137"/>
      <c r="Y401" s="137"/>
      <c r="Z401" s="137"/>
      <c r="AA401" s="137"/>
      <c r="AB401" s="137"/>
      <c r="AC401" s="144"/>
      <c r="AD401" s="81"/>
      <c r="AE401" s="137"/>
      <c r="AF401" s="81"/>
      <c r="AG401" s="53"/>
      <c r="AH401" s="81"/>
      <c r="AI401" s="153"/>
    </row>
    <row r="402" spans="1:35" ht="15.75" customHeight="1" x14ac:dyDescent="0.25">
      <c r="A402" s="49">
        <v>1502</v>
      </c>
      <c r="B402" s="50"/>
      <c r="C402" s="50"/>
      <c r="D402" s="50"/>
      <c r="E402" s="50"/>
      <c r="F402" s="50"/>
      <c r="G402" s="50"/>
      <c r="H402" s="50"/>
      <c r="I402" s="50"/>
      <c r="J402" s="50">
        <v>1</v>
      </c>
      <c r="K402" s="82"/>
      <c r="L402" s="137"/>
      <c r="M402" s="137"/>
      <c r="N402" s="137"/>
      <c r="O402" s="137"/>
      <c r="P402" s="137"/>
      <c r="Q402" s="137"/>
      <c r="R402" s="137"/>
      <c r="S402" s="137"/>
      <c r="T402" s="137"/>
      <c r="U402" s="137"/>
      <c r="V402" s="137"/>
      <c r="W402" s="137"/>
      <c r="X402" s="137"/>
      <c r="Y402" s="137"/>
      <c r="Z402" s="137"/>
      <c r="AA402" s="137"/>
      <c r="AB402" s="137"/>
      <c r="AC402" s="144"/>
      <c r="AD402" s="81"/>
      <c r="AE402" s="137"/>
      <c r="AF402" s="79"/>
      <c r="AG402" s="56">
        <v>1</v>
      </c>
      <c r="AH402" s="136"/>
      <c r="AI402" s="79"/>
    </row>
    <row r="403" spans="1:35" ht="15.75" customHeight="1" x14ac:dyDescent="0.25">
      <c r="A403" s="49">
        <v>1601</v>
      </c>
      <c r="B403" s="50"/>
      <c r="C403" s="50"/>
      <c r="D403" s="50"/>
      <c r="E403" s="50"/>
      <c r="F403" s="50"/>
      <c r="G403" s="50"/>
      <c r="H403" s="50"/>
      <c r="I403" s="50"/>
      <c r="J403" s="50"/>
      <c r="K403" s="82"/>
      <c r="L403" s="137"/>
      <c r="M403" s="137"/>
      <c r="N403" s="137"/>
      <c r="O403" s="137"/>
      <c r="P403" s="137"/>
      <c r="Q403" s="137"/>
      <c r="R403" s="137"/>
      <c r="S403" s="137"/>
      <c r="T403" s="137"/>
      <c r="U403" s="137"/>
      <c r="V403" s="137"/>
      <c r="W403" s="137"/>
      <c r="X403" s="137"/>
      <c r="Y403" s="137"/>
      <c r="Z403" s="137"/>
      <c r="AA403" s="137"/>
      <c r="AB403" s="137"/>
      <c r="AC403" s="144"/>
      <c r="AD403" s="81"/>
      <c r="AE403" s="137"/>
      <c r="AF403" s="79"/>
      <c r="AG403" s="56"/>
      <c r="AH403" s="136"/>
      <c r="AI403" s="79"/>
    </row>
    <row r="404" spans="1:35" ht="15.75" customHeight="1" x14ac:dyDescent="0.25">
      <c r="A404" s="49">
        <v>1602</v>
      </c>
      <c r="B404" s="50"/>
      <c r="C404" s="50"/>
      <c r="D404" s="50"/>
      <c r="E404" s="50"/>
      <c r="F404" s="50"/>
      <c r="G404" s="50"/>
      <c r="H404" s="50"/>
      <c r="I404" s="50"/>
      <c r="J404" s="50"/>
      <c r="K404" s="82"/>
      <c r="L404" s="137"/>
      <c r="M404" s="137"/>
      <c r="N404" s="137"/>
      <c r="O404" s="137"/>
      <c r="P404" s="137"/>
      <c r="Q404" s="137"/>
      <c r="R404" s="137"/>
      <c r="S404" s="137"/>
      <c r="T404" s="137"/>
      <c r="U404" s="137"/>
      <c r="V404" s="137"/>
      <c r="W404" s="137"/>
      <c r="X404" s="137"/>
      <c r="Y404" s="137"/>
      <c r="Z404" s="137"/>
      <c r="AA404" s="137"/>
      <c r="AB404" s="137"/>
      <c r="AC404" s="144"/>
      <c r="AD404" s="81"/>
      <c r="AE404" s="137"/>
      <c r="AF404" s="79"/>
      <c r="AG404" s="56"/>
      <c r="AH404" s="136"/>
      <c r="AI404" s="79"/>
    </row>
    <row r="405" spans="1:35" ht="15.75" customHeight="1" x14ac:dyDescent="0.25">
      <c r="A405" s="49">
        <v>1701</v>
      </c>
      <c r="B405" s="50"/>
      <c r="C405" s="50"/>
      <c r="D405" s="50"/>
      <c r="E405" s="50"/>
      <c r="F405" s="50"/>
      <c r="G405" s="50"/>
      <c r="H405" s="50"/>
      <c r="I405" s="50"/>
      <c r="J405" s="50"/>
      <c r="K405" s="82"/>
      <c r="L405" s="137"/>
      <c r="M405" s="137"/>
      <c r="N405" s="137"/>
      <c r="O405" s="137"/>
      <c r="P405" s="137"/>
      <c r="Q405" s="137"/>
      <c r="R405" s="137"/>
      <c r="S405" s="137"/>
      <c r="T405" s="137"/>
      <c r="U405" s="137"/>
      <c r="V405" s="137"/>
      <c r="W405" s="137"/>
      <c r="X405" s="137"/>
      <c r="Y405" s="137"/>
      <c r="Z405" s="137"/>
      <c r="AA405" s="137"/>
      <c r="AB405" s="137"/>
      <c r="AC405" s="144"/>
      <c r="AD405" s="81"/>
      <c r="AE405" s="137"/>
      <c r="AF405" s="81"/>
      <c r="AG405" s="137"/>
      <c r="AH405" s="138"/>
      <c r="AI405" s="79"/>
    </row>
    <row r="406" spans="1:35" ht="15.75" customHeight="1" x14ac:dyDescent="0.25">
      <c r="A406" s="49">
        <v>1702</v>
      </c>
      <c r="B406" s="50"/>
      <c r="C406" s="50"/>
      <c r="D406" s="50"/>
      <c r="E406" s="50"/>
      <c r="F406" s="50"/>
      <c r="G406" s="50"/>
      <c r="H406" s="50"/>
      <c r="I406" s="50"/>
      <c r="J406" s="50"/>
      <c r="K406" s="82"/>
      <c r="L406" s="137"/>
      <c r="M406" s="137"/>
      <c r="N406" s="137"/>
      <c r="O406" s="137"/>
      <c r="P406" s="137"/>
      <c r="Q406" s="137"/>
      <c r="R406" s="137"/>
      <c r="S406" s="137"/>
      <c r="T406" s="137"/>
      <c r="U406" s="137"/>
      <c r="V406" s="137"/>
      <c r="W406" s="137"/>
      <c r="X406" s="137"/>
      <c r="Y406" s="137"/>
      <c r="Z406" s="137"/>
      <c r="AA406" s="137"/>
      <c r="AB406" s="137"/>
      <c r="AC406" s="144"/>
      <c r="AD406" s="81"/>
      <c r="AE406" s="137"/>
      <c r="AF406" s="126" t="s">
        <v>63</v>
      </c>
      <c r="AG406" s="127">
        <v>48</v>
      </c>
      <c r="AH406" s="128">
        <f>IF(SUM(K394:K402)=0,"",SUM(K394:K402))</f>
        <v>49</v>
      </c>
      <c r="AI406" s="129" t="s">
        <v>10</v>
      </c>
    </row>
    <row r="407" spans="1:35" ht="15.75" customHeight="1" x14ac:dyDescent="0.25">
      <c r="A407" s="49">
        <v>1801</v>
      </c>
      <c r="B407" s="50"/>
      <c r="C407" s="50"/>
      <c r="D407" s="50"/>
      <c r="E407" s="50"/>
      <c r="F407" s="50"/>
      <c r="G407" s="50"/>
      <c r="H407" s="50"/>
      <c r="I407" s="50"/>
      <c r="J407" s="50"/>
      <c r="K407" s="82"/>
      <c r="L407" s="137"/>
      <c r="M407" s="137"/>
      <c r="N407" s="137"/>
      <c r="O407" s="137"/>
      <c r="P407" s="137"/>
      <c r="Q407" s="137"/>
      <c r="R407" s="137"/>
      <c r="S407" s="137"/>
      <c r="T407" s="137"/>
      <c r="U407" s="137"/>
      <c r="V407" s="137"/>
      <c r="W407" s="137"/>
      <c r="X407" s="137"/>
      <c r="Y407" s="137"/>
      <c r="Z407" s="137"/>
      <c r="AA407" s="137"/>
      <c r="AB407" s="137"/>
      <c r="AC407" s="144"/>
      <c r="AD407" s="81"/>
      <c r="AE407" s="137"/>
      <c r="AF407" s="130" t="s">
        <v>64</v>
      </c>
      <c r="AG407" s="57">
        <f>IF(AG406/B392=0,"",AG406/B392)</f>
        <v>0.68571428571428572</v>
      </c>
      <c r="AH407" s="131">
        <f>IF(AG406/AH406=0,"",AG406/AH406)</f>
        <v>0.97959183673469385</v>
      </c>
      <c r="AI407" s="132" t="s">
        <v>65</v>
      </c>
    </row>
    <row r="408" spans="1:35" ht="15.75" customHeight="1" x14ac:dyDescent="0.25">
      <c r="A408" s="49">
        <v>1802</v>
      </c>
      <c r="B408" s="50"/>
      <c r="C408" s="50"/>
      <c r="D408" s="50"/>
      <c r="E408" s="50"/>
      <c r="F408" s="50"/>
      <c r="G408" s="50"/>
      <c r="H408" s="50"/>
      <c r="I408" s="50"/>
      <c r="J408" s="50"/>
      <c r="K408" s="82"/>
      <c r="L408" s="137"/>
      <c r="M408" s="137"/>
      <c r="N408" s="137"/>
      <c r="O408" s="137"/>
      <c r="P408" s="137"/>
      <c r="Q408" s="137"/>
      <c r="R408" s="137"/>
      <c r="S408" s="137"/>
      <c r="T408" s="137"/>
      <c r="U408" s="137"/>
      <c r="V408" s="137"/>
      <c r="W408" s="137"/>
      <c r="X408" s="137"/>
      <c r="Y408" s="137"/>
      <c r="Z408" s="137"/>
      <c r="AA408" s="137"/>
      <c r="AB408" s="137"/>
      <c r="AC408" s="146"/>
      <c r="AD408" s="147"/>
      <c r="AE408" s="148"/>
      <c r="AF408" s="92"/>
      <c r="AG408" s="139"/>
      <c r="AH408" s="139"/>
      <c r="AI408" s="140"/>
    </row>
    <row r="409" spans="1:35" ht="18" customHeight="1" x14ac:dyDescent="0.25">
      <c r="A409" s="28"/>
      <c r="B409" s="190" t="s">
        <v>90</v>
      </c>
      <c r="C409" s="190"/>
      <c r="D409" s="190"/>
      <c r="E409" s="190"/>
      <c r="F409" s="190"/>
      <c r="G409" s="190"/>
      <c r="H409" s="190"/>
      <c r="I409" s="190"/>
      <c r="J409" s="190"/>
      <c r="K409" s="59">
        <f>SUM(K392:K405)</f>
        <v>49</v>
      </c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  <c r="AA409" s="29"/>
      <c r="AB409" s="29"/>
      <c r="AC409" s="60">
        <f>IF(K400=0,"",K400/B392)</f>
        <v>0.68571428571428572</v>
      </c>
      <c r="AD409" s="60">
        <f>IF(K409=0,"",K409/B392)</f>
        <v>0.7</v>
      </c>
      <c r="AE409" s="60">
        <f>IF(K400=0,"",AD409-AC409)</f>
        <v>1.4285714285714235E-2</v>
      </c>
      <c r="AF409" s="1"/>
      <c r="AG409" s="29"/>
      <c r="AH409" s="25"/>
      <c r="AI409" s="1"/>
    </row>
    <row r="410" spans="1:35" ht="12.75" customHeight="1" x14ac:dyDescent="0.2">
      <c r="AC410" s="1"/>
      <c r="AD410" s="1"/>
      <c r="AE410" s="1"/>
      <c r="AF410" s="1"/>
    </row>
    <row r="411" spans="1:35" ht="12.75" customHeight="1" x14ac:dyDescent="0.2">
      <c r="AC411" s="1"/>
      <c r="AD411" s="1"/>
      <c r="AF411" s="1"/>
    </row>
    <row r="412" spans="1:35" ht="26.25" customHeight="1" x14ac:dyDescent="0.4">
      <c r="B412" s="188" t="s">
        <v>101</v>
      </c>
      <c r="C412" s="189"/>
      <c r="D412" s="189"/>
      <c r="E412" s="189"/>
      <c r="F412" s="189"/>
      <c r="G412" s="189"/>
      <c r="H412" s="189"/>
      <c r="I412" s="189"/>
      <c r="J412" s="189"/>
      <c r="K412" s="123" t="s">
        <v>58</v>
      </c>
      <c r="AC412" s="1"/>
      <c r="AD412" s="1"/>
      <c r="AE412" s="29"/>
      <c r="AF412" s="1"/>
      <c r="AG412" s="29"/>
      <c r="AH412" s="29"/>
      <c r="AI412" s="29"/>
    </row>
    <row r="413" spans="1:35" ht="20.25" customHeight="1" x14ac:dyDescent="0.2">
      <c r="A413" s="192" t="s">
        <v>9</v>
      </c>
      <c r="B413" s="193" t="s">
        <v>80</v>
      </c>
      <c r="C413" s="194"/>
      <c r="D413" s="194"/>
      <c r="E413" s="194"/>
      <c r="F413" s="194"/>
      <c r="G413" s="194"/>
      <c r="H413" s="194"/>
      <c r="I413" s="194"/>
      <c r="J413" s="195"/>
      <c r="K413" s="196" t="s">
        <v>10</v>
      </c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  <c r="AA413" s="29"/>
      <c r="AB413" s="29"/>
      <c r="AC413" s="184" t="s">
        <v>2</v>
      </c>
      <c r="AD413" s="184" t="s">
        <v>3</v>
      </c>
      <c r="AE413" s="191" t="s">
        <v>4</v>
      </c>
      <c r="AF413" s="184" t="s">
        <v>5</v>
      </c>
      <c r="AG413" s="198" t="s">
        <v>6</v>
      </c>
      <c r="AH413" s="198" t="s">
        <v>7</v>
      </c>
      <c r="AI413" s="184" t="s">
        <v>8</v>
      </c>
    </row>
    <row r="414" spans="1:35" ht="15.75" customHeight="1" x14ac:dyDescent="0.25">
      <c r="A414" s="185"/>
      <c r="B414" s="49" t="s">
        <v>81</v>
      </c>
      <c r="C414" s="49" t="s">
        <v>82</v>
      </c>
      <c r="D414" s="49" t="s">
        <v>83</v>
      </c>
      <c r="E414" s="49" t="s">
        <v>84</v>
      </c>
      <c r="F414" s="49" t="s">
        <v>85</v>
      </c>
      <c r="G414" s="49" t="s">
        <v>86</v>
      </c>
      <c r="H414" s="49" t="s">
        <v>87</v>
      </c>
      <c r="I414" s="49" t="s">
        <v>88</v>
      </c>
      <c r="J414" s="49" t="s">
        <v>89</v>
      </c>
      <c r="K414" s="197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  <c r="AA414" s="29"/>
      <c r="AB414" s="29"/>
      <c r="AC414" s="185"/>
      <c r="AD414" s="185"/>
      <c r="AE414" s="185"/>
      <c r="AF414" s="185"/>
      <c r="AG414" s="185"/>
      <c r="AH414" s="185"/>
      <c r="AI414" s="185"/>
    </row>
    <row r="415" spans="1:35" ht="15.75" customHeight="1" x14ac:dyDescent="0.25">
      <c r="A415" s="49">
        <v>1101</v>
      </c>
      <c r="B415" s="50">
        <v>28</v>
      </c>
      <c r="C415" s="50"/>
      <c r="D415" s="50"/>
      <c r="E415" s="50"/>
      <c r="F415" s="50"/>
      <c r="G415" s="50"/>
      <c r="H415" s="50"/>
      <c r="I415" s="50"/>
      <c r="J415" s="50"/>
      <c r="K415" s="82"/>
      <c r="L415" s="137"/>
      <c r="M415" s="137"/>
      <c r="N415" s="137"/>
      <c r="O415" s="137"/>
      <c r="P415" s="137"/>
      <c r="Q415" s="137"/>
      <c r="R415" s="137"/>
      <c r="S415" s="137"/>
      <c r="T415" s="137"/>
      <c r="U415" s="137"/>
      <c r="V415" s="137"/>
      <c r="W415" s="137"/>
      <c r="X415" s="137"/>
      <c r="Y415" s="137"/>
      <c r="Z415" s="137"/>
      <c r="AA415" s="137"/>
      <c r="AB415" s="137"/>
      <c r="AC415" s="141"/>
      <c r="AD415" s="142"/>
      <c r="AE415" s="143"/>
      <c r="AF415" s="133"/>
      <c r="AG415" s="51">
        <f>B415</f>
        <v>28</v>
      </c>
      <c r="AH415" s="134"/>
      <c r="AI415" s="133"/>
    </row>
    <row r="416" spans="1:35" ht="15.75" customHeight="1" x14ac:dyDescent="0.25">
      <c r="A416" s="49">
        <v>1102</v>
      </c>
      <c r="B416" s="50"/>
      <c r="C416" s="50">
        <v>26</v>
      </c>
      <c r="D416" s="50"/>
      <c r="E416" s="50"/>
      <c r="F416" s="50"/>
      <c r="G416" s="50"/>
      <c r="H416" s="50"/>
      <c r="I416" s="50"/>
      <c r="J416" s="50"/>
      <c r="K416" s="82"/>
      <c r="L416" s="137"/>
      <c r="M416" s="137"/>
      <c r="N416" s="137"/>
      <c r="O416" s="137"/>
      <c r="P416" s="137"/>
      <c r="Q416" s="137"/>
      <c r="R416" s="137"/>
      <c r="S416" s="137"/>
      <c r="T416" s="137"/>
      <c r="U416" s="137"/>
      <c r="V416" s="137"/>
      <c r="W416" s="137"/>
      <c r="X416" s="137"/>
      <c r="Y416" s="137"/>
      <c r="Z416" s="137"/>
      <c r="AA416" s="137"/>
      <c r="AB416" s="137"/>
      <c r="AC416" s="144"/>
      <c r="AD416" s="81"/>
      <c r="AE416" s="145"/>
      <c r="AF416" s="52">
        <f>IF(C416=0,"",C416/B415)</f>
        <v>0.9285714285714286</v>
      </c>
      <c r="AG416" s="53">
        <v>26</v>
      </c>
      <c r="AH416" s="124">
        <f t="shared" ref="AH416:AH423" si="91">IF(AG416=0,"",AG416/AG415)</f>
        <v>0.9285714285714286</v>
      </c>
      <c r="AI416" s="124">
        <f t="shared" ref="AI416:AI423" si="92">IF(AG416=0,"",100%-AH416)</f>
        <v>7.1428571428571397E-2</v>
      </c>
    </row>
    <row r="417" spans="1:36" ht="15.75" customHeight="1" x14ac:dyDescent="0.25">
      <c r="A417" s="49">
        <v>1201</v>
      </c>
      <c r="B417" s="50"/>
      <c r="C417" s="50"/>
      <c r="D417" s="50">
        <v>23</v>
      </c>
      <c r="E417" s="50"/>
      <c r="F417" s="50"/>
      <c r="G417" s="50"/>
      <c r="H417" s="50"/>
      <c r="I417" s="50"/>
      <c r="J417" s="50"/>
      <c r="K417" s="82"/>
      <c r="L417" s="137"/>
      <c r="M417" s="137"/>
      <c r="N417" s="137"/>
      <c r="O417" s="137"/>
      <c r="P417" s="137"/>
      <c r="Q417" s="137"/>
      <c r="R417" s="137"/>
      <c r="S417" s="137"/>
      <c r="T417" s="137"/>
      <c r="U417" s="137"/>
      <c r="V417" s="137"/>
      <c r="W417" s="137"/>
      <c r="X417" s="137"/>
      <c r="Y417" s="137"/>
      <c r="Z417" s="137"/>
      <c r="AA417" s="137"/>
      <c r="AB417" s="137"/>
      <c r="AC417" s="144"/>
      <c r="AD417" s="81"/>
      <c r="AE417" s="145"/>
      <c r="AF417" s="52">
        <f>IF(D417=0,"",D417/C416)</f>
        <v>0.88461538461538458</v>
      </c>
      <c r="AG417" s="53">
        <v>24</v>
      </c>
      <c r="AH417" s="124">
        <f t="shared" si="91"/>
        <v>0.92307692307692313</v>
      </c>
      <c r="AI417" s="124">
        <f t="shared" si="92"/>
        <v>7.6923076923076872E-2</v>
      </c>
      <c r="AJ417" s="8">
        <f>AG417/AG415</f>
        <v>0.8571428571428571</v>
      </c>
    </row>
    <row r="418" spans="1:36" ht="15.75" customHeight="1" x14ac:dyDescent="0.25">
      <c r="A418" s="49">
        <v>1202</v>
      </c>
      <c r="B418" s="50"/>
      <c r="C418" s="50"/>
      <c r="D418" s="50"/>
      <c r="E418" s="50">
        <v>22</v>
      </c>
      <c r="F418" s="50"/>
      <c r="G418" s="50"/>
      <c r="H418" s="50"/>
      <c r="I418" s="50"/>
      <c r="J418" s="50"/>
      <c r="K418" s="82"/>
      <c r="L418" s="137"/>
      <c r="M418" s="137"/>
      <c r="N418" s="137"/>
      <c r="O418" s="137"/>
      <c r="P418" s="137"/>
      <c r="Q418" s="137"/>
      <c r="R418" s="137"/>
      <c r="S418" s="137"/>
      <c r="T418" s="137"/>
      <c r="U418" s="137"/>
      <c r="V418" s="137"/>
      <c r="W418" s="137"/>
      <c r="X418" s="137"/>
      <c r="Y418" s="137"/>
      <c r="Z418" s="137"/>
      <c r="AA418" s="137"/>
      <c r="AB418" s="137"/>
      <c r="AC418" s="144"/>
      <c r="AD418" s="81"/>
      <c r="AE418" s="145"/>
      <c r="AF418" s="52">
        <f>IF(E418=0,"",E418/D417)</f>
        <v>0.95652173913043481</v>
      </c>
      <c r="AG418" s="53">
        <v>24</v>
      </c>
      <c r="AH418" s="124">
        <f t="shared" si="91"/>
        <v>1</v>
      </c>
      <c r="AI418" s="124">
        <f t="shared" si="92"/>
        <v>0</v>
      </c>
    </row>
    <row r="419" spans="1:36" ht="15.75" customHeight="1" x14ac:dyDescent="0.25">
      <c r="A419" s="49">
        <v>1301</v>
      </c>
      <c r="B419" s="50"/>
      <c r="C419" s="50"/>
      <c r="D419" s="50"/>
      <c r="E419" s="50"/>
      <c r="F419" s="50">
        <v>21</v>
      </c>
      <c r="G419" s="50"/>
      <c r="H419" s="50"/>
      <c r="I419" s="50"/>
      <c r="J419" s="50"/>
      <c r="K419" s="82"/>
      <c r="L419" s="137"/>
      <c r="M419" s="137"/>
      <c r="N419" s="137"/>
      <c r="O419" s="137"/>
      <c r="P419" s="137"/>
      <c r="Q419" s="137"/>
      <c r="R419" s="137"/>
      <c r="S419" s="137"/>
      <c r="T419" s="137"/>
      <c r="U419" s="137"/>
      <c r="V419" s="137"/>
      <c r="W419" s="137"/>
      <c r="X419" s="137"/>
      <c r="Y419" s="137"/>
      <c r="Z419" s="137"/>
      <c r="AA419" s="137"/>
      <c r="AB419" s="137"/>
      <c r="AC419" s="144"/>
      <c r="AD419" s="81"/>
      <c r="AE419" s="145"/>
      <c r="AF419" s="52">
        <f>IF(F419=0,"",F419/E418)</f>
        <v>0.95454545454545459</v>
      </c>
      <c r="AG419" s="53">
        <v>23</v>
      </c>
      <c r="AH419" s="124">
        <f t="shared" si="91"/>
        <v>0.95833333333333337</v>
      </c>
      <c r="AI419" s="124">
        <f t="shared" si="92"/>
        <v>4.166666666666663E-2</v>
      </c>
    </row>
    <row r="420" spans="1:36" ht="15.75" customHeight="1" x14ac:dyDescent="0.25">
      <c r="A420" s="49">
        <f>1702-400</f>
        <v>1302</v>
      </c>
      <c r="B420" s="50"/>
      <c r="C420" s="50"/>
      <c r="D420" s="50"/>
      <c r="E420" s="50"/>
      <c r="F420" s="50"/>
      <c r="G420" s="50">
        <v>21</v>
      </c>
      <c r="H420" s="50"/>
      <c r="I420" s="50"/>
      <c r="J420" s="50"/>
      <c r="K420" s="82"/>
      <c r="L420" s="137"/>
      <c r="M420" s="137"/>
      <c r="N420" s="137"/>
      <c r="O420" s="137"/>
      <c r="P420" s="137"/>
      <c r="Q420" s="137"/>
      <c r="R420" s="137"/>
      <c r="S420" s="137"/>
      <c r="T420" s="137"/>
      <c r="U420" s="137"/>
      <c r="V420" s="137"/>
      <c r="W420" s="137"/>
      <c r="X420" s="137"/>
      <c r="Y420" s="137"/>
      <c r="Z420" s="137"/>
      <c r="AA420" s="137"/>
      <c r="AB420" s="137"/>
      <c r="AC420" s="144"/>
      <c r="AD420" s="81"/>
      <c r="AE420" s="145"/>
      <c r="AF420" s="52">
        <f>IF(G420=0,"",G420/F419)</f>
        <v>1</v>
      </c>
      <c r="AG420" s="53">
        <v>23</v>
      </c>
      <c r="AH420" s="124">
        <f t="shared" si="91"/>
        <v>1</v>
      </c>
      <c r="AI420" s="124">
        <f t="shared" si="92"/>
        <v>0</v>
      </c>
    </row>
    <row r="421" spans="1:36" ht="15.75" customHeight="1" x14ac:dyDescent="0.25">
      <c r="A421" s="49">
        <v>1401</v>
      </c>
      <c r="B421" s="50"/>
      <c r="C421" s="50"/>
      <c r="D421" s="50"/>
      <c r="E421" s="50"/>
      <c r="F421" s="50"/>
      <c r="G421" s="50"/>
      <c r="H421" s="50">
        <v>21</v>
      </c>
      <c r="I421" s="50"/>
      <c r="J421" s="50"/>
      <c r="K421" s="82"/>
      <c r="L421" s="137"/>
      <c r="M421" s="137"/>
      <c r="N421" s="137"/>
      <c r="O421" s="137"/>
      <c r="P421" s="137"/>
      <c r="Q421" s="137"/>
      <c r="R421" s="137"/>
      <c r="S421" s="137"/>
      <c r="T421" s="137"/>
      <c r="U421" s="137"/>
      <c r="V421" s="137"/>
      <c r="W421" s="137"/>
      <c r="X421" s="137"/>
      <c r="Y421" s="137"/>
      <c r="Z421" s="137"/>
      <c r="AA421" s="137"/>
      <c r="AB421" s="137"/>
      <c r="AC421" s="144"/>
      <c r="AD421" s="81"/>
      <c r="AE421" s="145"/>
      <c r="AF421" s="52">
        <f>IF(H421=0,"",H421/G420)</f>
        <v>1</v>
      </c>
      <c r="AG421" s="53">
        <v>22</v>
      </c>
      <c r="AH421" s="124">
        <f t="shared" si="91"/>
        <v>0.95652173913043481</v>
      </c>
      <c r="AI421" s="124">
        <f t="shared" si="92"/>
        <v>4.3478260869565188E-2</v>
      </c>
    </row>
    <row r="422" spans="1:36" ht="15.75" customHeight="1" x14ac:dyDescent="0.25">
      <c r="A422" s="49">
        <f t="shared" ref="A422:A431" si="93">A420+100</f>
        <v>1402</v>
      </c>
      <c r="B422" s="50"/>
      <c r="C422" s="50"/>
      <c r="D422" s="50"/>
      <c r="E422" s="50"/>
      <c r="F422" s="50"/>
      <c r="G422" s="50"/>
      <c r="H422" s="50"/>
      <c r="I422" s="50">
        <v>20</v>
      </c>
      <c r="J422" s="50"/>
      <c r="K422" s="82"/>
      <c r="L422" s="137"/>
      <c r="M422" s="137"/>
      <c r="N422" s="137"/>
      <c r="O422" s="137"/>
      <c r="P422" s="137"/>
      <c r="Q422" s="137"/>
      <c r="R422" s="137"/>
      <c r="S422" s="137"/>
      <c r="T422" s="137"/>
      <c r="U422" s="137"/>
      <c r="V422" s="137"/>
      <c r="W422" s="137"/>
      <c r="X422" s="137"/>
      <c r="Y422" s="137"/>
      <c r="Z422" s="137"/>
      <c r="AA422" s="137"/>
      <c r="AB422" s="137"/>
      <c r="AC422" s="144"/>
      <c r="AD422" s="81"/>
      <c r="AE422" s="145"/>
      <c r="AF422" s="52">
        <f>IF(I422=0,"",I422/H421)</f>
        <v>0.95238095238095233</v>
      </c>
      <c r="AG422" s="53">
        <v>22</v>
      </c>
      <c r="AH422" s="124">
        <f t="shared" si="91"/>
        <v>1</v>
      </c>
      <c r="AI422" s="124">
        <f t="shared" si="92"/>
        <v>0</v>
      </c>
    </row>
    <row r="423" spans="1:36" ht="15.75" customHeight="1" x14ac:dyDescent="0.25">
      <c r="A423" s="49">
        <f t="shared" si="93"/>
        <v>1501</v>
      </c>
      <c r="B423" s="50"/>
      <c r="C423" s="50"/>
      <c r="D423" s="50"/>
      <c r="E423" s="50"/>
      <c r="F423" s="50"/>
      <c r="G423" s="50"/>
      <c r="H423" s="50"/>
      <c r="I423" s="50"/>
      <c r="J423" s="50">
        <v>20</v>
      </c>
      <c r="K423" s="82">
        <v>19</v>
      </c>
      <c r="L423" s="137"/>
      <c r="M423" s="137"/>
      <c r="N423" s="137"/>
      <c r="O423" s="137"/>
      <c r="P423" s="137"/>
      <c r="Q423" s="137"/>
      <c r="R423" s="137"/>
      <c r="S423" s="137"/>
      <c r="T423" s="137"/>
      <c r="U423" s="137"/>
      <c r="V423" s="137"/>
      <c r="W423" s="137"/>
      <c r="X423" s="137"/>
      <c r="Y423" s="137"/>
      <c r="Z423" s="137"/>
      <c r="AA423" s="137"/>
      <c r="AB423" s="137"/>
      <c r="AC423" s="144"/>
      <c r="AD423" s="81"/>
      <c r="AE423" s="145"/>
      <c r="AF423" s="54">
        <f>J423/I422</f>
        <v>1</v>
      </c>
      <c r="AG423" s="53">
        <v>22</v>
      </c>
      <c r="AH423" s="54">
        <f t="shared" si="91"/>
        <v>1</v>
      </c>
      <c r="AI423" s="54">
        <f t="shared" si="92"/>
        <v>0</v>
      </c>
    </row>
    <row r="424" spans="1:36" ht="15.75" customHeight="1" x14ac:dyDescent="0.25">
      <c r="A424" s="49">
        <f t="shared" si="93"/>
        <v>1502</v>
      </c>
      <c r="B424" s="50"/>
      <c r="C424" s="50"/>
      <c r="D424" s="50"/>
      <c r="E424" s="50"/>
      <c r="F424" s="50"/>
      <c r="G424" s="50"/>
      <c r="H424" s="50"/>
      <c r="I424" s="50"/>
      <c r="J424" s="50">
        <v>2</v>
      </c>
      <c r="K424" s="82">
        <v>2</v>
      </c>
      <c r="L424" s="137"/>
      <c r="M424" s="137"/>
      <c r="N424" s="137"/>
      <c r="O424" s="137"/>
      <c r="P424" s="137"/>
      <c r="Q424" s="137"/>
      <c r="R424" s="137"/>
      <c r="S424" s="137"/>
      <c r="T424" s="137"/>
      <c r="U424" s="137"/>
      <c r="V424" s="137"/>
      <c r="W424" s="137"/>
      <c r="X424" s="137"/>
      <c r="Y424" s="137"/>
      <c r="Z424" s="137"/>
      <c r="AA424" s="137"/>
      <c r="AB424" s="137"/>
      <c r="AC424" s="144"/>
      <c r="AD424" s="81"/>
      <c r="AE424" s="137"/>
      <c r="AF424" s="81"/>
      <c r="AG424" s="53"/>
      <c r="AH424" s="81"/>
      <c r="AI424" s="153"/>
    </row>
    <row r="425" spans="1:36" ht="15.75" customHeight="1" x14ac:dyDescent="0.25">
      <c r="A425" s="49">
        <f t="shared" si="93"/>
        <v>1601</v>
      </c>
      <c r="B425" s="50"/>
      <c r="C425" s="50"/>
      <c r="D425" s="50"/>
      <c r="E425" s="50"/>
      <c r="F425" s="50"/>
      <c r="G425" s="50"/>
      <c r="H425" s="50"/>
      <c r="I425" s="50"/>
      <c r="J425" s="50">
        <v>1</v>
      </c>
      <c r="K425" s="82">
        <v>1</v>
      </c>
      <c r="L425" s="137"/>
      <c r="M425" s="137"/>
      <c r="N425" s="137"/>
      <c r="O425" s="137"/>
      <c r="P425" s="137"/>
      <c r="Q425" s="137"/>
      <c r="R425" s="137"/>
      <c r="S425" s="137"/>
      <c r="T425" s="137"/>
      <c r="U425" s="137"/>
      <c r="V425" s="137"/>
      <c r="W425" s="137"/>
      <c r="X425" s="137"/>
      <c r="Y425" s="137"/>
      <c r="Z425" s="137"/>
      <c r="AA425" s="137"/>
      <c r="AB425" s="137"/>
      <c r="AC425" s="144"/>
      <c r="AD425" s="81"/>
      <c r="AE425" s="137"/>
      <c r="AF425" s="79"/>
      <c r="AG425" s="56">
        <v>1</v>
      </c>
      <c r="AH425" s="136"/>
      <c r="AI425" s="79"/>
    </row>
    <row r="426" spans="1:36" ht="15.75" customHeight="1" x14ac:dyDescent="0.25">
      <c r="A426" s="49">
        <f t="shared" si="93"/>
        <v>1602</v>
      </c>
      <c r="B426" s="50"/>
      <c r="C426" s="50"/>
      <c r="D426" s="50"/>
      <c r="E426" s="50"/>
      <c r="F426" s="50"/>
      <c r="G426" s="50"/>
      <c r="H426" s="50"/>
      <c r="I426" s="50"/>
      <c r="J426" s="50"/>
      <c r="K426" s="82"/>
      <c r="L426" s="137"/>
      <c r="M426" s="137"/>
      <c r="N426" s="137"/>
      <c r="O426" s="137"/>
      <c r="P426" s="137"/>
      <c r="Q426" s="137"/>
      <c r="R426" s="137"/>
      <c r="S426" s="137"/>
      <c r="T426" s="137"/>
      <c r="U426" s="137"/>
      <c r="V426" s="137"/>
      <c r="W426" s="137"/>
      <c r="X426" s="137"/>
      <c r="Y426" s="137"/>
      <c r="Z426" s="137"/>
      <c r="AA426" s="137"/>
      <c r="AB426" s="137"/>
      <c r="AC426" s="144"/>
      <c r="AD426" s="81"/>
      <c r="AE426" s="137"/>
      <c r="AF426" s="79"/>
      <c r="AG426" s="56"/>
      <c r="AH426" s="136"/>
      <c r="AI426" s="79"/>
    </row>
    <row r="427" spans="1:36" ht="15.75" customHeight="1" x14ac:dyDescent="0.25">
      <c r="A427" s="49">
        <f t="shared" si="93"/>
        <v>1701</v>
      </c>
      <c r="B427" s="50"/>
      <c r="C427" s="50"/>
      <c r="D427" s="50"/>
      <c r="E427" s="50"/>
      <c r="F427" s="50"/>
      <c r="G427" s="50"/>
      <c r="H427" s="50"/>
      <c r="I427" s="50"/>
      <c r="J427" s="50"/>
      <c r="K427" s="82"/>
      <c r="L427" s="137"/>
      <c r="M427" s="137"/>
      <c r="N427" s="137"/>
      <c r="O427" s="137"/>
      <c r="P427" s="137"/>
      <c r="Q427" s="137"/>
      <c r="R427" s="137"/>
      <c r="S427" s="137"/>
      <c r="T427" s="137"/>
      <c r="U427" s="137"/>
      <c r="V427" s="137"/>
      <c r="W427" s="137"/>
      <c r="X427" s="137"/>
      <c r="Y427" s="137"/>
      <c r="Z427" s="137"/>
      <c r="AA427" s="137"/>
      <c r="AB427" s="137"/>
      <c r="AC427" s="144"/>
      <c r="AD427" s="81"/>
      <c r="AE427" s="137"/>
      <c r="AF427" s="79"/>
      <c r="AG427" s="56"/>
      <c r="AH427" s="136"/>
      <c r="AI427" s="79"/>
    </row>
    <row r="428" spans="1:36" ht="15.75" customHeight="1" x14ac:dyDescent="0.25">
      <c r="A428" s="49">
        <f t="shared" si="93"/>
        <v>1702</v>
      </c>
      <c r="B428" s="50"/>
      <c r="C428" s="50"/>
      <c r="D428" s="50"/>
      <c r="E428" s="50"/>
      <c r="F428" s="50"/>
      <c r="G428" s="50"/>
      <c r="H428" s="50"/>
      <c r="I428" s="50"/>
      <c r="J428" s="50"/>
      <c r="K428" s="82"/>
      <c r="L428" s="137"/>
      <c r="M428" s="137"/>
      <c r="N428" s="137"/>
      <c r="O428" s="137"/>
      <c r="P428" s="137"/>
      <c r="Q428" s="137"/>
      <c r="R428" s="137"/>
      <c r="S428" s="137"/>
      <c r="T428" s="137"/>
      <c r="U428" s="137"/>
      <c r="V428" s="137"/>
      <c r="W428" s="137"/>
      <c r="X428" s="137"/>
      <c r="Y428" s="137"/>
      <c r="Z428" s="137"/>
      <c r="AA428" s="137"/>
      <c r="AB428" s="137"/>
      <c r="AC428" s="144"/>
      <c r="AD428" s="81"/>
      <c r="AE428" s="137"/>
      <c r="AF428" s="81"/>
      <c r="AG428" s="137"/>
      <c r="AH428" s="138"/>
      <c r="AI428" s="79"/>
    </row>
    <row r="429" spans="1:36" ht="15.75" customHeight="1" x14ac:dyDescent="0.25">
      <c r="A429" s="49">
        <f t="shared" si="93"/>
        <v>1801</v>
      </c>
      <c r="B429" s="50"/>
      <c r="C429" s="50"/>
      <c r="D429" s="50"/>
      <c r="E429" s="50"/>
      <c r="F429" s="50"/>
      <c r="G429" s="50"/>
      <c r="H429" s="50"/>
      <c r="I429" s="50"/>
      <c r="J429" s="50"/>
      <c r="K429" s="82"/>
      <c r="L429" s="137"/>
      <c r="M429" s="137"/>
      <c r="N429" s="137"/>
      <c r="O429" s="137"/>
      <c r="P429" s="137"/>
      <c r="Q429" s="137"/>
      <c r="R429" s="137"/>
      <c r="S429" s="137"/>
      <c r="T429" s="137"/>
      <c r="U429" s="137"/>
      <c r="V429" s="137"/>
      <c r="W429" s="137"/>
      <c r="X429" s="137"/>
      <c r="Y429" s="137"/>
      <c r="Z429" s="137"/>
      <c r="AA429" s="137"/>
      <c r="AB429" s="137"/>
      <c r="AC429" s="144"/>
      <c r="AD429" s="81"/>
      <c r="AE429" s="137"/>
      <c r="AF429" s="126" t="s">
        <v>63</v>
      </c>
      <c r="AG429" s="127">
        <v>20</v>
      </c>
      <c r="AH429" s="128">
        <f>IF(SUM(K417:K425)=0,"",SUM(K417:K425))</f>
        <v>22</v>
      </c>
      <c r="AI429" s="129" t="s">
        <v>10</v>
      </c>
    </row>
    <row r="430" spans="1:36" ht="15.75" customHeight="1" x14ac:dyDescent="0.25">
      <c r="A430" s="49">
        <f t="shared" si="93"/>
        <v>1802</v>
      </c>
      <c r="B430" s="50"/>
      <c r="C430" s="50"/>
      <c r="D430" s="50"/>
      <c r="E430" s="50"/>
      <c r="F430" s="50"/>
      <c r="G430" s="50"/>
      <c r="H430" s="50"/>
      <c r="I430" s="50"/>
      <c r="J430" s="50"/>
      <c r="K430" s="82"/>
      <c r="L430" s="137"/>
      <c r="M430" s="137"/>
      <c r="N430" s="137"/>
      <c r="O430" s="137"/>
      <c r="P430" s="137"/>
      <c r="Q430" s="137"/>
      <c r="R430" s="137"/>
      <c r="S430" s="137"/>
      <c r="T430" s="137"/>
      <c r="U430" s="137"/>
      <c r="V430" s="137"/>
      <c r="W430" s="137"/>
      <c r="X430" s="137"/>
      <c r="Y430" s="137"/>
      <c r="Z430" s="137"/>
      <c r="AA430" s="137"/>
      <c r="AB430" s="137"/>
      <c r="AC430" s="144"/>
      <c r="AD430" s="81"/>
      <c r="AE430" s="137"/>
      <c r="AF430" s="130" t="s">
        <v>64</v>
      </c>
      <c r="AG430" s="57">
        <f>IF(AG429/B415=0,"",AG429/B415)</f>
        <v>0.7142857142857143</v>
      </c>
      <c r="AH430" s="131">
        <f>IF(AG429/AH429=0,"",AG429/AH429)</f>
        <v>0.90909090909090906</v>
      </c>
      <c r="AI430" s="132" t="s">
        <v>65</v>
      </c>
    </row>
    <row r="431" spans="1:36" ht="15.75" customHeight="1" x14ac:dyDescent="0.25">
      <c r="A431" s="49">
        <f t="shared" si="93"/>
        <v>1901</v>
      </c>
      <c r="B431" s="50"/>
      <c r="C431" s="50"/>
      <c r="D431" s="50"/>
      <c r="E431" s="50"/>
      <c r="F431" s="50"/>
      <c r="G431" s="50"/>
      <c r="H431" s="50"/>
      <c r="I431" s="50"/>
      <c r="J431" s="50"/>
      <c r="K431" s="82"/>
      <c r="L431" s="137"/>
      <c r="M431" s="137"/>
      <c r="N431" s="137"/>
      <c r="O431" s="137"/>
      <c r="P431" s="137"/>
      <c r="Q431" s="137"/>
      <c r="R431" s="137"/>
      <c r="S431" s="137"/>
      <c r="T431" s="137"/>
      <c r="U431" s="137"/>
      <c r="V431" s="137"/>
      <c r="W431" s="137"/>
      <c r="X431" s="137"/>
      <c r="Y431" s="137"/>
      <c r="Z431" s="137"/>
      <c r="AA431" s="137"/>
      <c r="AB431" s="137"/>
      <c r="AC431" s="146"/>
      <c r="AD431" s="147"/>
      <c r="AE431" s="148"/>
      <c r="AF431" s="92"/>
      <c r="AG431" s="139"/>
      <c r="AH431" s="139"/>
      <c r="AI431" s="140"/>
    </row>
    <row r="432" spans="1:36" ht="18" customHeight="1" x14ac:dyDescent="0.25">
      <c r="A432" s="28"/>
      <c r="B432" s="190" t="s">
        <v>90</v>
      </c>
      <c r="C432" s="190"/>
      <c r="D432" s="190"/>
      <c r="E432" s="190"/>
      <c r="F432" s="190"/>
      <c r="G432" s="190"/>
      <c r="H432" s="190"/>
      <c r="I432" s="190"/>
      <c r="J432" s="190"/>
      <c r="K432" s="59">
        <f>SUM(K415:K428)</f>
        <v>22</v>
      </c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  <c r="AA432" s="29"/>
      <c r="AB432" s="29"/>
      <c r="AC432" s="60">
        <f>IF(K423=0,"",K423/B415)</f>
        <v>0.6785714285714286</v>
      </c>
      <c r="AD432" s="60">
        <f>IF(K432=0,"",K432/B415)</f>
        <v>0.7857142857142857</v>
      </c>
      <c r="AE432" s="60">
        <f>IF(K423=0,"",AD432-AC432)</f>
        <v>0.1071428571428571</v>
      </c>
      <c r="AF432" s="1"/>
      <c r="AG432" s="29"/>
      <c r="AH432" s="25"/>
      <c r="AI432" s="1"/>
    </row>
    <row r="433" spans="1:36" ht="12.75" customHeight="1" x14ac:dyDescent="0.2">
      <c r="AC433" s="1"/>
      <c r="AD433" s="1"/>
      <c r="AF433" s="1"/>
    </row>
    <row r="434" spans="1:36" ht="12.75" customHeight="1" x14ac:dyDescent="0.2">
      <c r="AC434" s="1"/>
      <c r="AD434" s="1"/>
      <c r="AF434" s="1"/>
    </row>
    <row r="435" spans="1:36" ht="26.25" customHeight="1" x14ac:dyDescent="0.4">
      <c r="B435" s="188" t="s">
        <v>101</v>
      </c>
      <c r="C435" s="189"/>
      <c r="D435" s="189"/>
      <c r="E435" s="189"/>
      <c r="F435" s="189"/>
      <c r="G435" s="189"/>
      <c r="H435" s="189"/>
      <c r="I435" s="189"/>
      <c r="J435" s="189"/>
      <c r="K435" s="123" t="s">
        <v>59</v>
      </c>
      <c r="AC435" s="1"/>
      <c r="AD435" s="1"/>
      <c r="AE435" s="29"/>
      <c r="AF435" s="1"/>
      <c r="AG435" s="29"/>
      <c r="AH435" s="29"/>
      <c r="AI435" s="29"/>
    </row>
    <row r="436" spans="1:36" ht="20.25" customHeight="1" x14ac:dyDescent="0.2">
      <c r="A436" s="192" t="s">
        <v>9</v>
      </c>
      <c r="B436" s="193" t="s">
        <v>80</v>
      </c>
      <c r="C436" s="194"/>
      <c r="D436" s="194"/>
      <c r="E436" s="194"/>
      <c r="F436" s="194"/>
      <c r="G436" s="194"/>
      <c r="H436" s="194"/>
      <c r="I436" s="194"/>
      <c r="J436" s="195"/>
      <c r="K436" s="196" t="s">
        <v>10</v>
      </c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  <c r="AA436" s="29"/>
      <c r="AB436" s="29"/>
      <c r="AC436" s="184" t="s">
        <v>2</v>
      </c>
      <c r="AD436" s="184" t="s">
        <v>3</v>
      </c>
      <c r="AE436" s="191" t="s">
        <v>4</v>
      </c>
      <c r="AF436" s="184" t="s">
        <v>5</v>
      </c>
      <c r="AG436" s="198" t="s">
        <v>6</v>
      </c>
      <c r="AH436" s="198" t="s">
        <v>7</v>
      </c>
      <c r="AI436" s="184" t="s">
        <v>8</v>
      </c>
    </row>
    <row r="437" spans="1:36" ht="15.75" customHeight="1" x14ac:dyDescent="0.25">
      <c r="A437" s="185"/>
      <c r="B437" s="49" t="s">
        <v>81</v>
      </c>
      <c r="C437" s="49" t="s">
        <v>82</v>
      </c>
      <c r="D437" s="49" t="s">
        <v>83</v>
      </c>
      <c r="E437" s="49" t="s">
        <v>84</v>
      </c>
      <c r="F437" s="49" t="s">
        <v>85</v>
      </c>
      <c r="G437" s="49" t="s">
        <v>86</v>
      </c>
      <c r="H437" s="49" t="s">
        <v>87</v>
      </c>
      <c r="I437" s="49" t="s">
        <v>88</v>
      </c>
      <c r="J437" s="49" t="s">
        <v>89</v>
      </c>
      <c r="K437" s="197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  <c r="AA437" s="29"/>
      <c r="AB437" s="29"/>
      <c r="AC437" s="185"/>
      <c r="AD437" s="185"/>
      <c r="AE437" s="185"/>
      <c r="AF437" s="185"/>
      <c r="AG437" s="185"/>
      <c r="AH437" s="185"/>
      <c r="AI437" s="185"/>
    </row>
    <row r="438" spans="1:36" ht="15.75" customHeight="1" x14ac:dyDescent="0.25">
      <c r="A438" s="49">
        <v>1102</v>
      </c>
      <c r="B438" s="50">
        <v>70</v>
      </c>
      <c r="C438" s="50"/>
      <c r="D438" s="50"/>
      <c r="E438" s="50"/>
      <c r="F438" s="50"/>
      <c r="G438" s="50"/>
      <c r="H438" s="50"/>
      <c r="I438" s="50"/>
      <c r="J438" s="50"/>
      <c r="K438" s="82"/>
      <c r="L438" s="137"/>
      <c r="M438" s="137"/>
      <c r="N438" s="137"/>
      <c r="O438" s="137"/>
      <c r="P438" s="137"/>
      <c r="Q438" s="137"/>
      <c r="R438" s="137"/>
      <c r="S438" s="137"/>
      <c r="T438" s="137"/>
      <c r="U438" s="137"/>
      <c r="V438" s="137"/>
      <c r="W438" s="137"/>
      <c r="X438" s="137"/>
      <c r="Y438" s="137"/>
      <c r="Z438" s="137"/>
      <c r="AA438" s="137"/>
      <c r="AB438" s="137"/>
      <c r="AC438" s="141"/>
      <c r="AD438" s="142"/>
      <c r="AE438" s="143"/>
      <c r="AF438" s="133"/>
      <c r="AG438" s="51">
        <f>B438</f>
        <v>70</v>
      </c>
      <c r="AH438" s="134"/>
      <c r="AI438" s="133"/>
    </row>
    <row r="439" spans="1:36" ht="15.75" customHeight="1" x14ac:dyDescent="0.25">
      <c r="A439" s="49">
        <v>1201</v>
      </c>
      <c r="B439" s="50"/>
      <c r="C439" s="50">
        <v>63</v>
      </c>
      <c r="D439" s="50"/>
      <c r="E439" s="50"/>
      <c r="F439" s="50"/>
      <c r="G439" s="50"/>
      <c r="H439" s="50"/>
      <c r="I439" s="50"/>
      <c r="J439" s="50"/>
      <c r="K439" s="82"/>
      <c r="L439" s="137"/>
      <c r="M439" s="137"/>
      <c r="N439" s="137"/>
      <c r="O439" s="137"/>
      <c r="P439" s="137"/>
      <c r="Q439" s="137"/>
      <c r="R439" s="137"/>
      <c r="S439" s="137"/>
      <c r="T439" s="137"/>
      <c r="U439" s="137"/>
      <c r="V439" s="137"/>
      <c r="W439" s="137"/>
      <c r="X439" s="137"/>
      <c r="Y439" s="137"/>
      <c r="Z439" s="137"/>
      <c r="AA439" s="137"/>
      <c r="AB439" s="137"/>
      <c r="AC439" s="144"/>
      <c r="AD439" s="81"/>
      <c r="AE439" s="145"/>
      <c r="AF439" s="52">
        <f>IF(C439=0,"",C439/B438)</f>
        <v>0.9</v>
      </c>
      <c r="AG439" s="53">
        <v>64</v>
      </c>
      <c r="AH439" s="124">
        <f t="shared" ref="AH439:AH446" si="94">IF(AG439=0,"",AG439/AG438)</f>
        <v>0.91428571428571426</v>
      </c>
      <c r="AI439" s="124">
        <f t="shared" ref="AI439:AI446" si="95">IF(AG439=0,"",100%-AH439)</f>
        <v>8.5714285714285743E-2</v>
      </c>
    </row>
    <row r="440" spans="1:36" ht="15.75" customHeight="1" x14ac:dyDescent="0.25">
      <c r="A440" s="49">
        <v>1202</v>
      </c>
      <c r="B440" s="50"/>
      <c r="C440" s="50"/>
      <c r="D440" s="50">
        <v>57</v>
      </c>
      <c r="E440" s="50"/>
      <c r="F440" s="50"/>
      <c r="G440" s="50"/>
      <c r="H440" s="50"/>
      <c r="I440" s="50"/>
      <c r="J440" s="50"/>
      <c r="K440" s="82"/>
      <c r="L440" s="137"/>
      <c r="M440" s="137"/>
      <c r="N440" s="137"/>
      <c r="O440" s="137"/>
      <c r="P440" s="137"/>
      <c r="Q440" s="137"/>
      <c r="R440" s="137"/>
      <c r="S440" s="137"/>
      <c r="T440" s="137"/>
      <c r="U440" s="137"/>
      <c r="V440" s="137"/>
      <c r="W440" s="137"/>
      <c r="X440" s="137"/>
      <c r="Y440" s="137"/>
      <c r="Z440" s="137"/>
      <c r="AA440" s="137"/>
      <c r="AB440" s="137"/>
      <c r="AC440" s="144"/>
      <c r="AD440" s="81"/>
      <c r="AE440" s="145"/>
      <c r="AF440" s="52">
        <f>IF(D440=0,"",D440/C439)</f>
        <v>0.90476190476190477</v>
      </c>
      <c r="AG440" s="53">
        <v>61</v>
      </c>
      <c r="AH440" s="124">
        <f t="shared" si="94"/>
        <v>0.953125</v>
      </c>
      <c r="AI440" s="124">
        <f t="shared" si="95"/>
        <v>4.6875E-2</v>
      </c>
      <c r="AJ440" s="8">
        <f>AG440/AG438</f>
        <v>0.87142857142857144</v>
      </c>
    </row>
    <row r="441" spans="1:36" ht="15.75" customHeight="1" x14ac:dyDescent="0.25">
      <c r="A441" s="49">
        <v>1301</v>
      </c>
      <c r="B441" s="50"/>
      <c r="C441" s="50"/>
      <c r="D441" s="50"/>
      <c r="E441" s="50">
        <v>53</v>
      </c>
      <c r="F441" s="50"/>
      <c r="G441" s="50"/>
      <c r="H441" s="50"/>
      <c r="I441" s="50"/>
      <c r="J441" s="50"/>
      <c r="K441" s="82"/>
      <c r="L441" s="137"/>
      <c r="M441" s="137"/>
      <c r="N441" s="137"/>
      <c r="O441" s="137"/>
      <c r="P441" s="137"/>
      <c r="Q441" s="137"/>
      <c r="R441" s="137"/>
      <c r="S441" s="137"/>
      <c r="T441" s="137"/>
      <c r="U441" s="137"/>
      <c r="V441" s="137"/>
      <c r="W441" s="137"/>
      <c r="X441" s="137"/>
      <c r="Y441" s="137"/>
      <c r="Z441" s="137"/>
      <c r="AA441" s="137"/>
      <c r="AB441" s="137"/>
      <c r="AC441" s="144"/>
      <c r="AD441" s="81"/>
      <c r="AE441" s="145"/>
      <c r="AF441" s="52">
        <f>IF(E441=0,"",E441/D440)</f>
        <v>0.92982456140350878</v>
      </c>
      <c r="AG441" s="53">
        <v>60</v>
      </c>
      <c r="AH441" s="124">
        <f t="shared" si="94"/>
        <v>0.98360655737704916</v>
      </c>
      <c r="AI441" s="124">
        <f t="shared" si="95"/>
        <v>1.6393442622950838E-2</v>
      </c>
    </row>
    <row r="442" spans="1:36" ht="15.75" customHeight="1" x14ac:dyDescent="0.25">
      <c r="A442" s="49">
        <f>1702-400</f>
        <v>1302</v>
      </c>
      <c r="B442" s="50"/>
      <c r="C442" s="50"/>
      <c r="D442" s="50"/>
      <c r="E442" s="50"/>
      <c r="F442" s="50">
        <v>52</v>
      </c>
      <c r="G442" s="50"/>
      <c r="H442" s="50"/>
      <c r="I442" s="50"/>
      <c r="J442" s="50"/>
      <c r="K442" s="82"/>
      <c r="L442" s="137"/>
      <c r="M442" s="137"/>
      <c r="N442" s="137"/>
      <c r="O442" s="137"/>
      <c r="P442" s="137"/>
      <c r="Q442" s="137"/>
      <c r="R442" s="137"/>
      <c r="S442" s="137"/>
      <c r="T442" s="137"/>
      <c r="U442" s="137"/>
      <c r="V442" s="137"/>
      <c r="W442" s="137"/>
      <c r="X442" s="137"/>
      <c r="Y442" s="137"/>
      <c r="Z442" s="137"/>
      <c r="AA442" s="137"/>
      <c r="AB442" s="137"/>
      <c r="AC442" s="144"/>
      <c r="AD442" s="81"/>
      <c r="AE442" s="145"/>
      <c r="AF442" s="52">
        <f>IF(F442=0,"",F442/E441)</f>
        <v>0.98113207547169812</v>
      </c>
      <c r="AG442" s="53">
        <v>60</v>
      </c>
      <c r="AH442" s="124">
        <f t="shared" si="94"/>
        <v>1</v>
      </c>
      <c r="AI442" s="124">
        <f t="shared" si="95"/>
        <v>0</v>
      </c>
    </row>
    <row r="443" spans="1:36" ht="15.75" customHeight="1" x14ac:dyDescent="0.25">
      <c r="A443" s="49">
        <v>1401</v>
      </c>
      <c r="B443" s="50"/>
      <c r="C443" s="50"/>
      <c r="D443" s="50"/>
      <c r="E443" s="50"/>
      <c r="F443" s="50"/>
      <c r="G443" s="50">
        <v>52</v>
      </c>
      <c r="H443" s="50"/>
      <c r="I443" s="50"/>
      <c r="J443" s="50"/>
      <c r="K443" s="82"/>
      <c r="L443" s="137"/>
      <c r="M443" s="137"/>
      <c r="N443" s="137"/>
      <c r="O443" s="137"/>
      <c r="P443" s="137"/>
      <c r="Q443" s="137"/>
      <c r="R443" s="137"/>
      <c r="S443" s="137"/>
      <c r="T443" s="137"/>
      <c r="U443" s="137"/>
      <c r="V443" s="137"/>
      <c r="W443" s="137"/>
      <c r="X443" s="137"/>
      <c r="Y443" s="137"/>
      <c r="Z443" s="137"/>
      <c r="AA443" s="137"/>
      <c r="AB443" s="137"/>
      <c r="AC443" s="144"/>
      <c r="AD443" s="81"/>
      <c r="AE443" s="145"/>
      <c r="AF443" s="52">
        <f>IF(G443=0,"",G443/F442)</f>
        <v>1</v>
      </c>
      <c r="AG443" s="53">
        <v>59</v>
      </c>
      <c r="AH443" s="124">
        <f t="shared" si="94"/>
        <v>0.98333333333333328</v>
      </c>
      <c r="AI443" s="124">
        <f t="shared" si="95"/>
        <v>1.6666666666666718E-2</v>
      </c>
    </row>
    <row r="444" spans="1:36" ht="15.75" customHeight="1" x14ac:dyDescent="0.25">
      <c r="A444" s="49">
        <f t="shared" ref="A444:A454" si="96">A442+100</f>
        <v>1402</v>
      </c>
      <c r="B444" s="50"/>
      <c r="C444" s="50"/>
      <c r="D444" s="50"/>
      <c r="E444" s="50"/>
      <c r="F444" s="50"/>
      <c r="G444" s="50"/>
      <c r="H444" s="50">
        <v>51</v>
      </c>
      <c r="I444" s="50"/>
      <c r="J444" s="50"/>
      <c r="K444" s="82">
        <v>1</v>
      </c>
      <c r="L444" s="137"/>
      <c r="M444" s="137"/>
      <c r="N444" s="137"/>
      <c r="O444" s="137"/>
      <c r="P444" s="137"/>
      <c r="Q444" s="137"/>
      <c r="R444" s="137"/>
      <c r="S444" s="137"/>
      <c r="T444" s="137"/>
      <c r="U444" s="137"/>
      <c r="V444" s="137"/>
      <c r="W444" s="137"/>
      <c r="X444" s="137"/>
      <c r="Y444" s="137"/>
      <c r="Z444" s="137"/>
      <c r="AA444" s="137"/>
      <c r="AB444" s="137"/>
      <c r="AC444" s="144"/>
      <c r="AD444" s="81"/>
      <c r="AE444" s="145"/>
      <c r="AF444" s="52">
        <f>IF(H444=0,"",H444/G443)</f>
        <v>0.98076923076923073</v>
      </c>
      <c r="AG444" s="53">
        <v>58</v>
      </c>
      <c r="AH444" s="124">
        <f t="shared" si="94"/>
        <v>0.98305084745762716</v>
      </c>
      <c r="AI444" s="124">
        <f t="shared" si="95"/>
        <v>1.6949152542372836E-2</v>
      </c>
    </row>
    <row r="445" spans="1:36" ht="15.75" customHeight="1" x14ac:dyDescent="0.25">
      <c r="A445" s="49">
        <f t="shared" si="96"/>
        <v>1501</v>
      </c>
      <c r="B445" s="50"/>
      <c r="C445" s="50"/>
      <c r="D445" s="50"/>
      <c r="E445" s="50"/>
      <c r="F445" s="50"/>
      <c r="G445" s="50"/>
      <c r="H445" s="50"/>
      <c r="I445" s="50">
        <v>49</v>
      </c>
      <c r="J445" s="50"/>
      <c r="K445" s="82">
        <v>1</v>
      </c>
      <c r="L445" s="137"/>
      <c r="M445" s="137"/>
      <c r="N445" s="137"/>
      <c r="O445" s="137"/>
      <c r="P445" s="137"/>
      <c r="Q445" s="137"/>
      <c r="R445" s="137"/>
      <c r="S445" s="137"/>
      <c r="T445" s="137"/>
      <c r="U445" s="137"/>
      <c r="V445" s="137"/>
      <c r="W445" s="137"/>
      <c r="X445" s="137"/>
      <c r="Y445" s="137"/>
      <c r="Z445" s="137"/>
      <c r="AA445" s="137"/>
      <c r="AB445" s="137"/>
      <c r="AC445" s="144"/>
      <c r="AD445" s="81"/>
      <c r="AE445" s="145"/>
      <c r="AF445" s="52">
        <f>IF(I445=0,"",I445/H444)</f>
        <v>0.96078431372549022</v>
      </c>
      <c r="AG445" s="53">
        <v>56</v>
      </c>
      <c r="AH445" s="124">
        <f t="shared" si="94"/>
        <v>0.96551724137931039</v>
      </c>
      <c r="AI445" s="124">
        <f t="shared" si="95"/>
        <v>3.4482758620689613E-2</v>
      </c>
    </row>
    <row r="446" spans="1:36" ht="15.75" customHeight="1" x14ac:dyDescent="0.25">
      <c r="A446" s="49">
        <f t="shared" si="96"/>
        <v>1502</v>
      </c>
      <c r="B446" s="50"/>
      <c r="C446" s="50"/>
      <c r="D446" s="50"/>
      <c r="E446" s="50"/>
      <c r="F446" s="50"/>
      <c r="G446" s="50"/>
      <c r="H446" s="50"/>
      <c r="I446" s="50"/>
      <c r="J446" s="50">
        <v>49</v>
      </c>
      <c r="K446" s="82">
        <v>47</v>
      </c>
      <c r="L446" s="137"/>
      <c r="M446" s="137"/>
      <c r="N446" s="137"/>
      <c r="O446" s="137"/>
      <c r="P446" s="137"/>
      <c r="Q446" s="137"/>
      <c r="R446" s="137"/>
      <c r="S446" s="137"/>
      <c r="T446" s="137"/>
      <c r="U446" s="137"/>
      <c r="V446" s="137"/>
      <c r="W446" s="137"/>
      <c r="X446" s="137"/>
      <c r="Y446" s="137"/>
      <c r="Z446" s="137"/>
      <c r="AA446" s="137"/>
      <c r="AB446" s="137"/>
      <c r="AC446" s="144"/>
      <c r="AD446" s="81"/>
      <c r="AE446" s="145"/>
      <c r="AF446" s="54">
        <f>IF(J446=0,"",J446/I445)</f>
        <v>1</v>
      </c>
      <c r="AG446" s="53">
        <v>54</v>
      </c>
      <c r="AH446" s="54">
        <f t="shared" si="94"/>
        <v>0.9642857142857143</v>
      </c>
      <c r="AI446" s="54">
        <f t="shared" si="95"/>
        <v>3.5714285714285698E-2</v>
      </c>
    </row>
    <row r="447" spans="1:36" ht="15.75" customHeight="1" x14ac:dyDescent="0.25">
      <c r="A447" s="49">
        <f t="shared" si="96"/>
        <v>1601</v>
      </c>
      <c r="B447" s="50"/>
      <c r="C447" s="50"/>
      <c r="D447" s="50"/>
      <c r="E447" s="50"/>
      <c r="F447" s="50"/>
      <c r="G447" s="50"/>
      <c r="H447" s="50"/>
      <c r="I447" s="50"/>
      <c r="J447" s="50">
        <v>4</v>
      </c>
      <c r="K447" s="82">
        <v>5</v>
      </c>
      <c r="L447" s="137"/>
      <c r="M447" s="137"/>
      <c r="N447" s="137"/>
      <c r="O447" s="137"/>
      <c r="P447" s="137"/>
      <c r="Q447" s="137"/>
      <c r="R447" s="137"/>
      <c r="S447" s="137"/>
      <c r="T447" s="137"/>
      <c r="U447" s="137"/>
      <c r="V447" s="137"/>
      <c r="W447" s="137"/>
      <c r="X447" s="137"/>
      <c r="Y447" s="137"/>
      <c r="Z447" s="137"/>
      <c r="AA447" s="137"/>
      <c r="AB447" s="137"/>
      <c r="AC447" s="144"/>
      <c r="AD447" s="81"/>
      <c r="AE447" s="137"/>
      <c r="AF447" s="81"/>
      <c r="AG447" s="53">
        <v>6</v>
      </c>
      <c r="AH447" s="81"/>
      <c r="AI447" s="153"/>
    </row>
    <row r="448" spans="1:36" ht="15.75" customHeight="1" x14ac:dyDescent="0.25">
      <c r="A448" s="49">
        <f t="shared" si="96"/>
        <v>1602</v>
      </c>
      <c r="B448" s="50"/>
      <c r="C448" s="50"/>
      <c r="D448" s="50"/>
      <c r="E448" s="50"/>
      <c r="F448" s="50"/>
      <c r="G448" s="50"/>
      <c r="H448" s="50"/>
      <c r="I448" s="50"/>
      <c r="J448" s="50">
        <v>2</v>
      </c>
      <c r="K448" s="82">
        <v>2</v>
      </c>
      <c r="L448" s="137"/>
      <c r="M448" s="137"/>
      <c r="N448" s="137"/>
      <c r="O448" s="137"/>
      <c r="P448" s="137"/>
      <c r="Q448" s="137"/>
      <c r="R448" s="137"/>
      <c r="S448" s="137"/>
      <c r="T448" s="137"/>
      <c r="U448" s="137"/>
      <c r="V448" s="137"/>
      <c r="W448" s="137"/>
      <c r="X448" s="137"/>
      <c r="Y448" s="137"/>
      <c r="Z448" s="137"/>
      <c r="AA448" s="137"/>
      <c r="AB448" s="137"/>
      <c r="AC448" s="144"/>
      <c r="AD448" s="81"/>
      <c r="AE448" s="137"/>
      <c r="AF448" s="79"/>
      <c r="AG448" s="56">
        <v>2</v>
      </c>
      <c r="AH448" s="136"/>
      <c r="AI448" s="79"/>
    </row>
    <row r="449" spans="1:36" ht="15.75" customHeight="1" x14ac:dyDescent="0.25">
      <c r="A449" s="49">
        <f t="shared" si="96"/>
        <v>1701</v>
      </c>
      <c r="B449" s="50"/>
      <c r="C449" s="50"/>
      <c r="D449" s="50"/>
      <c r="E449" s="50"/>
      <c r="F449" s="50"/>
      <c r="G449" s="50"/>
      <c r="H449" s="50"/>
      <c r="I449" s="50"/>
      <c r="J449" s="50"/>
      <c r="K449" s="82"/>
      <c r="L449" s="137"/>
      <c r="M449" s="137"/>
      <c r="N449" s="137"/>
      <c r="O449" s="137"/>
      <c r="P449" s="137"/>
      <c r="Q449" s="137"/>
      <c r="R449" s="137"/>
      <c r="S449" s="137"/>
      <c r="T449" s="137"/>
      <c r="U449" s="137"/>
      <c r="V449" s="137"/>
      <c r="W449" s="137"/>
      <c r="X449" s="137"/>
      <c r="Y449" s="137"/>
      <c r="Z449" s="137"/>
      <c r="AA449" s="137"/>
      <c r="AB449" s="137"/>
      <c r="AC449" s="144"/>
      <c r="AD449" s="81"/>
      <c r="AE449" s="137"/>
      <c r="AF449" s="79"/>
      <c r="AG449" s="56"/>
      <c r="AH449" s="136"/>
      <c r="AI449" s="79"/>
    </row>
    <row r="450" spans="1:36" ht="15.75" customHeight="1" x14ac:dyDescent="0.25">
      <c r="A450" s="49">
        <f t="shared" si="96"/>
        <v>1702</v>
      </c>
      <c r="B450" s="50"/>
      <c r="C450" s="50"/>
      <c r="D450" s="50"/>
      <c r="E450" s="50"/>
      <c r="F450" s="50"/>
      <c r="G450" s="50"/>
      <c r="H450" s="50"/>
      <c r="I450" s="50"/>
      <c r="J450" s="50"/>
      <c r="K450" s="82"/>
      <c r="L450" s="137"/>
      <c r="M450" s="137"/>
      <c r="N450" s="137"/>
      <c r="O450" s="137"/>
      <c r="P450" s="137"/>
      <c r="Q450" s="137"/>
      <c r="R450" s="137"/>
      <c r="S450" s="137"/>
      <c r="T450" s="137"/>
      <c r="U450" s="137"/>
      <c r="V450" s="137"/>
      <c r="W450" s="137"/>
      <c r="X450" s="137"/>
      <c r="Y450" s="137"/>
      <c r="Z450" s="137"/>
      <c r="AA450" s="137"/>
      <c r="AB450" s="137"/>
      <c r="AC450" s="144"/>
      <c r="AD450" s="81"/>
      <c r="AE450" s="137"/>
      <c r="AF450" s="79"/>
      <c r="AG450" s="56"/>
      <c r="AH450" s="136"/>
      <c r="AI450" s="79"/>
    </row>
    <row r="451" spans="1:36" ht="15.75" customHeight="1" x14ac:dyDescent="0.25">
      <c r="A451" s="49">
        <f t="shared" si="96"/>
        <v>1801</v>
      </c>
      <c r="B451" s="50"/>
      <c r="C451" s="50"/>
      <c r="D451" s="50"/>
      <c r="E451" s="50"/>
      <c r="F451" s="50"/>
      <c r="G451" s="50"/>
      <c r="H451" s="50"/>
      <c r="I451" s="50"/>
      <c r="J451" s="50"/>
      <c r="K451" s="82"/>
      <c r="L451" s="137"/>
      <c r="M451" s="137"/>
      <c r="N451" s="137"/>
      <c r="O451" s="137"/>
      <c r="P451" s="137"/>
      <c r="Q451" s="137"/>
      <c r="R451" s="137"/>
      <c r="S451" s="137"/>
      <c r="T451" s="137"/>
      <c r="U451" s="137"/>
      <c r="V451" s="137"/>
      <c r="W451" s="137"/>
      <c r="X451" s="137"/>
      <c r="Y451" s="137"/>
      <c r="Z451" s="137"/>
      <c r="AA451" s="137"/>
      <c r="AB451" s="137"/>
      <c r="AC451" s="144"/>
      <c r="AD451" s="81"/>
      <c r="AE451" s="137"/>
      <c r="AF451" s="81"/>
      <c r="AG451" s="137"/>
      <c r="AH451" s="138"/>
      <c r="AI451" s="79"/>
    </row>
    <row r="452" spans="1:36" ht="15.75" customHeight="1" x14ac:dyDescent="0.25">
      <c r="A452" s="49">
        <f t="shared" si="96"/>
        <v>1802</v>
      </c>
      <c r="B452" s="50"/>
      <c r="C452" s="50"/>
      <c r="D452" s="50"/>
      <c r="E452" s="50"/>
      <c r="F452" s="50"/>
      <c r="G452" s="50"/>
      <c r="H452" s="50"/>
      <c r="I452" s="50"/>
      <c r="J452" s="50"/>
      <c r="K452" s="82"/>
      <c r="L452" s="137"/>
      <c r="M452" s="137"/>
      <c r="N452" s="137"/>
      <c r="O452" s="137"/>
      <c r="P452" s="137"/>
      <c r="Q452" s="137"/>
      <c r="R452" s="137"/>
      <c r="S452" s="137"/>
      <c r="T452" s="137"/>
      <c r="U452" s="137"/>
      <c r="V452" s="137"/>
      <c r="W452" s="137"/>
      <c r="X452" s="137"/>
      <c r="Y452" s="137"/>
      <c r="Z452" s="137"/>
      <c r="AA452" s="137"/>
      <c r="AB452" s="137"/>
      <c r="AC452" s="144"/>
      <c r="AD452" s="81"/>
      <c r="AE452" s="137"/>
      <c r="AF452" s="126" t="s">
        <v>63</v>
      </c>
      <c r="AG452" s="127">
        <v>52</v>
      </c>
      <c r="AH452" s="128">
        <f>IF(SUM(K440:K448)=0,"",SUM(K440:K448))</f>
        <v>56</v>
      </c>
      <c r="AI452" s="129" t="s">
        <v>10</v>
      </c>
    </row>
    <row r="453" spans="1:36" ht="15.75" customHeight="1" x14ac:dyDescent="0.25">
      <c r="A453" s="49">
        <f t="shared" si="96"/>
        <v>1901</v>
      </c>
      <c r="B453" s="50"/>
      <c r="C453" s="50"/>
      <c r="D453" s="50"/>
      <c r="E453" s="50"/>
      <c r="F453" s="50"/>
      <c r="G453" s="50"/>
      <c r="H453" s="50"/>
      <c r="I453" s="50"/>
      <c r="J453" s="50"/>
      <c r="K453" s="82"/>
      <c r="L453" s="137"/>
      <c r="M453" s="137"/>
      <c r="N453" s="137"/>
      <c r="O453" s="137"/>
      <c r="P453" s="137"/>
      <c r="Q453" s="137"/>
      <c r="R453" s="137"/>
      <c r="S453" s="137"/>
      <c r="T453" s="137"/>
      <c r="U453" s="137"/>
      <c r="V453" s="137"/>
      <c r="W453" s="137"/>
      <c r="X453" s="137"/>
      <c r="Y453" s="137"/>
      <c r="Z453" s="137"/>
      <c r="AA453" s="137"/>
      <c r="AB453" s="137"/>
      <c r="AC453" s="144"/>
      <c r="AD453" s="81"/>
      <c r="AE453" s="137"/>
      <c r="AF453" s="130" t="s">
        <v>64</v>
      </c>
      <c r="AG453" s="57">
        <f>IF(AG452/B438=0,"",AG452/B438)</f>
        <v>0.74285714285714288</v>
      </c>
      <c r="AH453" s="131">
        <f>IF(AG452/AH452=0,"",AG452/AH452)</f>
        <v>0.9285714285714286</v>
      </c>
      <c r="AI453" s="132" t="s">
        <v>65</v>
      </c>
    </row>
    <row r="454" spans="1:36" ht="15.75" customHeight="1" x14ac:dyDescent="0.25">
      <c r="A454" s="49">
        <f t="shared" si="96"/>
        <v>1902</v>
      </c>
      <c r="B454" s="50"/>
      <c r="C454" s="50"/>
      <c r="D454" s="50"/>
      <c r="E454" s="50"/>
      <c r="F454" s="50"/>
      <c r="G454" s="50"/>
      <c r="H454" s="50"/>
      <c r="I454" s="50"/>
      <c r="J454" s="50"/>
      <c r="K454" s="82"/>
      <c r="L454" s="137"/>
      <c r="M454" s="137"/>
      <c r="N454" s="137"/>
      <c r="O454" s="137"/>
      <c r="P454" s="137"/>
      <c r="Q454" s="137"/>
      <c r="R454" s="137"/>
      <c r="S454" s="137"/>
      <c r="T454" s="137"/>
      <c r="U454" s="137"/>
      <c r="V454" s="137"/>
      <c r="W454" s="137"/>
      <c r="X454" s="137"/>
      <c r="Y454" s="137"/>
      <c r="Z454" s="137"/>
      <c r="AA454" s="137"/>
      <c r="AB454" s="137"/>
      <c r="AC454" s="146"/>
      <c r="AD454" s="147"/>
      <c r="AE454" s="148"/>
      <c r="AF454" s="92"/>
      <c r="AG454" s="139"/>
      <c r="AH454" s="139"/>
      <c r="AI454" s="140"/>
    </row>
    <row r="455" spans="1:36" ht="18" customHeight="1" x14ac:dyDescent="0.25">
      <c r="A455" s="28"/>
      <c r="B455" s="190" t="s">
        <v>90</v>
      </c>
      <c r="C455" s="190"/>
      <c r="D455" s="190"/>
      <c r="E455" s="190"/>
      <c r="F455" s="190"/>
      <c r="G455" s="190"/>
      <c r="H455" s="190"/>
      <c r="I455" s="190"/>
      <c r="J455" s="190"/>
      <c r="K455" s="59">
        <f>SUM(K438:K451)</f>
        <v>56</v>
      </c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  <c r="AA455" s="29"/>
      <c r="AB455" s="29"/>
      <c r="AC455" s="60">
        <f>IF(SUM(K444:K446)=0,"",SUM(K444:K446)/B438)</f>
        <v>0.7</v>
      </c>
      <c r="AD455" s="60">
        <f>IF(K455=0,"",K455/B438)</f>
        <v>0.8</v>
      </c>
      <c r="AE455" s="60">
        <f>IF(K446=0,"",AD455-AC455)</f>
        <v>0.10000000000000009</v>
      </c>
      <c r="AF455" s="1"/>
      <c r="AG455" s="29"/>
      <c r="AH455" s="25"/>
      <c r="AI455" s="1"/>
    </row>
    <row r="456" spans="1:36" ht="12.75" customHeight="1" x14ac:dyDescent="0.2">
      <c r="AC456" s="1"/>
      <c r="AD456" s="1"/>
      <c r="AF456" s="1"/>
    </row>
    <row r="457" spans="1:36" ht="12.75" customHeight="1" x14ac:dyDescent="0.2">
      <c r="AC457" s="1"/>
      <c r="AD457" s="1"/>
      <c r="AF457" s="1"/>
    </row>
    <row r="458" spans="1:36" ht="26.25" customHeight="1" x14ac:dyDescent="0.4">
      <c r="B458" s="188" t="s">
        <v>101</v>
      </c>
      <c r="C458" s="189"/>
      <c r="D458" s="189"/>
      <c r="E458" s="189"/>
      <c r="F458" s="189"/>
      <c r="G458" s="189"/>
      <c r="H458" s="189"/>
      <c r="I458" s="189"/>
      <c r="J458" s="189"/>
      <c r="K458" s="123" t="s">
        <v>67</v>
      </c>
      <c r="AC458" s="1"/>
      <c r="AD458" s="1"/>
      <c r="AE458" s="29"/>
      <c r="AF458" s="1"/>
      <c r="AG458" s="29"/>
      <c r="AH458" s="29"/>
      <c r="AI458" s="29"/>
    </row>
    <row r="459" spans="1:36" ht="20.25" customHeight="1" x14ac:dyDescent="0.2">
      <c r="A459" s="192" t="s">
        <v>9</v>
      </c>
      <c r="B459" s="193" t="s">
        <v>80</v>
      </c>
      <c r="C459" s="194"/>
      <c r="D459" s="194"/>
      <c r="E459" s="194"/>
      <c r="F459" s="194"/>
      <c r="G459" s="194"/>
      <c r="H459" s="194"/>
      <c r="I459" s="194"/>
      <c r="J459" s="195"/>
      <c r="K459" s="196" t="s">
        <v>10</v>
      </c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  <c r="AA459" s="29"/>
      <c r="AB459" s="29"/>
      <c r="AC459" s="184" t="s">
        <v>2</v>
      </c>
      <c r="AD459" s="184" t="s">
        <v>3</v>
      </c>
      <c r="AE459" s="191" t="s">
        <v>4</v>
      </c>
      <c r="AF459" s="184" t="s">
        <v>5</v>
      </c>
      <c r="AG459" s="198" t="s">
        <v>6</v>
      </c>
      <c r="AH459" s="198" t="s">
        <v>7</v>
      </c>
      <c r="AI459" s="184" t="s">
        <v>8</v>
      </c>
    </row>
    <row r="460" spans="1:36" ht="15.75" customHeight="1" x14ac:dyDescent="0.25">
      <c r="A460" s="185"/>
      <c r="B460" s="49" t="s">
        <v>81</v>
      </c>
      <c r="C460" s="49" t="s">
        <v>82</v>
      </c>
      <c r="D460" s="49" t="s">
        <v>83</v>
      </c>
      <c r="E460" s="49" t="s">
        <v>84</v>
      </c>
      <c r="F460" s="49" t="s">
        <v>85</v>
      </c>
      <c r="G460" s="49" t="s">
        <v>86</v>
      </c>
      <c r="H460" s="49" t="s">
        <v>87</v>
      </c>
      <c r="I460" s="49" t="s">
        <v>88</v>
      </c>
      <c r="J460" s="49" t="s">
        <v>89</v>
      </c>
      <c r="K460" s="197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  <c r="AA460" s="29"/>
      <c r="AB460" s="29"/>
      <c r="AC460" s="185"/>
      <c r="AD460" s="185"/>
      <c r="AE460" s="185"/>
      <c r="AF460" s="185"/>
      <c r="AG460" s="185"/>
      <c r="AH460" s="185"/>
      <c r="AI460" s="185"/>
    </row>
    <row r="461" spans="1:36" ht="15.75" customHeight="1" x14ac:dyDescent="0.25">
      <c r="A461" s="49">
        <v>1201</v>
      </c>
      <c r="B461" s="50">
        <v>28</v>
      </c>
      <c r="C461" s="50"/>
      <c r="D461" s="50"/>
      <c r="E461" s="50"/>
      <c r="F461" s="50"/>
      <c r="G461" s="50"/>
      <c r="H461" s="50"/>
      <c r="I461" s="50"/>
      <c r="J461" s="50"/>
      <c r="K461" s="82"/>
      <c r="L461" s="137"/>
      <c r="M461" s="137"/>
      <c r="N461" s="137"/>
      <c r="O461" s="137"/>
      <c r="P461" s="137"/>
      <c r="Q461" s="137"/>
      <c r="R461" s="137"/>
      <c r="S461" s="137"/>
      <c r="T461" s="137"/>
      <c r="U461" s="137"/>
      <c r="V461" s="137"/>
      <c r="W461" s="137"/>
      <c r="X461" s="137"/>
      <c r="Y461" s="137"/>
      <c r="Z461" s="137"/>
      <c r="AA461" s="137"/>
      <c r="AB461" s="137"/>
      <c r="AC461" s="141"/>
      <c r="AD461" s="142"/>
      <c r="AE461" s="143"/>
      <c r="AF461" s="133"/>
      <c r="AG461" s="51">
        <f>B461</f>
        <v>28</v>
      </c>
      <c r="AH461" s="134"/>
      <c r="AI461" s="133"/>
    </row>
    <row r="462" spans="1:36" ht="15.75" customHeight="1" x14ac:dyDescent="0.25">
      <c r="A462" s="49">
        <v>1202</v>
      </c>
      <c r="B462" s="50"/>
      <c r="C462" s="50">
        <v>23</v>
      </c>
      <c r="D462" s="50"/>
      <c r="E462" s="50"/>
      <c r="F462" s="50"/>
      <c r="G462" s="50"/>
      <c r="H462" s="50"/>
      <c r="I462" s="50"/>
      <c r="J462" s="50"/>
      <c r="K462" s="82"/>
      <c r="L462" s="137"/>
      <c r="M462" s="137"/>
      <c r="N462" s="137"/>
      <c r="O462" s="137"/>
      <c r="P462" s="137"/>
      <c r="Q462" s="137"/>
      <c r="R462" s="137"/>
      <c r="S462" s="137"/>
      <c r="T462" s="137"/>
      <c r="U462" s="137"/>
      <c r="V462" s="137"/>
      <c r="W462" s="137"/>
      <c r="X462" s="137"/>
      <c r="Y462" s="137"/>
      <c r="Z462" s="137"/>
      <c r="AA462" s="137"/>
      <c r="AB462" s="137"/>
      <c r="AC462" s="144"/>
      <c r="AD462" s="81"/>
      <c r="AE462" s="145"/>
      <c r="AF462" s="52">
        <f>IF(C462=0,"",C462/B461)</f>
        <v>0.8214285714285714</v>
      </c>
      <c r="AG462" s="53">
        <v>23</v>
      </c>
      <c r="AH462" s="124">
        <f t="shared" ref="AH462:AH469" si="97">IF(AG462=0,"",AG462/AG461)</f>
        <v>0.8214285714285714</v>
      </c>
      <c r="AI462" s="124">
        <f t="shared" ref="AI462:AI469" si="98">IF(AG462=0,"",100%-AH462)</f>
        <v>0.1785714285714286</v>
      </c>
    </row>
    <row r="463" spans="1:36" ht="15.75" customHeight="1" x14ac:dyDescent="0.25">
      <c r="A463" s="49">
        <v>1301</v>
      </c>
      <c r="B463" s="50"/>
      <c r="C463" s="50"/>
      <c r="D463" s="50">
        <v>19</v>
      </c>
      <c r="E463" s="50"/>
      <c r="F463" s="50"/>
      <c r="G463" s="50"/>
      <c r="H463" s="50"/>
      <c r="I463" s="50"/>
      <c r="J463" s="50"/>
      <c r="K463" s="82"/>
      <c r="L463" s="137"/>
      <c r="M463" s="137"/>
      <c r="N463" s="137"/>
      <c r="O463" s="137"/>
      <c r="P463" s="137"/>
      <c r="Q463" s="137"/>
      <c r="R463" s="137"/>
      <c r="S463" s="137"/>
      <c r="T463" s="137"/>
      <c r="U463" s="137"/>
      <c r="V463" s="137"/>
      <c r="W463" s="137"/>
      <c r="X463" s="137"/>
      <c r="Y463" s="137"/>
      <c r="Z463" s="137"/>
      <c r="AA463" s="137"/>
      <c r="AB463" s="137"/>
      <c r="AC463" s="144"/>
      <c r="AD463" s="81"/>
      <c r="AE463" s="145"/>
      <c r="AF463" s="52">
        <f>IF(D463=0,"",D463/C462)</f>
        <v>0.82608695652173914</v>
      </c>
      <c r="AG463" s="53">
        <v>21</v>
      </c>
      <c r="AH463" s="124">
        <f t="shared" si="97"/>
        <v>0.91304347826086951</v>
      </c>
      <c r="AI463" s="124">
        <f t="shared" si="98"/>
        <v>8.6956521739130488E-2</v>
      </c>
      <c r="AJ463" s="8">
        <f>AG463/AG461</f>
        <v>0.75</v>
      </c>
    </row>
    <row r="464" spans="1:36" ht="15.75" customHeight="1" x14ac:dyDescent="0.25">
      <c r="A464" s="49">
        <f>1702-400</f>
        <v>1302</v>
      </c>
      <c r="B464" s="50"/>
      <c r="C464" s="50"/>
      <c r="D464" s="50"/>
      <c r="E464" s="50">
        <v>19</v>
      </c>
      <c r="F464" s="50"/>
      <c r="G464" s="50"/>
      <c r="H464" s="50"/>
      <c r="I464" s="50"/>
      <c r="J464" s="50"/>
      <c r="K464" s="82"/>
      <c r="L464" s="137"/>
      <c r="M464" s="137"/>
      <c r="N464" s="137"/>
      <c r="O464" s="137"/>
      <c r="P464" s="137"/>
      <c r="Q464" s="137"/>
      <c r="R464" s="137"/>
      <c r="S464" s="137"/>
      <c r="T464" s="137"/>
      <c r="U464" s="137"/>
      <c r="V464" s="137"/>
      <c r="W464" s="137"/>
      <c r="X464" s="137"/>
      <c r="Y464" s="137"/>
      <c r="Z464" s="137"/>
      <c r="AA464" s="137"/>
      <c r="AB464" s="137"/>
      <c r="AC464" s="144"/>
      <c r="AD464" s="81"/>
      <c r="AE464" s="145"/>
      <c r="AF464" s="52">
        <f>IF(E464=0,"",E464/D463)</f>
        <v>1</v>
      </c>
      <c r="AG464" s="53">
        <v>20</v>
      </c>
      <c r="AH464" s="124">
        <f t="shared" si="97"/>
        <v>0.95238095238095233</v>
      </c>
      <c r="AI464" s="124">
        <f t="shared" si="98"/>
        <v>4.7619047619047672E-2</v>
      </c>
    </row>
    <row r="465" spans="1:35" ht="15.75" customHeight="1" x14ac:dyDescent="0.25">
      <c r="A465" s="49">
        <v>1401</v>
      </c>
      <c r="B465" s="50"/>
      <c r="C465" s="50"/>
      <c r="D465" s="50"/>
      <c r="E465" s="50"/>
      <c r="F465" s="50">
        <v>16</v>
      </c>
      <c r="G465" s="50"/>
      <c r="H465" s="50"/>
      <c r="I465" s="50"/>
      <c r="J465" s="50"/>
      <c r="K465" s="82"/>
      <c r="L465" s="137"/>
      <c r="M465" s="137"/>
      <c r="N465" s="137"/>
      <c r="O465" s="137"/>
      <c r="P465" s="137"/>
      <c r="Q465" s="137"/>
      <c r="R465" s="137"/>
      <c r="S465" s="137"/>
      <c r="T465" s="137"/>
      <c r="U465" s="137"/>
      <c r="V465" s="137"/>
      <c r="W465" s="137"/>
      <c r="X465" s="137"/>
      <c r="Y465" s="137"/>
      <c r="Z465" s="137"/>
      <c r="AA465" s="137"/>
      <c r="AB465" s="137"/>
      <c r="AC465" s="144"/>
      <c r="AD465" s="81"/>
      <c r="AE465" s="145"/>
      <c r="AF465" s="52">
        <f>IF(F465=0,"",F465/E464)</f>
        <v>0.84210526315789469</v>
      </c>
      <c r="AG465" s="53">
        <v>20</v>
      </c>
      <c r="AH465" s="124">
        <f t="shared" si="97"/>
        <v>1</v>
      </c>
      <c r="AI465" s="124">
        <f t="shared" si="98"/>
        <v>0</v>
      </c>
    </row>
    <row r="466" spans="1:35" ht="15.75" customHeight="1" x14ac:dyDescent="0.25">
      <c r="A466" s="49">
        <f t="shared" ref="A466:A477" si="99">A464+100</f>
        <v>1402</v>
      </c>
      <c r="B466" s="50"/>
      <c r="C466" s="50"/>
      <c r="D466" s="50"/>
      <c r="E466" s="50"/>
      <c r="F466" s="50"/>
      <c r="G466" s="50">
        <v>16</v>
      </c>
      <c r="H466" s="50"/>
      <c r="I466" s="50"/>
      <c r="J466" s="50"/>
      <c r="K466" s="82"/>
      <c r="L466" s="137"/>
      <c r="M466" s="137"/>
      <c r="N466" s="137"/>
      <c r="O466" s="137"/>
      <c r="P466" s="137"/>
      <c r="Q466" s="137"/>
      <c r="R466" s="137"/>
      <c r="S466" s="137"/>
      <c r="T466" s="137"/>
      <c r="U466" s="137"/>
      <c r="V466" s="137"/>
      <c r="W466" s="137"/>
      <c r="X466" s="137"/>
      <c r="Y466" s="137"/>
      <c r="Z466" s="137"/>
      <c r="AA466" s="137"/>
      <c r="AB466" s="137"/>
      <c r="AC466" s="144"/>
      <c r="AD466" s="81"/>
      <c r="AE466" s="145"/>
      <c r="AF466" s="52">
        <f>IF(G466=0,"",G466/F465)</f>
        <v>1</v>
      </c>
      <c r="AG466" s="53">
        <v>20</v>
      </c>
      <c r="AH466" s="124">
        <f t="shared" si="97"/>
        <v>1</v>
      </c>
      <c r="AI466" s="124">
        <f t="shared" si="98"/>
        <v>0</v>
      </c>
    </row>
    <row r="467" spans="1:35" ht="15.75" customHeight="1" x14ac:dyDescent="0.25">
      <c r="A467" s="49">
        <f t="shared" si="99"/>
        <v>1501</v>
      </c>
      <c r="B467" s="50"/>
      <c r="C467" s="50"/>
      <c r="D467" s="50"/>
      <c r="E467" s="50"/>
      <c r="F467" s="50"/>
      <c r="G467" s="50"/>
      <c r="H467" s="50">
        <v>16</v>
      </c>
      <c r="I467" s="50"/>
      <c r="J467" s="50"/>
      <c r="K467" s="82"/>
      <c r="L467" s="137"/>
      <c r="M467" s="137"/>
      <c r="N467" s="137"/>
      <c r="O467" s="137"/>
      <c r="P467" s="137"/>
      <c r="Q467" s="137"/>
      <c r="R467" s="137"/>
      <c r="S467" s="137"/>
      <c r="T467" s="137"/>
      <c r="U467" s="137"/>
      <c r="V467" s="137"/>
      <c r="W467" s="137"/>
      <c r="X467" s="137"/>
      <c r="Y467" s="137"/>
      <c r="Z467" s="137"/>
      <c r="AA467" s="137"/>
      <c r="AB467" s="137"/>
      <c r="AC467" s="144"/>
      <c r="AD467" s="81"/>
      <c r="AE467" s="145"/>
      <c r="AF467" s="52">
        <f>IF(H467=0,"",H467/G466)</f>
        <v>1</v>
      </c>
      <c r="AG467" s="53">
        <v>20</v>
      </c>
      <c r="AH467" s="124">
        <f t="shared" si="97"/>
        <v>1</v>
      </c>
      <c r="AI467" s="124">
        <f t="shared" si="98"/>
        <v>0</v>
      </c>
    </row>
    <row r="468" spans="1:35" ht="15.75" customHeight="1" x14ac:dyDescent="0.25">
      <c r="A468" s="49">
        <f t="shared" si="99"/>
        <v>1502</v>
      </c>
      <c r="B468" s="50"/>
      <c r="C468" s="50"/>
      <c r="D468" s="50"/>
      <c r="E468" s="50"/>
      <c r="F468" s="50"/>
      <c r="G468" s="50"/>
      <c r="H468" s="50"/>
      <c r="I468" s="50">
        <v>15</v>
      </c>
      <c r="J468" s="50"/>
      <c r="K468" s="82"/>
      <c r="L468" s="137"/>
      <c r="M468" s="137"/>
      <c r="N468" s="137"/>
      <c r="O468" s="137"/>
      <c r="P468" s="137"/>
      <c r="Q468" s="137"/>
      <c r="R468" s="137"/>
      <c r="S468" s="137"/>
      <c r="T468" s="137"/>
      <c r="U468" s="137"/>
      <c r="V468" s="137"/>
      <c r="W468" s="137"/>
      <c r="X468" s="137"/>
      <c r="Y468" s="137"/>
      <c r="Z468" s="137"/>
      <c r="AA468" s="137"/>
      <c r="AB468" s="137"/>
      <c r="AC468" s="144"/>
      <c r="AD468" s="81"/>
      <c r="AE468" s="145"/>
      <c r="AF468" s="52">
        <f>IF(I468=0,"",I468/H467)</f>
        <v>0.9375</v>
      </c>
      <c r="AG468" s="53">
        <v>20</v>
      </c>
      <c r="AH468" s="124">
        <f t="shared" si="97"/>
        <v>1</v>
      </c>
      <c r="AI468" s="124">
        <f t="shared" si="98"/>
        <v>0</v>
      </c>
    </row>
    <row r="469" spans="1:35" ht="15.75" customHeight="1" x14ac:dyDescent="0.25">
      <c r="A469" s="49">
        <f t="shared" si="99"/>
        <v>1601</v>
      </c>
      <c r="B469" s="50"/>
      <c r="C469" s="50"/>
      <c r="D469" s="50"/>
      <c r="E469" s="50"/>
      <c r="F469" s="50"/>
      <c r="G469" s="50"/>
      <c r="H469" s="50"/>
      <c r="I469" s="50"/>
      <c r="J469" s="50">
        <v>15</v>
      </c>
      <c r="K469" s="82">
        <v>15</v>
      </c>
      <c r="L469" s="137"/>
      <c r="M469" s="137"/>
      <c r="N469" s="137"/>
      <c r="O469" s="137"/>
      <c r="P469" s="137"/>
      <c r="Q469" s="137"/>
      <c r="R469" s="137"/>
      <c r="S469" s="137"/>
      <c r="T469" s="137"/>
      <c r="U469" s="137"/>
      <c r="V469" s="137"/>
      <c r="W469" s="137"/>
      <c r="X469" s="137"/>
      <c r="Y469" s="137"/>
      <c r="Z469" s="137"/>
      <c r="AA469" s="137"/>
      <c r="AB469" s="137"/>
      <c r="AC469" s="144"/>
      <c r="AD469" s="81"/>
      <c r="AE469" s="145"/>
      <c r="AF469" s="54">
        <f>IF(J469=0,"",J469/I468)</f>
        <v>1</v>
      </c>
      <c r="AG469" s="53">
        <v>20</v>
      </c>
      <c r="AH469" s="54">
        <f t="shared" si="97"/>
        <v>1</v>
      </c>
      <c r="AI469" s="54">
        <f t="shared" si="98"/>
        <v>0</v>
      </c>
    </row>
    <row r="470" spans="1:35" ht="15.75" customHeight="1" x14ac:dyDescent="0.25">
      <c r="A470" s="49">
        <f t="shared" si="99"/>
        <v>1602</v>
      </c>
      <c r="B470" s="50"/>
      <c r="C470" s="50"/>
      <c r="D470" s="50"/>
      <c r="E470" s="50"/>
      <c r="F470" s="50"/>
      <c r="G470" s="50"/>
      <c r="H470" s="50"/>
      <c r="I470" s="50"/>
      <c r="J470" s="50">
        <v>5</v>
      </c>
      <c r="K470" s="82">
        <v>4</v>
      </c>
      <c r="L470" s="137"/>
      <c r="M470" s="137"/>
      <c r="N470" s="137"/>
      <c r="O470" s="137"/>
      <c r="P470" s="137"/>
      <c r="Q470" s="137"/>
      <c r="R470" s="137"/>
      <c r="S470" s="137"/>
      <c r="T470" s="137"/>
      <c r="U470" s="137"/>
      <c r="V470" s="137"/>
      <c r="W470" s="137"/>
      <c r="X470" s="137"/>
      <c r="Y470" s="137"/>
      <c r="Z470" s="137"/>
      <c r="AA470" s="137"/>
      <c r="AB470" s="137"/>
      <c r="AC470" s="144"/>
      <c r="AD470" s="81"/>
      <c r="AE470" s="137"/>
      <c r="AF470" s="81"/>
      <c r="AG470" s="53">
        <v>5</v>
      </c>
      <c r="AH470" s="81"/>
      <c r="AI470" s="153"/>
    </row>
    <row r="471" spans="1:35" ht="15.75" customHeight="1" x14ac:dyDescent="0.25">
      <c r="A471" s="49">
        <f t="shared" si="99"/>
        <v>1701</v>
      </c>
      <c r="B471" s="50"/>
      <c r="C471" s="50"/>
      <c r="D471" s="50"/>
      <c r="E471" s="50"/>
      <c r="F471" s="50"/>
      <c r="G471" s="50"/>
      <c r="H471" s="50"/>
      <c r="I471" s="50"/>
      <c r="J471" s="50">
        <v>1</v>
      </c>
      <c r="K471" s="82">
        <v>1</v>
      </c>
      <c r="L471" s="137"/>
      <c r="M471" s="137"/>
      <c r="N471" s="137"/>
      <c r="O471" s="137"/>
      <c r="P471" s="137"/>
      <c r="Q471" s="137"/>
      <c r="R471" s="137"/>
      <c r="S471" s="137"/>
      <c r="T471" s="137"/>
      <c r="U471" s="137"/>
      <c r="V471" s="137"/>
      <c r="W471" s="137"/>
      <c r="X471" s="137"/>
      <c r="Y471" s="137"/>
      <c r="Z471" s="137"/>
      <c r="AA471" s="137"/>
      <c r="AB471" s="137"/>
      <c r="AC471" s="144"/>
      <c r="AD471" s="81"/>
      <c r="AE471" s="137"/>
      <c r="AF471" s="79"/>
      <c r="AG471" s="56">
        <v>1</v>
      </c>
      <c r="AH471" s="136"/>
      <c r="AI471" s="79"/>
    </row>
    <row r="472" spans="1:35" ht="15.75" customHeight="1" x14ac:dyDescent="0.25">
      <c r="A472" s="49">
        <f t="shared" si="99"/>
        <v>1702</v>
      </c>
      <c r="B472" s="50"/>
      <c r="C472" s="50"/>
      <c r="D472" s="50"/>
      <c r="E472" s="50"/>
      <c r="F472" s="50"/>
      <c r="G472" s="50"/>
      <c r="H472" s="50"/>
      <c r="I472" s="50"/>
      <c r="J472" s="50"/>
      <c r="K472" s="82"/>
      <c r="L472" s="137"/>
      <c r="M472" s="137"/>
      <c r="N472" s="137"/>
      <c r="O472" s="137"/>
      <c r="P472" s="137"/>
      <c r="Q472" s="137"/>
      <c r="R472" s="137"/>
      <c r="S472" s="137"/>
      <c r="T472" s="137"/>
      <c r="U472" s="137"/>
      <c r="V472" s="137"/>
      <c r="W472" s="137"/>
      <c r="X472" s="137"/>
      <c r="Y472" s="137"/>
      <c r="Z472" s="137"/>
      <c r="AA472" s="137"/>
      <c r="AB472" s="137"/>
      <c r="AC472" s="144"/>
      <c r="AD472" s="81"/>
      <c r="AE472" s="137"/>
      <c r="AF472" s="79"/>
      <c r="AG472" s="56"/>
      <c r="AH472" s="136"/>
      <c r="AI472" s="79"/>
    </row>
    <row r="473" spans="1:35" ht="15.75" customHeight="1" x14ac:dyDescent="0.25">
      <c r="A473" s="49">
        <f t="shared" si="99"/>
        <v>1801</v>
      </c>
      <c r="B473" s="50"/>
      <c r="C473" s="50"/>
      <c r="D473" s="50"/>
      <c r="E473" s="50"/>
      <c r="F473" s="50"/>
      <c r="G473" s="50"/>
      <c r="H473" s="50"/>
      <c r="I473" s="50"/>
      <c r="J473" s="50"/>
      <c r="K473" s="82"/>
      <c r="L473" s="137"/>
      <c r="M473" s="137"/>
      <c r="N473" s="137"/>
      <c r="O473" s="137"/>
      <c r="P473" s="137"/>
      <c r="Q473" s="137"/>
      <c r="R473" s="137"/>
      <c r="S473" s="137"/>
      <c r="T473" s="137"/>
      <c r="U473" s="137"/>
      <c r="V473" s="137"/>
      <c r="W473" s="137"/>
      <c r="X473" s="137"/>
      <c r="Y473" s="137"/>
      <c r="Z473" s="137"/>
      <c r="AA473" s="137"/>
      <c r="AB473" s="137"/>
      <c r="AC473" s="144"/>
      <c r="AD473" s="81"/>
      <c r="AE473" s="137"/>
      <c r="AF473" s="79"/>
      <c r="AG473" s="56"/>
      <c r="AH473" s="136"/>
      <c r="AI473" s="79"/>
    </row>
    <row r="474" spans="1:35" ht="15.75" customHeight="1" x14ac:dyDescent="0.25">
      <c r="A474" s="49">
        <f t="shared" si="99"/>
        <v>1802</v>
      </c>
      <c r="B474" s="50"/>
      <c r="C474" s="50"/>
      <c r="D474" s="50"/>
      <c r="E474" s="50"/>
      <c r="F474" s="50"/>
      <c r="G474" s="50"/>
      <c r="H474" s="50"/>
      <c r="I474" s="50"/>
      <c r="J474" s="50"/>
      <c r="K474" s="82"/>
      <c r="L474" s="137"/>
      <c r="M474" s="137"/>
      <c r="N474" s="137"/>
      <c r="O474" s="137"/>
      <c r="P474" s="137"/>
      <c r="Q474" s="137"/>
      <c r="R474" s="137"/>
      <c r="S474" s="137"/>
      <c r="T474" s="137"/>
      <c r="U474" s="137"/>
      <c r="V474" s="137"/>
      <c r="W474" s="137"/>
      <c r="X474" s="137"/>
      <c r="Y474" s="137"/>
      <c r="Z474" s="137"/>
      <c r="AA474" s="137"/>
      <c r="AB474" s="137"/>
      <c r="AC474" s="144"/>
      <c r="AD474" s="81"/>
      <c r="AE474" s="137"/>
      <c r="AF474" s="81"/>
      <c r="AG474" s="137"/>
      <c r="AH474" s="138"/>
      <c r="AI474" s="79"/>
    </row>
    <row r="475" spans="1:35" ht="15.75" customHeight="1" x14ac:dyDescent="0.25">
      <c r="A475" s="49">
        <f t="shared" si="99"/>
        <v>1901</v>
      </c>
      <c r="B475" s="50"/>
      <c r="C475" s="50"/>
      <c r="D475" s="50"/>
      <c r="E475" s="50"/>
      <c r="F475" s="50"/>
      <c r="G475" s="50"/>
      <c r="H475" s="50"/>
      <c r="I475" s="50"/>
      <c r="J475" s="50"/>
      <c r="K475" s="82"/>
      <c r="L475" s="137"/>
      <c r="M475" s="137"/>
      <c r="N475" s="137"/>
      <c r="O475" s="137"/>
      <c r="P475" s="137"/>
      <c r="Q475" s="137"/>
      <c r="R475" s="137"/>
      <c r="S475" s="137"/>
      <c r="T475" s="137"/>
      <c r="U475" s="137"/>
      <c r="V475" s="137"/>
      <c r="W475" s="137"/>
      <c r="X475" s="137"/>
      <c r="Y475" s="137"/>
      <c r="Z475" s="137"/>
      <c r="AA475" s="137"/>
      <c r="AB475" s="137"/>
      <c r="AC475" s="144"/>
      <c r="AD475" s="81"/>
      <c r="AE475" s="137"/>
      <c r="AF475" s="126" t="s">
        <v>63</v>
      </c>
      <c r="AG475" s="127">
        <v>18</v>
      </c>
      <c r="AH475" s="128">
        <f>IF(SUM(K463:K471)=0,"",SUM(K463:K471))</f>
        <v>20</v>
      </c>
      <c r="AI475" s="129" t="s">
        <v>10</v>
      </c>
    </row>
    <row r="476" spans="1:35" ht="15.75" customHeight="1" x14ac:dyDescent="0.25">
      <c r="A476" s="49">
        <f t="shared" si="99"/>
        <v>1902</v>
      </c>
      <c r="B476" s="50"/>
      <c r="C476" s="50"/>
      <c r="D476" s="50"/>
      <c r="E476" s="50"/>
      <c r="F476" s="50"/>
      <c r="G476" s="50"/>
      <c r="H476" s="50"/>
      <c r="I476" s="50"/>
      <c r="J476" s="50"/>
      <c r="K476" s="82"/>
      <c r="L476" s="137"/>
      <c r="M476" s="137"/>
      <c r="N476" s="137"/>
      <c r="O476" s="137"/>
      <c r="P476" s="137"/>
      <c r="Q476" s="137"/>
      <c r="R476" s="137"/>
      <c r="S476" s="137"/>
      <c r="T476" s="137"/>
      <c r="U476" s="137"/>
      <c r="V476" s="137"/>
      <c r="W476" s="137"/>
      <c r="X476" s="137"/>
      <c r="Y476" s="137"/>
      <c r="Z476" s="137"/>
      <c r="AA476" s="137"/>
      <c r="AB476" s="137"/>
      <c r="AC476" s="144"/>
      <c r="AD476" s="81"/>
      <c r="AE476" s="137"/>
      <c r="AF476" s="130" t="s">
        <v>64</v>
      </c>
      <c r="AG476" s="57">
        <f>IF(AG475/B461=0,"",AG475/B461)</f>
        <v>0.6428571428571429</v>
      </c>
      <c r="AH476" s="131">
        <f>IF(AG475/AH475=0,"",AG475/AH475)</f>
        <v>0.9</v>
      </c>
      <c r="AI476" s="132" t="s">
        <v>65</v>
      </c>
    </row>
    <row r="477" spans="1:35" ht="15.75" customHeight="1" x14ac:dyDescent="0.25">
      <c r="A477" s="49">
        <f t="shared" si="99"/>
        <v>2001</v>
      </c>
      <c r="B477" s="50"/>
      <c r="C477" s="50"/>
      <c r="D477" s="50"/>
      <c r="E477" s="50"/>
      <c r="F477" s="50"/>
      <c r="G477" s="50"/>
      <c r="H477" s="50"/>
      <c r="I477" s="50"/>
      <c r="J477" s="50"/>
      <c r="K477" s="82"/>
      <c r="L477" s="137"/>
      <c r="M477" s="137"/>
      <c r="N477" s="137"/>
      <c r="O477" s="137"/>
      <c r="P477" s="137"/>
      <c r="Q477" s="137"/>
      <c r="R477" s="137"/>
      <c r="S477" s="137"/>
      <c r="T477" s="137"/>
      <c r="U477" s="137"/>
      <c r="V477" s="137"/>
      <c r="W477" s="137"/>
      <c r="X477" s="137"/>
      <c r="Y477" s="137"/>
      <c r="Z477" s="137"/>
      <c r="AA477" s="137"/>
      <c r="AB477" s="137"/>
      <c r="AC477" s="146"/>
      <c r="AD477" s="147"/>
      <c r="AE477" s="148"/>
      <c r="AF477" s="92"/>
      <c r="AG477" s="139"/>
      <c r="AH477" s="139"/>
      <c r="AI477" s="140"/>
    </row>
    <row r="478" spans="1:35" ht="18" customHeight="1" x14ac:dyDescent="0.25">
      <c r="A478" s="28"/>
      <c r="B478" s="190" t="s">
        <v>90</v>
      </c>
      <c r="C478" s="190"/>
      <c r="D478" s="190"/>
      <c r="E478" s="190"/>
      <c r="F478" s="190"/>
      <c r="G478" s="190"/>
      <c r="H478" s="190"/>
      <c r="I478" s="190"/>
      <c r="J478" s="190"/>
      <c r="K478" s="59">
        <f>SUM(K461:K474)</f>
        <v>20</v>
      </c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  <c r="AA478" s="29"/>
      <c r="AB478" s="29"/>
      <c r="AC478" s="60">
        <f>IF(K469=0,"",K469/B461)</f>
        <v>0.5357142857142857</v>
      </c>
      <c r="AD478" s="60">
        <f>IF(K478=0,"",K478/B461)</f>
        <v>0.7142857142857143</v>
      </c>
      <c r="AE478" s="60">
        <f>IF(K469=0,"",AD478-AC478)</f>
        <v>0.1785714285714286</v>
      </c>
      <c r="AF478" s="1"/>
      <c r="AG478" s="29"/>
      <c r="AH478" s="25"/>
      <c r="AI478" s="1"/>
    </row>
    <row r="479" spans="1:35" ht="12.75" customHeight="1" x14ac:dyDescent="0.2">
      <c r="AC479" s="1"/>
      <c r="AD479" s="1"/>
      <c r="AF479" s="1"/>
    </row>
    <row r="480" spans="1:35" ht="12.75" customHeight="1" x14ac:dyDescent="0.2">
      <c r="AC480" s="1"/>
      <c r="AD480" s="1"/>
      <c r="AE480" s="1"/>
      <c r="AF480" s="1"/>
      <c r="AG480" s="25"/>
      <c r="AH480" s="25"/>
      <c r="AI480" s="1"/>
    </row>
    <row r="481" spans="1:36" ht="26.25" customHeight="1" x14ac:dyDescent="0.4">
      <c r="B481" s="188" t="s">
        <v>101</v>
      </c>
      <c r="C481" s="189"/>
      <c r="D481" s="189"/>
      <c r="E481" s="189"/>
      <c r="F481" s="189"/>
      <c r="G481" s="189"/>
      <c r="H481" s="189"/>
      <c r="I481" s="189"/>
      <c r="J481" s="189"/>
      <c r="K481" s="123" t="s">
        <v>68</v>
      </c>
      <c r="AC481" s="1"/>
      <c r="AD481" s="1"/>
      <c r="AE481" s="29"/>
      <c r="AF481" s="1"/>
      <c r="AG481" s="29"/>
      <c r="AH481" s="29"/>
      <c r="AI481" s="29"/>
    </row>
    <row r="482" spans="1:36" ht="20.25" customHeight="1" x14ac:dyDescent="0.2">
      <c r="A482" s="192" t="s">
        <v>9</v>
      </c>
      <c r="B482" s="193" t="s">
        <v>80</v>
      </c>
      <c r="C482" s="194"/>
      <c r="D482" s="194"/>
      <c r="E482" s="194"/>
      <c r="F482" s="194"/>
      <c r="G482" s="194"/>
      <c r="H482" s="194"/>
      <c r="I482" s="194"/>
      <c r="J482" s="195"/>
      <c r="K482" s="196" t="s">
        <v>10</v>
      </c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  <c r="AA482" s="29"/>
      <c r="AB482" s="29"/>
      <c r="AC482" s="184" t="s">
        <v>2</v>
      </c>
      <c r="AD482" s="184" t="s">
        <v>3</v>
      </c>
      <c r="AE482" s="191" t="s">
        <v>4</v>
      </c>
      <c r="AF482" s="184" t="s">
        <v>5</v>
      </c>
      <c r="AG482" s="198" t="s">
        <v>6</v>
      </c>
      <c r="AH482" s="198" t="s">
        <v>7</v>
      </c>
      <c r="AI482" s="184" t="s">
        <v>8</v>
      </c>
    </row>
    <row r="483" spans="1:36" ht="15.75" customHeight="1" x14ac:dyDescent="0.25">
      <c r="A483" s="185"/>
      <c r="B483" s="49" t="s">
        <v>81</v>
      </c>
      <c r="C483" s="49" t="s">
        <v>82</v>
      </c>
      <c r="D483" s="49" t="s">
        <v>83</v>
      </c>
      <c r="E483" s="49" t="s">
        <v>84</v>
      </c>
      <c r="F483" s="49" t="s">
        <v>85</v>
      </c>
      <c r="G483" s="49" t="s">
        <v>86</v>
      </c>
      <c r="H483" s="49" t="s">
        <v>87</v>
      </c>
      <c r="I483" s="49" t="s">
        <v>88</v>
      </c>
      <c r="J483" s="49" t="s">
        <v>89</v>
      </c>
      <c r="K483" s="197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  <c r="AA483" s="29"/>
      <c r="AB483" s="29"/>
      <c r="AC483" s="185"/>
      <c r="AD483" s="185"/>
      <c r="AE483" s="185"/>
      <c r="AF483" s="185"/>
      <c r="AG483" s="185"/>
      <c r="AH483" s="185"/>
      <c r="AI483" s="185"/>
    </row>
    <row r="484" spans="1:36" ht="15.75" customHeight="1" x14ac:dyDescent="0.25">
      <c r="A484" s="49">
        <v>1202</v>
      </c>
      <c r="B484" s="50">
        <v>68</v>
      </c>
      <c r="C484" s="50"/>
      <c r="D484" s="50"/>
      <c r="E484" s="50"/>
      <c r="F484" s="50"/>
      <c r="G484" s="50"/>
      <c r="H484" s="50"/>
      <c r="I484" s="50"/>
      <c r="J484" s="50"/>
      <c r="K484" s="82"/>
      <c r="L484" s="137"/>
      <c r="M484" s="137"/>
      <c r="N484" s="137"/>
      <c r="O484" s="137"/>
      <c r="P484" s="137"/>
      <c r="Q484" s="137"/>
      <c r="R484" s="137"/>
      <c r="S484" s="137"/>
      <c r="T484" s="137"/>
      <c r="U484" s="137"/>
      <c r="V484" s="137"/>
      <c r="W484" s="137"/>
      <c r="X484" s="137"/>
      <c r="Y484" s="137"/>
      <c r="Z484" s="137"/>
      <c r="AA484" s="137"/>
      <c r="AB484" s="137"/>
      <c r="AC484" s="141"/>
      <c r="AD484" s="142"/>
      <c r="AE484" s="143"/>
      <c r="AF484" s="133"/>
      <c r="AG484" s="51">
        <f>B484</f>
        <v>68</v>
      </c>
      <c r="AH484" s="134"/>
      <c r="AI484" s="133"/>
    </row>
    <row r="485" spans="1:36" ht="15.75" customHeight="1" x14ac:dyDescent="0.25">
      <c r="A485" s="49">
        <v>1301</v>
      </c>
      <c r="B485" s="50"/>
      <c r="C485" s="50">
        <v>62</v>
      </c>
      <c r="D485" s="50"/>
      <c r="E485" s="50"/>
      <c r="F485" s="50"/>
      <c r="G485" s="50"/>
      <c r="H485" s="50"/>
      <c r="I485" s="50"/>
      <c r="J485" s="50"/>
      <c r="K485" s="82"/>
      <c r="L485" s="137"/>
      <c r="M485" s="137"/>
      <c r="N485" s="137"/>
      <c r="O485" s="137"/>
      <c r="P485" s="137"/>
      <c r="Q485" s="137"/>
      <c r="R485" s="137"/>
      <c r="S485" s="137"/>
      <c r="T485" s="137"/>
      <c r="U485" s="137"/>
      <c r="V485" s="137"/>
      <c r="W485" s="137"/>
      <c r="X485" s="137"/>
      <c r="Y485" s="137"/>
      <c r="Z485" s="137"/>
      <c r="AA485" s="137"/>
      <c r="AB485" s="137"/>
      <c r="AC485" s="144"/>
      <c r="AD485" s="81"/>
      <c r="AE485" s="145"/>
      <c r="AF485" s="52">
        <f>IF(C485=0,"",C485/B484)</f>
        <v>0.91176470588235292</v>
      </c>
      <c r="AG485" s="53">
        <v>62</v>
      </c>
      <c r="AH485" s="124">
        <f t="shared" ref="AH485:AH492" si="100">IF(AG485=0,"",AG485/AG484)</f>
        <v>0.91176470588235292</v>
      </c>
      <c r="AI485" s="124">
        <f t="shared" ref="AI485:AI492" si="101">IF(AG485=0,"",100%-AH485)</f>
        <v>8.8235294117647078E-2</v>
      </c>
    </row>
    <row r="486" spans="1:36" ht="15.75" customHeight="1" x14ac:dyDescent="0.25">
      <c r="A486" s="49">
        <v>1302</v>
      </c>
      <c r="B486" s="50"/>
      <c r="C486" s="50"/>
      <c r="D486" s="50">
        <v>58</v>
      </c>
      <c r="E486" s="50"/>
      <c r="F486" s="50"/>
      <c r="G486" s="50"/>
      <c r="H486" s="50"/>
      <c r="I486" s="50"/>
      <c r="J486" s="50"/>
      <c r="K486" s="82"/>
      <c r="L486" s="137"/>
      <c r="M486" s="137"/>
      <c r="N486" s="137"/>
      <c r="O486" s="137"/>
      <c r="P486" s="137"/>
      <c r="Q486" s="137"/>
      <c r="R486" s="137"/>
      <c r="S486" s="137"/>
      <c r="T486" s="137"/>
      <c r="U486" s="137"/>
      <c r="V486" s="137"/>
      <c r="W486" s="137"/>
      <c r="X486" s="137"/>
      <c r="Y486" s="137"/>
      <c r="Z486" s="137"/>
      <c r="AA486" s="137"/>
      <c r="AB486" s="137"/>
      <c r="AC486" s="144"/>
      <c r="AD486" s="81"/>
      <c r="AE486" s="145"/>
      <c r="AF486" s="52">
        <f>IF(D486=0,"",D486/C485)</f>
        <v>0.93548387096774188</v>
      </c>
      <c r="AG486" s="53">
        <v>59</v>
      </c>
      <c r="AH486" s="124">
        <f t="shared" si="100"/>
        <v>0.95161290322580649</v>
      </c>
      <c r="AI486" s="124">
        <f t="shared" si="101"/>
        <v>4.8387096774193505E-2</v>
      </c>
      <c r="AJ486" s="8">
        <f>AG486/AG484</f>
        <v>0.86764705882352944</v>
      </c>
    </row>
    <row r="487" spans="1:36" ht="15.75" customHeight="1" x14ac:dyDescent="0.25">
      <c r="A487" s="49">
        <v>1401</v>
      </c>
      <c r="B487" s="50"/>
      <c r="C487" s="50"/>
      <c r="D487" s="50"/>
      <c r="E487" s="50">
        <v>58</v>
      </c>
      <c r="F487" s="50"/>
      <c r="G487" s="50"/>
      <c r="H487" s="50"/>
      <c r="I487" s="50"/>
      <c r="J487" s="50"/>
      <c r="K487" s="82"/>
      <c r="L487" s="137"/>
      <c r="M487" s="137"/>
      <c r="N487" s="137"/>
      <c r="O487" s="137"/>
      <c r="P487" s="137"/>
      <c r="Q487" s="137"/>
      <c r="R487" s="137"/>
      <c r="S487" s="137"/>
      <c r="T487" s="137"/>
      <c r="U487" s="137"/>
      <c r="V487" s="137"/>
      <c r="W487" s="137"/>
      <c r="X487" s="137"/>
      <c r="Y487" s="137"/>
      <c r="Z487" s="137"/>
      <c r="AA487" s="137"/>
      <c r="AB487" s="137"/>
      <c r="AC487" s="144"/>
      <c r="AD487" s="81"/>
      <c r="AE487" s="145"/>
      <c r="AF487" s="52">
        <f>IF(E487=0,"",E487/D486)</f>
        <v>1</v>
      </c>
      <c r="AG487" s="53">
        <v>59</v>
      </c>
      <c r="AH487" s="124">
        <f t="shared" si="100"/>
        <v>1</v>
      </c>
      <c r="AI487" s="124">
        <f t="shared" si="101"/>
        <v>0</v>
      </c>
    </row>
    <row r="488" spans="1:36" ht="15.75" customHeight="1" x14ac:dyDescent="0.25">
      <c r="A488" s="49">
        <v>1402</v>
      </c>
      <c r="B488" s="50"/>
      <c r="C488" s="50"/>
      <c r="D488" s="50"/>
      <c r="E488" s="50"/>
      <c r="F488" s="50">
        <v>57</v>
      </c>
      <c r="G488" s="50"/>
      <c r="H488" s="50"/>
      <c r="I488" s="50"/>
      <c r="J488" s="50"/>
      <c r="K488" s="82"/>
      <c r="L488" s="137"/>
      <c r="M488" s="137"/>
      <c r="N488" s="137"/>
      <c r="O488" s="137"/>
      <c r="P488" s="137"/>
      <c r="Q488" s="137"/>
      <c r="R488" s="137"/>
      <c r="S488" s="137"/>
      <c r="T488" s="137"/>
      <c r="U488" s="137"/>
      <c r="V488" s="137"/>
      <c r="W488" s="137"/>
      <c r="X488" s="137"/>
      <c r="Y488" s="137"/>
      <c r="Z488" s="137"/>
      <c r="AA488" s="137"/>
      <c r="AB488" s="137"/>
      <c r="AC488" s="144"/>
      <c r="AD488" s="81"/>
      <c r="AE488" s="145"/>
      <c r="AF488" s="52">
        <f>IF(F488=0,"",F488/E487)</f>
        <v>0.98275862068965514</v>
      </c>
      <c r="AG488" s="53">
        <v>57</v>
      </c>
      <c r="AH488" s="124">
        <f t="shared" si="100"/>
        <v>0.96610169491525422</v>
      </c>
      <c r="AI488" s="124">
        <f t="shared" si="101"/>
        <v>3.3898305084745783E-2</v>
      </c>
    </row>
    <row r="489" spans="1:36" ht="15.75" customHeight="1" x14ac:dyDescent="0.25">
      <c r="A489" s="49">
        <v>1501</v>
      </c>
      <c r="B489" s="50"/>
      <c r="C489" s="50"/>
      <c r="D489" s="50"/>
      <c r="E489" s="50"/>
      <c r="F489" s="50"/>
      <c r="G489" s="50">
        <v>57</v>
      </c>
      <c r="H489" s="50"/>
      <c r="I489" s="50"/>
      <c r="J489" s="50"/>
      <c r="K489" s="82"/>
      <c r="L489" s="137"/>
      <c r="M489" s="137"/>
      <c r="N489" s="137"/>
      <c r="O489" s="137"/>
      <c r="P489" s="137"/>
      <c r="Q489" s="137"/>
      <c r="R489" s="137"/>
      <c r="S489" s="137"/>
      <c r="T489" s="137"/>
      <c r="U489" s="137"/>
      <c r="V489" s="137"/>
      <c r="W489" s="137"/>
      <c r="X489" s="137"/>
      <c r="Y489" s="137"/>
      <c r="Z489" s="137"/>
      <c r="AA489" s="137"/>
      <c r="AB489" s="137"/>
      <c r="AC489" s="144"/>
      <c r="AD489" s="81"/>
      <c r="AE489" s="145"/>
      <c r="AF489" s="52">
        <f>IF(G489=0,"",G489/F488)</f>
        <v>1</v>
      </c>
      <c r="AG489" s="53">
        <v>57</v>
      </c>
      <c r="AH489" s="124">
        <f t="shared" si="100"/>
        <v>1</v>
      </c>
      <c r="AI489" s="124">
        <f t="shared" si="101"/>
        <v>0</v>
      </c>
    </row>
    <row r="490" spans="1:36" ht="15.75" customHeight="1" x14ac:dyDescent="0.25">
      <c r="A490" s="49">
        <v>1502</v>
      </c>
      <c r="B490" s="50"/>
      <c r="C490" s="50"/>
      <c r="D490" s="50"/>
      <c r="E490" s="50"/>
      <c r="F490" s="50"/>
      <c r="G490" s="50"/>
      <c r="H490" s="50">
        <v>56</v>
      </c>
      <c r="I490" s="50"/>
      <c r="J490" s="50"/>
      <c r="K490" s="82"/>
      <c r="L490" s="137"/>
      <c r="M490" s="137"/>
      <c r="N490" s="137"/>
      <c r="O490" s="137"/>
      <c r="P490" s="137"/>
      <c r="Q490" s="137"/>
      <c r="R490" s="137"/>
      <c r="S490" s="137"/>
      <c r="T490" s="137"/>
      <c r="U490" s="137"/>
      <c r="V490" s="137"/>
      <c r="W490" s="137"/>
      <c r="X490" s="137"/>
      <c r="Y490" s="137"/>
      <c r="Z490" s="137"/>
      <c r="AA490" s="137"/>
      <c r="AB490" s="137"/>
      <c r="AC490" s="144"/>
      <c r="AD490" s="81"/>
      <c r="AE490" s="145"/>
      <c r="AF490" s="52">
        <f>IF(H490=0,"",H490/G489)</f>
        <v>0.98245614035087714</v>
      </c>
      <c r="AG490" s="53">
        <v>57</v>
      </c>
      <c r="AH490" s="124">
        <f t="shared" si="100"/>
        <v>1</v>
      </c>
      <c r="AI490" s="124">
        <f t="shared" si="101"/>
        <v>0</v>
      </c>
    </row>
    <row r="491" spans="1:36" ht="15.75" customHeight="1" x14ac:dyDescent="0.25">
      <c r="A491" s="49">
        <v>1601</v>
      </c>
      <c r="B491" s="50"/>
      <c r="C491" s="50"/>
      <c r="D491" s="50"/>
      <c r="E491" s="50"/>
      <c r="F491" s="50"/>
      <c r="G491" s="50"/>
      <c r="H491" s="50"/>
      <c r="I491" s="50">
        <v>56</v>
      </c>
      <c r="J491" s="50"/>
      <c r="K491" s="82"/>
      <c r="L491" s="137"/>
      <c r="M491" s="137"/>
      <c r="N491" s="137"/>
      <c r="O491" s="137"/>
      <c r="P491" s="137"/>
      <c r="Q491" s="137"/>
      <c r="R491" s="137"/>
      <c r="S491" s="137"/>
      <c r="T491" s="137"/>
      <c r="U491" s="137"/>
      <c r="V491" s="137"/>
      <c r="W491" s="137"/>
      <c r="X491" s="137"/>
      <c r="Y491" s="137"/>
      <c r="Z491" s="137"/>
      <c r="AA491" s="137"/>
      <c r="AB491" s="137"/>
      <c r="AC491" s="144"/>
      <c r="AD491" s="81"/>
      <c r="AE491" s="145"/>
      <c r="AF491" s="52">
        <f>IF(I491=0,"",I491/H490)</f>
        <v>1</v>
      </c>
      <c r="AG491" s="53">
        <v>57</v>
      </c>
      <c r="AH491" s="124">
        <f t="shared" si="100"/>
        <v>1</v>
      </c>
      <c r="AI491" s="124">
        <f t="shared" si="101"/>
        <v>0</v>
      </c>
    </row>
    <row r="492" spans="1:36" ht="15.75" customHeight="1" x14ac:dyDescent="0.25">
      <c r="A492" s="49">
        <v>1602</v>
      </c>
      <c r="B492" s="50"/>
      <c r="C492" s="50"/>
      <c r="D492" s="50"/>
      <c r="E492" s="50"/>
      <c r="F492" s="50"/>
      <c r="G492" s="50"/>
      <c r="H492" s="50"/>
      <c r="I492" s="50"/>
      <c r="J492" s="50">
        <v>56</v>
      </c>
      <c r="K492" s="82">
        <v>54</v>
      </c>
      <c r="L492" s="137"/>
      <c r="M492" s="137"/>
      <c r="N492" s="137"/>
      <c r="O492" s="137"/>
      <c r="P492" s="137"/>
      <c r="Q492" s="137"/>
      <c r="R492" s="137"/>
      <c r="S492" s="137"/>
      <c r="T492" s="137"/>
      <c r="U492" s="137"/>
      <c r="V492" s="137"/>
      <c r="W492" s="137"/>
      <c r="X492" s="137"/>
      <c r="Y492" s="137"/>
      <c r="Z492" s="137"/>
      <c r="AA492" s="137"/>
      <c r="AB492" s="137"/>
      <c r="AC492" s="144"/>
      <c r="AD492" s="81"/>
      <c r="AE492" s="145"/>
      <c r="AF492" s="54">
        <f>IF(J492=0,"",J492/I491)</f>
        <v>1</v>
      </c>
      <c r="AG492" s="53">
        <v>56</v>
      </c>
      <c r="AH492" s="54">
        <f t="shared" si="100"/>
        <v>0.98245614035087714</v>
      </c>
      <c r="AI492" s="54">
        <f t="shared" si="101"/>
        <v>1.7543859649122862E-2</v>
      </c>
    </row>
    <row r="493" spans="1:36" ht="15.75" customHeight="1" x14ac:dyDescent="0.25">
      <c r="A493" s="49">
        <v>1701</v>
      </c>
      <c r="B493" s="50"/>
      <c r="C493" s="50"/>
      <c r="D493" s="50"/>
      <c r="E493" s="50"/>
      <c r="F493" s="50"/>
      <c r="G493" s="50"/>
      <c r="H493" s="50"/>
      <c r="I493" s="50"/>
      <c r="J493" s="50">
        <v>2</v>
      </c>
      <c r="K493" s="82"/>
      <c r="L493" s="137"/>
      <c r="M493" s="137"/>
      <c r="N493" s="137"/>
      <c r="O493" s="137"/>
      <c r="P493" s="137"/>
      <c r="Q493" s="137"/>
      <c r="R493" s="137"/>
      <c r="S493" s="137"/>
      <c r="T493" s="137"/>
      <c r="U493" s="137"/>
      <c r="V493" s="137"/>
      <c r="W493" s="137"/>
      <c r="X493" s="137"/>
      <c r="Y493" s="137"/>
      <c r="Z493" s="137"/>
      <c r="AA493" s="137"/>
      <c r="AB493" s="137"/>
      <c r="AC493" s="144"/>
      <c r="AD493" s="81"/>
      <c r="AE493" s="137"/>
      <c r="AF493" s="81"/>
      <c r="AG493" s="53">
        <v>2</v>
      </c>
      <c r="AH493" s="81"/>
      <c r="AI493" s="153"/>
    </row>
    <row r="494" spans="1:36" ht="15.75" customHeight="1" x14ac:dyDescent="0.25">
      <c r="A494" s="49">
        <v>1702</v>
      </c>
      <c r="B494" s="50"/>
      <c r="C494" s="50"/>
      <c r="D494" s="50"/>
      <c r="E494" s="50"/>
      <c r="F494" s="50"/>
      <c r="G494" s="50"/>
      <c r="H494" s="50"/>
      <c r="I494" s="50"/>
      <c r="J494" s="50"/>
      <c r="K494" s="82"/>
      <c r="L494" s="137"/>
      <c r="M494" s="137"/>
      <c r="N494" s="137"/>
      <c r="O494" s="137"/>
      <c r="P494" s="137"/>
      <c r="Q494" s="137"/>
      <c r="R494" s="137"/>
      <c r="S494" s="137"/>
      <c r="T494" s="137"/>
      <c r="U494" s="137"/>
      <c r="V494" s="137"/>
      <c r="W494" s="137"/>
      <c r="X494" s="137"/>
      <c r="Y494" s="137"/>
      <c r="Z494" s="137"/>
      <c r="AA494" s="137"/>
      <c r="AB494" s="137"/>
      <c r="AC494" s="144"/>
      <c r="AD494" s="81"/>
      <c r="AE494" s="137"/>
      <c r="AF494" s="79"/>
      <c r="AG494" s="56"/>
      <c r="AH494" s="136"/>
      <c r="AI494" s="79"/>
    </row>
    <row r="495" spans="1:36" ht="15.75" customHeight="1" x14ac:dyDescent="0.25">
      <c r="A495" s="49">
        <v>1801</v>
      </c>
      <c r="B495" s="50"/>
      <c r="C495" s="50"/>
      <c r="D495" s="50"/>
      <c r="E495" s="50"/>
      <c r="F495" s="50"/>
      <c r="G495" s="50"/>
      <c r="H495" s="50"/>
      <c r="I495" s="50"/>
      <c r="J495" s="50"/>
      <c r="K495" s="82"/>
      <c r="L495" s="137"/>
      <c r="M495" s="137"/>
      <c r="N495" s="137"/>
      <c r="O495" s="137"/>
      <c r="P495" s="137"/>
      <c r="Q495" s="137"/>
      <c r="R495" s="137"/>
      <c r="S495" s="137"/>
      <c r="T495" s="137"/>
      <c r="U495" s="137"/>
      <c r="V495" s="137"/>
      <c r="W495" s="137"/>
      <c r="X495" s="137"/>
      <c r="Y495" s="137"/>
      <c r="Z495" s="137"/>
      <c r="AA495" s="137"/>
      <c r="AB495" s="137"/>
      <c r="AC495" s="144"/>
      <c r="AD495" s="81"/>
      <c r="AE495" s="137"/>
      <c r="AF495" s="79"/>
      <c r="AG495" s="56"/>
      <c r="AH495" s="136"/>
      <c r="AI495" s="79"/>
    </row>
    <row r="496" spans="1:36" ht="15.75" customHeight="1" x14ac:dyDescent="0.25">
      <c r="A496" s="49">
        <v>1802</v>
      </c>
      <c r="B496" s="50"/>
      <c r="C496" s="50"/>
      <c r="D496" s="50"/>
      <c r="E496" s="50"/>
      <c r="F496" s="50"/>
      <c r="G496" s="50"/>
      <c r="H496" s="50"/>
      <c r="I496" s="50"/>
      <c r="J496" s="50"/>
      <c r="K496" s="82"/>
      <c r="L496" s="137"/>
      <c r="M496" s="137"/>
      <c r="N496" s="137"/>
      <c r="O496" s="137"/>
      <c r="P496" s="137"/>
      <c r="Q496" s="137"/>
      <c r="R496" s="137"/>
      <c r="S496" s="137"/>
      <c r="T496" s="137"/>
      <c r="U496" s="137"/>
      <c r="V496" s="137"/>
      <c r="W496" s="137"/>
      <c r="X496" s="137"/>
      <c r="Y496" s="137"/>
      <c r="Z496" s="137"/>
      <c r="AA496" s="137"/>
      <c r="AB496" s="137"/>
      <c r="AC496" s="144"/>
      <c r="AD496" s="81"/>
      <c r="AE496" s="137"/>
      <c r="AF496" s="79"/>
      <c r="AG496" s="56"/>
      <c r="AH496" s="136"/>
      <c r="AI496" s="79"/>
    </row>
    <row r="497" spans="1:36" ht="15.75" customHeight="1" x14ac:dyDescent="0.25">
      <c r="A497" s="49">
        <v>1901</v>
      </c>
      <c r="B497" s="50"/>
      <c r="C497" s="50"/>
      <c r="D497" s="50"/>
      <c r="E497" s="50"/>
      <c r="F497" s="50"/>
      <c r="G497" s="50"/>
      <c r="H497" s="50"/>
      <c r="I497" s="50"/>
      <c r="J497" s="50"/>
      <c r="K497" s="82"/>
      <c r="L497" s="137"/>
      <c r="M497" s="137"/>
      <c r="N497" s="137"/>
      <c r="O497" s="137"/>
      <c r="P497" s="137"/>
      <c r="Q497" s="137"/>
      <c r="R497" s="137"/>
      <c r="S497" s="137"/>
      <c r="T497" s="137"/>
      <c r="U497" s="137"/>
      <c r="V497" s="137"/>
      <c r="W497" s="137"/>
      <c r="X497" s="137"/>
      <c r="Y497" s="137"/>
      <c r="Z497" s="137"/>
      <c r="AA497" s="137"/>
      <c r="AB497" s="137"/>
      <c r="AC497" s="144"/>
      <c r="AD497" s="81"/>
      <c r="AE497" s="137"/>
      <c r="AF497" s="81"/>
      <c r="AG497" s="137"/>
      <c r="AH497" s="138"/>
      <c r="AI497" s="79"/>
    </row>
    <row r="498" spans="1:36" ht="15.75" customHeight="1" x14ac:dyDescent="0.25">
      <c r="A498" s="49">
        <v>1902</v>
      </c>
      <c r="B498" s="50"/>
      <c r="C498" s="50"/>
      <c r="D498" s="50"/>
      <c r="E498" s="50"/>
      <c r="F498" s="50"/>
      <c r="G498" s="50"/>
      <c r="H498" s="50"/>
      <c r="I498" s="50"/>
      <c r="J498" s="50"/>
      <c r="K498" s="82"/>
      <c r="L498" s="137"/>
      <c r="M498" s="137"/>
      <c r="N498" s="137"/>
      <c r="O498" s="137"/>
      <c r="P498" s="137"/>
      <c r="Q498" s="137"/>
      <c r="R498" s="137"/>
      <c r="S498" s="137"/>
      <c r="T498" s="137"/>
      <c r="U498" s="137"/>
      <c r="V498" s="137"/>
      <c r="W498" s="137"/>
      <c r="X498" s="137"/>
      <c r="Y498" s="137"/>
      <c r="Z498" s="137"/>
      <c r="AA498" s="137"/>
      <c r="AB498" s="137"/>
      <c r="AC498" s="144"/>
      <c r="AD498" s="81"/>
      <c r="AE498" s="137"/>
      <c r="AF498" s="126" t="s">
        <v>63</v>
      </c>
      <c r="AG498" s="127">
        <v>50</v>
      </c>
      <c r="AH498" s="128">
        <f>IF(SUM(K486:K494)=0,"",SUM(K486:K494))</f>
        <v>54</v>
      </c>
      <c r="AI498" s="129" t="s">
        <v>10</v>
      </c>
    </row>
    <row r="499" spans="1:36" ht="15.75" customHeight="1" x14ac:dyDescent="0.25">
      <c r="A499" s="49">
        <v>2001</v>
      </c>
      <c r="B499" s="50"/>
      <c r="C499" s="50"/>
      <c r="D499" s="50"/>
      <c r="E499" s="50"/>
      <c r="F499" s="50"/>
      <c r="G499" s="50"/>
      <c r="H499" s="50"/>
      <c r="I499" s="50"/>
      <c r="J499" s="50"/>
      <c r="K499" s="82"/>
      <c r="L499" s="137"/>
      <c r="M499" s="137"/>
      <c r="N499" s="137"/>
      <c r="O499" s="137"/>
      <c r="P499" s="137"/>
      <c r="Q499" s="137"/>
      <c r="R499" s="137"/>
      <c r="S499" s="137"/>
      <c r="T499" s="137"/>
      <c r="U499" s="137"/>
      <c r="V499" s="137"/>
      <c r="W499" s="137"/>
      <c r="X499" s="137"/>
      <c r="Y499" s="137"/>
      <c r="Z499" s="137"/>
      <c r="AA499" s="137"/>
      <c r="AB499" s="137"/>
      <c r="AC499" s="144"/>
      <c r="AD499" s="81"/>
      <c r="AE499" s="137"/>
      <c r="AF499" s="130" t="s">
        <v>64</v>
      </c>
      <c r="AG499" s="57">
        <f>IF(AG498/B484=0,"",AG498/B484)</f>
        <v>0.73529411764705888</v>
      </c>
      <c r="AH499" s="131">
        <f>IF(AG498/AH498=0,"",AG498/AH498)</f>
        <v>0.92592592592592593</v>
      </c>
      <c r="AI499" s="132" t="s">
        <v>65</v>
      </c>
    </row>
    <row r="500" spans="1:36" ht="15.75" customHeight="1" x14ac:dyDescent="0.25">
      <c r="A500" s="49">
        <v>2002</v>
      </c>
      <c r="B500" s="50"/>
      <c r="C500" s="50"/>
      <c r="D500" s="50"/>
      <c r="E500" s="50"/>
      <c r="F500" s="50"/>
      <c r="G500" s="50"/>
      <c r="H500" s="50"/>
      <c r="I500" s="50"/>
      <c r="J500" s="50"/>
      <c r="K500" s="82"/>
      <c r="L500" s="137"/>
      <c r="M500" s="137"/>
      <c r="N500" s="137"/>
      <c r="O500" s="137"/>
      <c r="P500" s="137"/>
      <c r="Q500" s="137"/>
      <c r="R500" s="137"/>
      <c r="S500" s="137"/>
      <c r="T500" s="137"/>
      <c r="U500" s="137"/>
      <c r="V500" s="137"/>
      <c r="W500" s="137"/>
      <c r="X500" s="137"/>
      <c r="Y500" s="137"/>
      <c r="Z500" s="137"/>
      <c r="AA500" s="137"/>
      <c r="AB500" s="137"/>
      <c r="AC500" s="146"/>
      <c r="AD500" s="147"/>
      <c r="AE500" s="148"/>
      <c r="AF500" s="92"/>
      <c r="AG500" s="139"/>
      <c r="AH500" s="139"/>
      <c r="AI500" s="140"/>
    </row>
    <row r="501" spans="1:36" ht="18" customHeight="1" x14ac:dyDescent="0.25">
      <c r="A501" s="28"/>
      <c r="B501" s="190" t="s">
        <v>90</v>
      </c>
      <c r="C501" s="190"/>
      <c r="D501" s="190"/>
      <c r="E501" s="190"/>
      <c r="F501" s="190"/>
      <c r="G501" s="190"/>
      <c r="H501" s="190"/>
      <c r="I501" s="190"/>
      <c r="J501" s="190"/>
      <c r="K501" s="59">
        <f>SUM(K484:K497)</f>
        <v>54</v>
      </c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  <c r="AA501" s="29"/>
      <c r="AB501" s="29"/>
      <c r="AC501" s="60">
        <f>IF(K492=0,"",K492/B484)</f>
        <v>0.79411764705882348</v>
      </c>
      <c r="AD501" s="60">
        <f>IF(K501=0,"",K501/B484)</f>
        <v>0.79411764705882348</v>
      </c>
      <c r="AE501" s="60">
        <f>IF(K492=0,"",AD501-AC501)</f>
        <v>0</v>
      </c>
      <c r="AF501" s="1"/>
      <c r="AG501" s="29"/>
      <c r="AH501" s="25"/>
      <c r="AI501" s="1"/>
    </row>
    <row r="502" spans="1:36" ht="12.75" customHeight="1" x14ac:dyDescent="0.2">
      <c r="AC502" s="1"/>
      <c r="AD502" s="1"/>
      <c r="AE502" s="1"/>
      <c r="AF502" s="1"/>
      <c r="AG502" s="25"/>
      <c r="AH502" s="25"/>
      <c r="AI502" s="1"/>
    </row>
    <row r="503" spans="1:36" ht="12.75" customHeight="1" x14ac:dyDescent="0.2">
      <c r="K503" s="135"/>
      <c r="AC503" s="1"/>
      <c r="AD503" s="1"/>
      <c r="AF503" s="1"/>
    </row>
    <row r="504" spans="1:36" ht="26.25" customHeight="1" x14ac:dyDescent="0.4">
      <c r="B504" s="188" t="s">
        <v>101</v>
      </c>
      <c r="C504" s="189"/>
      <c r="D504" s="189"/>
      <c r="E504" s="189"/>
      <c r="F504" s="189"/>
      <c r="G504" s="189"/>
      <c r="H504" s="189"/>
      <c r="I504" s="189"/>
      <c r="J504" s="189"/>
      <c r="K504" s="123" t="s">
        <v>69</v>
      </c>
      <c r="AC504" s="1"/>
      <c r="AD504" s="1"/>
      <c r="AE504" s="29"/>
      <c r="AF504" s="1"/>
      <c r="AG504" s="29"/>
      <c r="AH504" s="29"/>
      <c r="AI504" s="29"/>
    </row>
    <row r="505" spans="1:36" ht="20.25" customHeight="1" x14ac:dyDescent="0.2">
      <c r="A505" s="192" t="s">
        <v>9</v>
      </c>
      <c r="B505" s="193" t="s">
        <v>80</v>
      </c>
      <c r="C505" s="194"/>
      <c r="D505" s="194"/>
      <c r="E505" s="194"/>
      <c r="F505" s="194"/>
      <c r="G505" s="194"/>
      <c r="H505" s="194"/>
      <c r="I505" s="194"/>
      <c r="J505" s="195"/>
      <c r="K505" s="196" t="s">
        <v>10</v>
      </c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  <c r="AA505" s="29"/>
      <c r="AB505" s="29"/>
      <c r="AC505" s="184" t="s">
        <v>2</v>
      </c>
      <c r="AD505" s="184" t="s">
        <v>3</v>
      </c>
      <c r="AE505" s="191" t="s">
        <v>4</v>
      </c>
      <c r="AF505" s="184" t="s">
        <v>5</v>
      </c>
      <c r="AG505" s="198" t="s">
        <v>6</v>
      </c>
      <c r="AH505" s="198" t="s">
        <v>7</v>
      </c>
      <c r="AI505" s="184" t="s">
        <v>8</v>
      </c>
    </row>
    <row r="506" spans="1:36" ht="15.75" customHeight="1" x14ac:dyDescent="0.25">
      <c r="A506" s="185"/>
      <c r="B506" s="49" t="s">
        <v>81</v>
      </c>
      <c r="C506" s="49" t="s">
        <v>82</v>
      </c>
      <c r="D506" s="49" t="s">
        <v>83</v>
      </c>
      <c r="E506" s="49" t="s">
        <v>84</v>
      </c>
      <c r="F506" s="49" t="s">
        <v>85</v>
      </c>
      <c r="G506" s="49" t="s">
        <v>86</v>
      </c>
      <c r="H506" s="49" t="s">
        <v>87</v>
      </c>
      <c r="I506" s="49" t="s">
        <v>88</v>
      </c>
      <c r="J506" s="49" t="s">
        <v>89</v>
      </c>
      <c r="K506" s="197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  <c r="AA506" s="29"/>
      <c r="AB506" s="29"/>
      <c r="AC506" s="185"/>
      <c r="AD506" s="185"/>
      <c r="AE506" s="185"/>
      <c r="AF506" s="185"/>
      <c r="AG506" s="185"/>
      <c r="AH506" s="185"/>
      <c r="AI506" s="185"/>
    </row>
    <row r="507" spans="1:36" ht="15.75" customHeight="1" x14ac:dyDescent="0.25">
      <c r="A507" s="49">
        <v>1301</v>
      </c>
      <c r="B507" s="50">
        <v>23</v>
      </c>
      <c r="C507" s="50"/>
      <c r="D507" s="50"/>
      <c r="E507" s="50"/>
      <c r="F507" s="50"/>
      <c r="G507" s="50"/>
      <c r="H507" s="50"/>
      <c r="I507" s="50"/>
      <c r="J507" s="50"/>
      <c r="K507" s="82"/>
      <c r="L507" s="137"/>
      <c r="M507" s="137"/>
      <c r="N507" s="137"/>
      <c r="O507" s="137"/>
      <c r="P507" s="137"/>
      <c r="Q507" s="137"/>
      <c r="R507" s="137"/>
      <c r="S507" s="137"/>
      <c r="T507" s="137"/>
      <c r="U507" s="137"/>
      <c r="V507" s="137"/>
      <c r="W507" s="137"/>
      <c r="X507" s="137"/>
      <c r="Y507" s="137"/>
      <c r="Z507" s="137"/>
      <c r="AA507" s="137"/>
      <c r="AB507" s="137"/>
      <c r="AC507" s="141"/>
      <c r="AD507" s="142"/>
      <c r="AE507" s="143"/>
      <c r="AF507" s="133"/>
      <c r="AG507" s="51">
        <f>B507</f>
        <v>23</v>
      </c>
      <c r="AH507" s="134"/>
      <c r="AI507" s="133"/>
    </row>
    <row r="508" spans="1:36" ht="15.75" customHeight="1" x14ac:dyDescent="0.25">
      <c r="A508" s="49">
        <v>1302</v>
      </c>
      <c r="B508" s="50"/>
      <c r="C508" s="50">
        <v>19</v>
      </c>
      <c r="D508" s="50"/>
      <c r="E508" s="50"/>
      <c r="F508" s="50"/>
      <c r="G508" s="50"/>
      <c r="H508" s="50"/>
      <c r="I508" s="50"/>
      <c r="J508" s="50"/>
      <c r="K508" s="82"/>
      <c r="L508" s="137"/>
      <c r="M508" s="137"/>
      <c r="N508" s="137"/>
      <c r="O508" s="137"/>
      <c r="P508" s="137"/>
      <c r="Q508" s="137"/>
      <c r="R508" s="137"/>
      <c r="S508" s="137"/>
      <c r="T508" s="137"/>
      <c r="U508" s="137"/>
      <c r="V508" s="137"/>
      <c r="W508" s="137"/>
      <c r="X508" s="137"/>
      <c r="Y508" s="137"/>
      <c r="Z508" s="137"/>
      <c r="AA508" s="137"/>
      <c r="AB508" s="137"/>
      <c r="AC508" s="144"/>
      <c r="AD508" s="81"/>
      <c r="AE508" s="145"/>
      <c r="AF508" s="52">
        <f>IF(C508=0,"",C508/B507)</f>
        <v>0.82608695652173914</v>
      </c>
      <c r="AG508" s="53">
        <v>19</v>
      </c>
      <c r="AH508" s="124">
        <f t="shared" ref="AH508:AH515" si="102">IF(AG508=0,"",AG508/AG507)</f>
        <v>0.82608695652173914</v>
      </c>
      <c r="AI508" s="124">
        <f t="shared" ref="AI508:AI515" si="103">IF(AG508=0,"",100%-AH508)</f>
        <v>0.17391304347826086</v>
      </c>
    </row>
    <row r="509" spans="1:36" ht="15.75" customHeight="1" x14ac:dyDescent="0.25">
      <c r="A509" s="49">
        <v>1401</v>
      </c>
      <c r="B509" s="50"/>
      <c r="C509" s="50"/>
      <c r="D509" s="50">
        <v>16</v>
      </c>
      <c r="E509" s="50"/>
      <c r="F509" s="50"/>
      <c r="G509" s="50"/>
      <c r="H509" s="50"/>
      <c r="I509" s="50"/>
      <c r="J509" s="50"/>
      <c r="K509" s="82"/>
      <c r="L509" s="137"/>
      <c r="M509" s="137"/>
      <c r="N509" s="137"/>
      <c r="O509" s="137"/>
      <c r="P509" s="137"/>
      <c r="Q509" s="137"/>
      <c r="R509" s="137"/>
      <c r="S509" s="137"/>
      <c r="T509" s="137"/>
      <c r="U509" s="137"/>
      <c r="V509" s="137"/>
      <c r="W509" s="137"/>
      <c r="X509" s="137"/>
      <c r="Y509" s="137"/>
      <c r="Z509" s="137"/>
      <c r="AA509" s="137"/>
      <c r="AB509" s="137"/>
      <c r="AC509" s="144"/>
      <c r="AD509" s="81"/>
      <c r="AE509" s="145"/>
      <c r="AF509" s="52">
        <f>IF(D509=0,"",D509/C508)</f>
        <v>0.84210526315789469</v>
      </c>
      <c r="AG509" s="53">
        <v>17</v>
      </c>
      <c r="AH509" s="124">
        <f t="shared" si="102"/>
        <v>0.89473684210526316</v>
      </c>
      <c r="AI509" s="124">
        <f t="shared" si="103"/>
        <v>0.10526315789473684</v>
      </c>
      <c r="AJ509" s="8">
        <f>AG509/AG507</f>
        <v>0.73913043478260865</v>
      </c>
    </row>
    <row r="510" spans="1:36" ht="15.75" customHeight="1" x14ac:dyDescent="0.25">
      <c r="A510" s="49">
        <v>1402</v>
      </c>
      <c r="B510" s="50"/>
      <c r="C510" s="50"/>
      <c r="D510" s="50"/>
      <c r="E510" s="50">
        <v>15</v>
      </c>
      <c r="F510" s="50"/>
      <c r="G510" s="50"/>
      <c r="H510" s="50"/>
      <c r="I510" s="50"/>
      <c r="J510" s="50"/>
      <c r="K510" s="82"/>
      <c r="L510" s="137"/>
      <c r="M510" s="137"/>
      <c r="N510" s="137"/>
      <c r="O510" s="137"/>
      <c r="P510" s="137"/>
      <c r="Q510" s="137"/>
      <c r="R510" s="137"/>
      <c r="S510" s="137"/>
      <c r="T510" s="137"/>
      <c r="U510" s="137"/>
      <c r="V510" s="137"/>
      <c r="W510" s="137"/>
      <c r="X510" s="137"/>
      <c r="Y510" s="137"/>
      <c r="Z510" s="137"/>
      <c r="AA510" s="137"/>
      <c r="AB510" s="137"/>
      <c r="AC510" s="144"/>
      <c r="AD510" s="81"/>
      <c r="AE510" s="145"/>
      <c r="AF510" s="52">
        <f>IF(E510=0,"",E510/D509)</f>
        <v>0.9375</v>
      </c>
      <c r="AG510" s="53">
        <v>17</v>
      </c>
      <c r="AH510" s="124">
        <f t="shared" si="102"/>
        <v>1</v>
      </c>
      <c r="AI510" s="124">
        <f t="shared" si="103"/>
        <v>0</v>
      </c>
    </row>
    <row r="511" spans="1:36" ht="15.75" customHeight="1" x14ac:dyDescent="0.25">
      <c r="A511" s="49">
        <v>1501</v>
      </c>
      <c r="B511" s="50"/>
      <c r="C511" s="50"/>
      <c r="D511" s="50"/>
      <c r="E511" s="50"/>
      <c r="F511" s="50">
        <v>12</v>
      </c>
      <c r="G511" s="50"/>
      <c r="H511" s="50"/>
      <c r="I511" s="50"/>
      <c r="J511" s="50"/>
      <c r="K511" s="82"/>
      <c r="L511" s="137"/>
      <c r="M511" s="137"/>
      <c r="N511" s="137"/>
      <c r="O511" s="137"/>
      <c r="P511" s="137"/>
      <c r="Q511" s="137"/>
      <c r="R511" s="137"/>
      <c r="S511" s="137"/>
      <c r="T511" s="137"/>
      <c r="U511" s="137"/>
      <c r="V511" s="137"/>
      <c r="W511" s="137"/>
      <c r="X511" s="137"/>
      <c r="Y511" s="137"/>
      <c r="Z511" s="137"/>
      <c r="AA511" s="137"/>
      <c r="AB511" s="137"/>
      <c r="AC511" s="144"/>
      <c r="AD511" s="81"/>
      <c r="AE511" s="145"/>
      <c r="AF511" s="52">
        <f>IF(F511=0,"",F511/E510)</f>
        <v>0.8</v>
      </c>
      <c r="AG511" s="53">
        <v>17</v>
      </c>
      <c r="AH511" s="124">
        <f t="shared" si="102"/>
        <v>1</v>
      </c>
      <c r="AI511" s="124">
        <f t="shared" si="103"/>
        <v>0</v>
      </c>
    </row>
    <row r="512" spans="1:36" ht="15.75" customHeight="1" x14ac:dyDescent="0.25">
      <c r="A512" s="49">
        <v>1502</v>
      </c>
      <c r="B512" s="50"/>
      <c r="C512" s="50"/>
      <c r="D512" s="50"/>
      <c r="E512" s="50"/>
      <c r="F512" s="50"/>
      <c r="G512" s="50">
        <v>11</v>
      </c>
      <c r="H512" s="50"/>
      <c r="I512" s="50"/>
      <c r="J512" s="50"/>
      <c r="K512" s="82"/>
      <c r="L512" s="137"/>
      <c r="M512" s="137"/>
      <c r="N512" s="137"/>
      <c r="O512" s="137"/>
      <c r="P512" s="137"/>
      <c r="Q512" s="137"/>
      <c r="R512" s="137"/>
      <c r="S512" s="137"/>
      <c r="T512" s="137"/>
      <c r="U512" s="137"/>
      <c r="V512" s="137"/>
      <c r="W512" s="137"/>
      <c r="X512" s="137"/>
      <c r="Y512" s="137"/>
      <c r="Z512" s="137"/>
      <c r="AA512" s="137"/>
      <c r="AB512" s="137"/>
      <c r="AC512" s="144"/>
      <c r="AD512" s="81"/>
      <c r="AE512" s="145"/>
      <c r="AF512" s="52">
        <f>IF(G512=0,"",G512/F511)</f>
        <v>0.91666666666666663</v>
      </c>
      <c r="AG512" s="53">
        <v>16</v>
      </c>
      <c r="AH512" s="124">
        <f t="shared" si="102"/>
        <v>0.94117647058823528</v>
      </c>
      <c r="AI512" s="124">
        <f t="shared" si="103"/>
        <v>5.8823529411764719E-2</v>
      </c>
    </row>
    <row r="513" spans="1:35" ht="15.75" customHeight="1" x14ac:dyDescent="0.25">
      <c r="A513" s="49">
        <v>1601</v>
      </c>
      <c r="B513" s="50"/>
      <c r="C513" s="50"/>
      <c r="D513" s="50"/>
      <c r="E513" s="50"/>
      <c r="F513" s="50"/>
      <c r="G513" s="50"/>
      <c r="H513" s="50">
        <v>11</v>
      </c>
      <c r="I513" s="50"/>
      <c r="J513" s="50"/>
      <c r="K513" s="82"/>
      <c r="L513" s="137"/>
      <c r="M513" s="137"/>
      <c r="N513" s="137"/>
      <c r="O513" s="137"/>
      <c r="P513" s="137"/>
      <c r="Q513" s="137"/>
      <c r="R513" s="137"/>
      <c r="S513" s="137"/>
      <c r="T513" s="137"/>
      <c r="U513" s="137"/>
      <c r="V513" s="137"/>
      <c r="W513" s="137"/>
      <c r="X513" s="137"/>
      <c r="Y513" s="137"/>
      <c r="Z513" s="137"/>
      <c r="AA513" s="137"/>
      <c r="AB513" s="137"/>
      <c r="AC513" s="144"/>
      <c r="AD513" s="81"/>
      <c r="AE513" s="145"/>
      <c r="AF513" s="52">
        <f>IF(H513=0,"",H513/G512)</f>
        <v>1</v>
      </c>
      <c r="AG513" s="53">
        <v>16</v>
      </c>
      <c r="AH513" s="124">
        <f t="shared" si="102"/>
        <v>1</v>
      </c>
      <c r="AI513" s="124">
        <f t="shared" si="103"/>
        <v>0</v>
      </c>
    </row>
    <row r="514" spans="1:35" ht="15.75" customHeight="1" x14ac:dyDescent="0.25">
      <c r="A514" s="49">
        <v>1602</v>
      </c>
      <c r="B514" s="50"/>
      <c r="C514" s="50"/>
      <c r="D514" s="50"/>
      <c r="E514" s="50"/>
      <c r="F514" s="50"/>
      <c r="G514" s="50"/>
      <c r="H514" s="50"/>
      <c r="I514" s="50">
        <v>11</v>
      </c>
      <c r="J514" s="50"/>
      <c r="K514" s="82"/>
      <c r="L514" s="137"/>
      <c r="M514" s="137"/>
      <c r="N514" s="137"/>
      <c r="O514" s="137"/>
      <c r="P514" s="137"/>
      <c r="Q514" s="137"/>
      <c r="R514" s="137"/>
      <c r="S514" s="137"/>
      <c r="T514" s="137"/>
      <c r="U514" s="137"/>
      <c r="V514" s="137"/>
      <c r="W514" s="137"/>
      <c r="X514" s="137"/>
      <c r="Y514" s="137"/>
      <c r="Z514" s="137"/>
      <c r="AA514" s="137"/>
      <c r="AB514" s="137"/>
      <c r="AC514" s="144"/>
      <c r="AD514" s="81"/>
      <c r="AE514" s="145"/>
      <c r="AF514" s="52">
        <f>IF(I514=0,"",I514/H513)</f>
        <v>1</v>
      </c>
      <c r="AG514" s="53">
        <v>15</v>
      </c>
      <c r="AH514" s="124">
        <f t="shared" si="102"/>
        <v>0.9375</v>
      </c>
      <c r="AI514" s="124">
        <f t="shared" si="103"/>
        <v>6.25E-2</v>
      </c>
    </row>
    <row r="515" spans="1:35" ht="15.75" customHeight="1" x14ac:dyDescent="0.25">
      <c r="A515" s="49">
        <v>1701</v>
      </c>
      <c r="B515" s="50"/>
      <c r="C515" s="50"/>
      <c r="D515" s="50"/>
      <c r="E515" s="50"/>
      <c r="F515" s="50"/>
      <c r="G515" s="50"/>
      <c r="H515" s="50"/>
      <c r="I515" s="50"/>
      <c r="J515" s="50">
        <v>11</v>
      </c>
      <c r="K515" s="82">
        <v>11</v>
      </c>
      <c r="L515" s="137"/>
      <c r="M515" s="137"/>
      <c r="N515" s="137"/>
      <c r="O515" s="137"/>
      <c r="P515" s="137"/>
      <c r="Q515" s="137"/>
      <c r="R515" s="137"/>
      <c r="S515" s="137"/>
      <c r="T515" s="137"/>
      <c r="U515" s="137"/>
      <c r="V515" s="137"/>
      <c r="W515" s="137"/>
      <c r="X515" s="137"/>
      <c r="Y515" s="137"/>
      <c r="Z515" s="137"/>
      <c r="AA515" s="137"/>
      <c r="AB515" s="137"/>
      <c r="AC515" s="144"/>
      <c r="AD515" s="81"/>
      <c r="AE515" s="145"/>
      <c r="AF515" s="54">
        <f>IF(J515=0,"",J515/I514)</f>
        <v>1</v>
      </c>
      <c r="AG515" s="53">
        <v>15</v>
      </c>
      <c r="AH515" s="54">
        <f t="shared" si="102"/>
        <v>1</v>
      </c>
      <c r="AI515" s="54">
        <f t="shared" si="103"/>
        <v>0</v>
      </c>
    </row>
    <row r="516" spans="1:35" ht="15.75" customHeight="1" x14ac:dyDescent="0.25">
      <c r="A516" s="49">
        <v>1702</v>
      </c>
      <c r="B516" s="50"/>
      <c r="C516" s="50"/>
      <c r="D516" s="50"/>
      <c r="E516" s="50"/>
      <c r="F516" s="50"/>
      <c r="G516" s="50"/>
      <c r="H516" s="50"/>
      <c r="I516" s="50"/>
      <c r="J516" s="50">
        <v>1</v>
      </c>
      <c r="K516" s="82">
        <v>1</v>
      </c>
      <c r="L516" s="137"/>
      <c r="M516" s="137"/>
      <c r="N516" s="137"/>
      <c r="O516" s="137"/>
      <c r="P516" s="137"/>
      <c r="Q516" s="137"/>
      <c r="R516" s="137"/>
      <c r="S516" s="137"/>
      <c r="T516" s="137"/>
      <c r="U516" s="137"/>
      <c r="V516" s="137"/>
      <c r="W516" s="137"/>
      <c r="X516" s="137"/>
      <c r="Y516" s="137"/>
      <c r="Z516" s="137"/>
      <c r="AA516" s="137"/>
      <c r="AB516" s="137"/>
      <c r="AC516" s="144"/>
      <c r="AD516" s="81"/>
      <c r="AE516" s="137"/>
      <c r="AF516" s="81"/>
      <c r="AG516" s="53">
        <v>3</v>
      </c>
      <c r="AH516" s="81"/>
      <c r="AI516" s="153"/>
    </row>
    <row r="517" spans="1:35" ht="15.75" customHeight="1" x14ac:dyDescent="0.25">
      <c r="A517" s="49">
        <v>1801</v>
      </c>
      <c r="B517" s="50"/>
      <c r="C517" s="50"/>
      <c r="D517" s="50"/>
      <c r="E517" s="50"/>
      <c r="F517" s="50"/>
      <c r="G517" s="50"/>
      <c r="H517" s="50"/>
      <c r="I517" s="50"/>
      <c r="J517" s="50">
        <v>1</v>
      </c>
      <c r="K517" s="82">
        <v>1</v>
      </c>
      <c r="L517" s="137"/>
      <c r="M517" s="137"/>
      <c r="N517" s="137"/>
      <c r="O517" s="137"/>
      <c r="P517" s="137"/>
      <c r="Q517" s="137"/>
      <c r="R517" s="137"/>
      <c r="S517" s="137"/>
      <c r="T517" s="137"/>
      <c r="U517" s="137"/>
      <c r="V517" s="137"/>
      <c r="W517" s="137"/>
      <c r="X517" s="137"/>
      <c r="Y517" s="137"/>
      <c r="Z517" s="137"/>
      <c r="AA517" s="137"/>
      <c r="AB517" s="137"/>
      <c r="AC517" s="144"/>
      <c r="AD517" s="81"/>
      <c r="AE517" s="137"/>
      <c r="AF517" s="79"/>
      <c r="AG517" s="56">
        <v>1</v>
      </c>
      <c r="AH517" s="136"/>
      <c r="AI517" s="79"/>
    </row>
    <row r="518" spans="1:35" ht="15.75" customHeight="1" x14ac:dyDescent="0.25">
      <c r="A518" s="49">
        <v>1802</v>
      </c>
      <c r="B518" s="50"/>
      <c r="C518" s="50"/>
      <c r="D518" s="50"/>
      <c r="E518" s="50"/>
      <c r="F518" s="50"/>
      <c r="G518" s="50"/>
      <c r="H518" s="50"/>
      <c r="I518" s="50"/>
      <c r="J518" s="50"/>
      <c r="K518" s="82"/>
      <c r="L518" s="137"/>
      <c r="M518" s="137"/>
      <c r="N518" s="137"/>
      <c r="O518" s="137"/>
      <c r="P518" s="137"/>
      <c r="Q518" s="137"/>
      <c r="R518" s="137"/>
      <c r="S518" s="137"/>
      <c r="T518" s="137"/>
      <c r="U518" s="137"/>
      <c r="V518" s="137"/>
      <c r="W518" s="137"/>
      <c r="X518" s="137"/>
      <c r="Y518" s="137"/>
      <c r="Z518" s="137"/>
      <c r="AA518" s="137"/>
      <c r="AB518" s="137"/>
      <c r="AC518" s="144"/>
      <c r="AD518" s="81"/>
      <c r="AE518" s="137"/>
      <c r="AF518" s="79"/>
      <c r="AG518" s="56"/>
      <c r="AH518" s="136"/>
      <c r="AI518" s="79"/>
    </row>
    <row r="519" spans="1:35" ht="15.75" customHeight="1" x14ac:dyDescent="0.25">
      <c r="A519" s="49">
        <v>1901</v>
      </c>
      <c r="B519" s="50"/>
      <c r="C519" s="50"/>
      <c r="D519" s="50"/>
      <c r="E519" s="50"/>
      <c r="F519" s="50"/>
      <c r="G519" s="50"/>
      <c r="H519" s="50"/>
      <c r="I519" s="50"/>
      <c r="J519" s="50"/>
      <c r="K519" s="82"/>
      <c r="L519" s="137"/>
      <c r="M519" s="137"/>
      <c r="N519" s="137"/>
      <c r="O519" s="137"/>
      <c r="P519" s="137"/>
      <c r="Q519" s="137"/>
      <c r="R519" s="137"/>
      <c r="S519" s="137"/>
      <c r="T519" s="137"/>
      <c r="U519" s="137"/>
      <c r="V519" s="137"/>
      <c r="W519" s="137"/>
      <c r="X519" s="137"/>
      <c r="Y519" s="137"/>
      <c r="Z519" s="137"/>
      <c r="AA519" s="137"/>
      <c r="AB519" s="137"/>
      <c r="AC519" s="144"/>
      <c r="AD519" s="81"/>
      <c r="AE519" s="137"/>
      <c r="AF519" s="79"/>
      <c r="AG519" s="56"/>
      <c r="AH519" s="136"/>
      <c r="AI519" s="79"/>
    </row>
    <row r="520" spans="1:35" ht="15.75" customHeight="1" x14ac:dyDescent="0.25">
      <c r="A520" s="49">
        <v>1902</v>
      </c>
      <c r="B520" s="50"/>
      <c r="C520" s="50"/>
      <c r="D520" s="50"/>
      <c r="E520" s="50"/>
      <c r="F520" s="50"/>
      <c r="G520" s="50"/>
      <c r="H520" s="50"/>
      <c r="I520" s="50"/>
      <c r="J520" s="50"/>
      <c r="K520" s="82"/>
      <c r="L520" s="137"/>
      <c r="M520" s="137"/>
      <c r="N520" s="137"/>
      <c r="O520" s="137"/>
      <c r="P520" s="137"/>
      <c r="Q520" s="137"/>
      <c r="R520" s="137"/>
      <c r="S520" s="137"/>
      <c r="T520" s="137"/>
      <c r="U520" s="137"/>
      <c r="V520" s="137"/>
      <c r="W520" s="137"/>
      <c r="X520" s="137"/>
      <c r="Y520" s="137"/>
      <c r="Z520" s="137"/>
      <c r="AA520" s="137"/>
      <c r="AB520" s="137"/>
      <c r="AC520" s="144"/>
      <c r="AD520" s="81"/>
      <c r="AE520" s="137"/>
      <c r="AF520" s="81"/>
      <c r="AG520" s="137"/>
      <c r="AH520" s="138"/>
      <c r="AI520" s="79"/>
    </row>
    <row r="521" spans="1:35" ht="15.75" customHeight="1" x14ac:dyDescent="0.25">
      <c r="A521" s="49">
        <v>2001</v>
      </c>
      <c r="B521" s="50"/>
      <c r="C521" s="50"/>
      <c r="D521" s="50"/>
      <c r="E521" s="50"/>
      <c r="F521" s="50"/>
      <c r="G521" s="50"/>
      <c r="H521" s="50"/>
      <c r="I521" s="50"/>
      <c r="J521" s="50"/>
      <c r="K521" s="82"/>
      <c r="L521" s="137"/>
      <c r="M521" s="137"/>
      <c r="N521" s="137"/>
      <c r="O521" s="137"/>
      <c r="P521" s="137"/>
      <c r="Q521" s="137"/>
      <c r="R521" s="137"/>
      <c r="S521" s="137"/>
      <c r="T521" s="137"/>
      <c r="U521" s="137"/>
      <c r="V521" s="137"/>
      <c r="W521" s="137"/>
      <c r="X521" s="137"/>
      <c r="Y521" s="137"/>
      <c r="Z521" s="137"/>
      <c r="AA521" s="137"/>
      <c r="AB521" s="137"/>
      <c r="AC521" s="144"/>
      <c r="AD521" s="81"/>
      <c r="AE521" s="137"/>
      <c r="AF521" s="126" t="s">
        <v>63</v>
      </c>
      <c r="AG521" s="127">
        <v>13</v>
      </c>
      <c r="AH521" s="128">
        <f>IF(SUM(K509:K517)=0,"",SUM(K509:K517))</f>
        <v>13</v>
      </c>
      <c r="AI521" s="129" t="s">
        <v>10</v>
      </c>
    </row>
    <row r="522" spans="1:35" ht="15.75" customHeight="1" x14ac:dyDescent="0.25">
      <c r="A522" s="49">
        <v>2002</v>
      </c>
      <c r="B522" s="50"/>
      <c r="C522" s="50"/>
      <c r="D522" s="50"/>
      <c r="E522" s="50"/>
      <c r="F522" s="50"/>
      <c r="G522" s="50"/>
      <c r="H522" s="50"/>
      <c r="I522" s="50"/>
      <c r="J522" s="50"/>
      <c r="K522" s="82"/>
      <c r="L522" s="137"/>
      <c r="M522" s="137"/>
      <c r="N522" s="137"/>
      <c r="O522" s="137"/>
      <c r="P522" s="137"/>
      <c r="Q522" s="137"/>
      <c r="R522" s="137"/>
      <c r="S522" s="137"/>
      <c r="T522" s="137"/>
      <c r="U522" s="137"/>
      <c r="V522" s="137"/>
      <c r="W522" s="137"/>
      <c r="X522" s="137"/>
      <c r="Y522" s="137"/>
      <c r="Z522" s="137"/>
      <c r="AA522" s="137"/>
      <c r="AB522" s="137"/>
      <c r="AC522" s="144"/>
      <c r="AD522" s="81"/>
      <c r="AE522" s="137"/>
      <c r="AF522" s="130" t="s">
        <v>64</v>
      </c>
      <c r="AG522" s="57">
        <f>IF(AG521/B507=0,"",AG521/B507)</f>
        <v>0.56521739130434778</v>
      </c>
      <c r="AH522" s="131">
        <f>IF(AG521/AH521=0,"",AG521/AH521)</f>
        <v>1</v>
      </c>
      <c r="AI522" s="132" t="s">
        <v>65</v>
      </c>
    </row>
    <row r="523" spans="1:35" ht="15.75" customHeight="1" x14ac:dyDescent="0.25">
      <c r="A523" s="49">
        <v>2101</v>
      </c>
      <c r="B523" s="50"/>
      <c r="C523" s="50"/>
      <c r="D523" s="50"/>
      <c r="E523" s="50"/>
      <c r="F523" s="50"/>
      <c r="G523" s="50"/>
      <c r="H523" s="50"/>
      <c r="I523" s="50"/>
      <c r="J523" s="50"/>
      <c r="K523" s="82"/>
      <c r="L523" s="137"/>
      <c r="M523" s="137"/>
      <c r="N523" s="137"/>
      <c r="O523" s="137"/>
      <c r="P523" s="137"/>
      <c r="Q523" s="137"/>
      <c r="R523" s="137"/>
      <c r="S523" s="137"/>
      <c r="T523" s="137"/>
      <c r="U523" s="137"/>
      <c r="V523" s="137"/>
      <c r="W523" s="137"/>
      <c r="X523" s="137"/>
      <c r="Y523" s="137"/>
      <c r="Z523" s="137"/>
      <c r="AA523" s="137"/>
      <c r="AB523" s="137"/>
      <c r="AC523" s="146"/>
      <c r="AD523" s="147"/>
      <c r="AE523" s="148"/>
      <c r="AF523" s="92"/>
      <c r="AG523" s="139"/>
      <c r="AH523" s="139"/>
      <c r="AI523" s="140"/>
    </row>
    <row r="524" spans="1:35" ht="18" customHeight="1" x14ac:dyDescent="0.25">
      <c r="A524" s="28"/>
      <c r="B524" s="190" t="s">
        <v>90</v>
      </c>
      <c r="C524" s="190"/>
      <c r="D524" s="190"/>
      <c r="E524" s="190"/>
      <c r="F524" s="190"/>
      <c r="G524" s="190"/>
      <c r="H524" s="190"/>
      <c r="I524" s="190"/>
      <c r="J524" s="190"/>
      <c r="K524" s="59">
        <f>SUM(K507:K520)</f>
        <v>13</v>
      </c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  <c r="AA524" s="29"/>
      <c r="AB524" s="29"/>
      <c r="AC524" s="60">
        <f>IF(K515=0,"",K515/B507)</f>
        <v>0.47826086956521741</v>
      </c>
      <c r="AD524" s="60">
        <f>IF(K524=0,"",K524/B507)</f>
        <v>0.56521739130434778</v>
      </c>
      <c r="AE524" s="60">
        <f>IF(K515=0,"",AD524-AC524)</f>
        <v>8.6956521739130377E-2</v>
      </c>
      <c r="AF524" s="1"/>
      <c r="AG524" s="29"/>
      <c r="AH524" s="25"/>
      <c r="AI524" s="1"/>
    </row>
    <row r="525" spans="1:35" ht="12.75" customHeight="1" x14ac:dyDescent="0.2">
      <c r="AC525" s="1"/>
      <c r="AD525" s="1"/>
      <c r="AF525" s="1"/>
    </row>
    <row r="526" spans="1:35" ht="12.75" customHeight="1" x14ac:dyDescent="0.2">
      <c r="AC526" s="1"/>
      <c r="AD526" s="1"/>
      <c r="AF526" s="1"/>
    </row>
    <row r="527" spans="1:35" ht="26.25" customHeight="1" x14ac:dyDescent="0.4">
      <c r="B527" s="188" t="s">
        <v>101</v>
      </c>
      <c r="C527" s="189"/>
      <c r="D527" s="189"/>
      <c r="E527" s="189"/>
      <c r="F527" s="189"/>
      <c r="G527" s="189"/>
      <c r="H527" s="189"/>
      <c r="I527" s="189"/>
      <c r="J527" s="189"/>
      <c r="K527" s="123" t="s">
        <v>70</v>
      </c>
      <c r="AC527" s="1"/>
      <c r="AD527" s="1"/>
      <c r="AE527" s="29"/>
      <c r="AF527" s="1"/>
      <c r="AG527" s="29"/>
      <c r="AH527" s="29"/>
      <c r="AI527" s="29"/>
    </row>
    <row r="528" spans="1:35" ht="20.25" customHeight="1" x14ac:dyDescent="0.2">
      <c r="A528" s="192" t="s">
        <v>9</v>
      </c>
      <c r="B528" s="193" t="s">
        <v>80</v>
      </c>
      <c r="C528" s="194"/>
      <c r="D528" s="194"/>
      <c r="E528" s="194"/>
      <c r="F528" s="194"/>
      <c r="G528" s="194"/>
      <c r="H528" s="194"/>
      <c r="I528" s="194"/>
      <c r="J528" s="195"/>
      <c r="K528" s="196" t="s">
        <v>10</v>
      </c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  <c r="AA528" s="29"/>
      <c r="AB528" s="29"/>
      <c r="AC528" s="184" t="s">
        <v>2</v>
      </c>
      <c r="AD528" s="184" t="s">
        <v>3</v>
      </c>
      <c r="AE528" s="191" t="s">
        <v>4</v>
      </c>
      <c r="AF528" s="184" t="s">
        <v>5</v>
      </c>
      <c r="AG528" s="198" t="s">
        <v>6</v>
      </c>
      <c r="AH528" s="198" t="s">
        <v>7</v>
      </c>
      <c r="AI528" s="184" t="s">
        <v>8</v>
      </c>
    </row>
    <row r="529" spans="1:36" ht="15.75" customHeight="1" x14ac:dyDescent="0.25">
      <c r="A529" s="185"/>
      <c r="B529" s="49" t="s">
        <v>81</v>
      </c>
      <c r="C529" s="49" t="s">
        <v>82</v>
      </c>
      <c r="D529" s="49" t="s">
        <v>83</v>
      </c>
      <c r="E529" s="49" t="s">
        <v>84</v>
      </c>
      <c r="F529" s="49" t="s">
        <v>85</v>
      </c>
      <c r="G529" s="49" t="s">
        <v>86</v>
      </c>
      <c r="H529" s="49" t="s">
        <v>87</v>
      </c>
      <c r="I529" s="49" t="s">
        <v>88</v>
      </c>
      <c r="J529" s="49" t="s">
        <v>89</v>
      </c>
      <c r="K529" s="197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  <c r="AA529" s="29"/>
      <c r="AB529" s="29"/>
      <c r="AC529" s="185"/>
      <c r="AD529" s="185"/>
      <c r="AE529" s="185"/>
      <c r="AF529" s="185"/>
      <c r="AG529" s="185"/>
      <c r="AH529" s="185"/>
      <c r="AI529" s="185"/>
    </row>
    <row r="530" spans="1:36" ht="15.75" customHeight="1" x14ac:dyDescent="0.25">
      <c r="A530" s="49">
        <v>1302</v>
      </c>
      <c r="B530" s="50">
        <v>58</v>
      </c>
      <c r="C530" s="50"/>
      <c r="D530" s="50"/>
      <c r="E530" s="50"/>
      <c r="F530" s="50"/>
      <c r="G530" s="50"/>
      <c r="H530" s="50"/>
      <c r="I530" s="50"/>
      <c r="J530" s="50"/>
      <c r="K530" s="82"/>
      <c r="L530" s="137"/>
      <c r="M530" s="137"/>
      <c r="N530" s="137"/>
      <c r="O530" s="137"/>
      <c r="P530" s="137"/>
      <c r="Q530" s="137"/>
      <c r="R530" s="137"/>
      <c r="S530" s="137"/>
      <c r="T530" s="137"/>
      <c r="U530" s="137"/>
      <c r="V530" s="137"/>
      <c r="W530" s="137"/>
      <c r="X530" s="137"/>
      <c r="Y530" s="137"/>
      <c r="Z530" s="137"/>
      <c r="AA530" s="137"/>
      <c r="AB530" s="137"/>
      <c r="AC530" s="141"/>
      <c r="AD530" s="142"/>
      <c r="AE530" s="143"/>
      <c r="AF530" s="133"/>
      <c r="AG530" s="51">
        <f>B530</f>
        <v>58</v>
      </c>
      <c r="AH530" s="134"/>
      <c r="AI530" s="133"/>
    </row>
    <row r="531" spans="1:36" ht="15.75" customHeight="1" x14ac:dyDescent="0.25">
      <c r="A531" s="49">
        <v>1401</v>
      </c>
      <c r="B531" s="50"/>
      <c r="C531" s="50">
        <v>51</v>
      </c>
      <c r="D531" s="50"/>
      <c r="E531" s="50"/>
      <c r="F531" s="50"/>
      <c r="G531" s="50"/>
      <c r="H531" s="50"/>
      <c r="I531" s="50"/>
      <c r="J531" s="50"/>
      <c r="K531" s="82"/>
      <c r="L531" s="137"/>
      <c r="M531" s="137"/>
      <c r="N531" s="137"/>
      <c r="O531" s="137"/>
      <c r="P531" s="137"/>
      <c r="Q531" s="137"/>
      <c r="R531" s="137"/>
      <c r="S531" s="137"/>
      <c r="T531" s="137"/>
      <c r="U531" s="137"/>
      <c r="V531" s="137"/>
      <c r="W531" s="137"/>
      <c r="X531" s="137"/>
      <c r="Y531" s="137"/>
      <c r="Z531" s="137"/>
      <c r="AA531" s="137"/>
      <c r="AB531" s="137"/>
      <c r="AC531" s="144"/>
      <c r="AD531" s="81"/>
      <c r="AE531" s="145"/>
      <c r="AF531" s="52">
        <f>IF(C531=0,"",C531/B530)</f>
        <v>0.87931034482758619</v>
      </c>
      <c r="AG531" s="53">
        <v>51</v>
      </c>
      <c r="AH531" s="124">
        <f t="shared" ref="AH531:AH538" si="104">IF(AG531=0,"",AG531/AG530)</f>
        <v>0.87931034482758619</v>
      </c>
      <c r="AI531" s="124">
        <f t="shared" ref="AI531:AI538" si="105">IF(AG531=0,"",100%-AH531)</f>
        <v>0.12068965517241381</v>
      </c>
    </row>
    <row r="532" spans="1:36" ht="15.75" customHeight="1" x14ac:dyDescent="0.25">
      <c r="A532" s="49">
        <v>1402</v>
      </c>
      <c r="B532" s="50"/>
      <c r="C532" s="50"/>
      <c r="D532" s="50">
        <v>44</v>
      </c>
      <c r="E532" s="50"/>
      <c r="F532" s="50"/>
      <c r="G532" s="50"/>
      <c r="H532" s="50"/>
      <c r="I532" s="50"/>
      <c r="J532" s="50"/>
      <c r="K532" s="82"/>
      <c r="L532" s="137"/>
      <c r="M532" s="137"/>
      <c r="N532" s="137"/>
      <c r="O532" s="137"/>
      <c r="P532" s="137"/>
      <c r="Q532" s="137"/>
      <c r="R532" s="137"/>
      <c r="S532" s="137"/>
      <c r="T532" s="137"/>
      <c r="U532" s="137"/>
      <c r="V532" s="137"/>
      <c r="W532" s="137"/>
      <c r="X532" s="137"/>
      <c r="Y532" s="137"/>
      <c r="Z532" s="137"/>
      <c r="AA532" s="137"/>
      <c r="AB532" s="137"/>
      <c r="AC532" s="144"/>
      <c r="AD532" s="81"/>
      <c r="AE532" s="145"/>
      <c r="AF532" s="52">
        <f>IF(D532=0,"",D532/C531)</f>
        <v>0.86274509803921573</v>
      </c>
      <c r="AG532" s="53">
        <v>45</v>
      </c>
      <c r="AH532" s="124">
        <f t="shared" si="104"/>
        <v>0.88235294117647056</v>
      </c>
      <c r="AI532" s="124">
        <f t="shared" si="105"/>
        <v>0.11764705882352944</v>
      </c>
      <c r="AJ532" s="8">
        <f>AG532/AG530</f>
        <v>0.77586206896551724</v>
      </c>
    </row>
    <row r="533" spans="1:36" ht="15.75" customHeight="1" x14ac:dyDescent="0.25">
      <c r="A533" s="49">
        <v>1501</v>
      </c>
      <c r="B533" s="50"/>
      <c r="C533" s="50"/>
      <c r="D533" s="50"/>
      <c r="E533" s="50">
        <v>44</v>
      </c>
      <c r="F533" s="50"/>
      <c r="G533" s="50"/>
      <c r="H533" s="50"/>
      <c r="I533" s="50"/>
      <c r="J533" s="50"/>
      <c r="K533" s="82"/>
      <c r="L533" s="137"/>
      <c r="M533" s="137"/>
      <c r="N533" s="137"/>
      <c r="O533" s="137"/>
      <c r="P533" s="137"/>
      <c r="Q533" s="137"/>
      <c r="R533" s="137"/>
      <c r="S533" s="137"/>
      <c r="T533" s="137"/>
      <c r="U533" s="137"/>
      <c r="V533" s="137"/>
      <c r="W533" s="137"/>
      <c r="X533" s="137"/>
      <c r="Y533" s="137"/>
      <c r="Z533" s="137"/>
      <c r="AA533" s="137"/>
      <c r="AB533" s="137"/>
      <c r="AC533" s="144"/>
      <c r="AD533" s="81"/>
      <c r="AE533" s="145"/>
      <c r="AF533" s="52">
        <f>IF(E533=0,"",E533/D532)</f>
        <v>1</v>
      </c>
      <c r="AG533" s="53">
        <v>45</v>
      </c>
      <c r="AH533" s="124">
        <f t="shared" si="104"/>
        <v>1</v>
      </c>
      <c r="AI533" s="124">
        <f t="shared" si="105"/>
        <v>0</v>
      </c>
    </row>
    <row r="534" spans="1:36" ht="15.75" customHeight="1" x14ac:dyDescent="0.25">
      <c r="A534" s="49">
        <v>1502</v>
      </c>
      <c r="B534" s="50"/>
      <c r="C534" s="50"/>
      <c r="D534" s="50"/>
      <c r="E534" s="50"/>
      <c r="F534" s="50">
        <v>44</v>
      </c>
      <c r="G534" s="50"/>
      <c r="H534" s="50"/>
      <c r="I534" s="50"/>
      <c r="J534" s="50"/>
      <c r="K534" s="82"/>
      <c r="L534" s="137"/>
      <c r="M534" s="137"/>
      <c r="N534" s="137"/>
      <c r="O534" s="137"/>
      <c r="P534" s="137"/>
      <c r="Q534" s="137"/>
      <c r="R534" s="137"/>
      <c r="S534" s="137"/>
      <c r="T534" s="137"/>
      <c r="U534" s="137"/>
      <c r="V534" s="137"/>
      <c r="W534" s="137"/>
      <c r="X534" s="137"/>
      <c r="Y534" s="137"/>
      <c r="Z534" s="137"/>
      <c r="AA534" s="137"/>
      <c r="AB534" s="137"/>
      <c r="AC534" s="144"/>
      <c r="AD534" s="81"/>
      <c r="AE534" s="145"/>
      <c r="AF534" s="52">
        <f>IF(F534=0,"",F534/E533)</f>
        <v>1</v>
      </c>
      <c r="AG534" s="53">
        <v>45</v>
      </c>
      <c r="AH534" s="124">
        <f t="shared" si="104"/>
        <v>1</v>
      </c>
      <c r="AI534" s="124">
        <f t="shared" si="105"/>
        <v>0</v>
      </c>
    </row>
    <row r="535" spans="1:36" ht="15.75" customHeight="1" x14ac:dyDescent="0.25">
      <c r="A535" s="49">
        <v>1601</v>
      </c>
      <c r="B535" s="50"/>
      <c r="C535" s="50"/>
      <c r="D535" s="50"/>
      <c r="E535" s="50"/>
      <c r="F535" s="50"/>
      <c r="G535" s="50">
        <v>44</v>
      </c>
      <c r="H535" s="50"/>
      <c r="I535" s="50"/>
      <c r="J535" s="50"/>
      <c r="K535" s="82"/>
      <c r="L535" s="137"/>
      <c r="M535" s="137"/>
      <c r="N535" s="137"/>
      <c r="O535" s="137"/>
      <c r="P535" s="137"/>
      <c r="Q535" s="137"/>
      <c r="R535" s="137"/>
      <c r="S535" s="137"/>
      <c r="T535" s="137"/>
      <c r="U535" s="137"/>
      <c r="V535" s="137"/>
      <c r="W535" s="137"/>
      <c r="X535" s="137"/>
      <c r="Y535" s="137"/>
      <c r="Z535" s="137"/>
      <c r="AA535" s="137"/>
      <c r="AB535" s="137"/>
      <c r="AC535" s="144"/>
      <c r="AD535" s="81"/>
      <c r="AE535" s="145"/>
      <c r="AF535" s="52">
        <f>IF(G535=0,"",G535/F534)</f>
        <v>1</v>
      </c>
      <c r="AG535" s="53">
        <v>45</v>
      </c>
      <c r="AH535" s="124">
        <f t="shared" si="104"/>
        <v>1</v>
      </c>
      <c r="AI535" s="124">
        <f t="shared" si="105"/>
        <v>0</v>
      </c>
    </row>
    <row r="536" spans="1:36" ht="15.75" customHeight="1" x14ac:dyDescent="0.25">
      <c r="A536" s="49">
        <v>1602</v>
      </c>
      <c r="B536" s="50"/>
      <c r="C536" s="50"/>
      <c r="D536" s="50"/>
      <c r="E536" s="50"/>
      <c r="F536" s="50"/>
      <c r="G536" s="50"/>
      <c r="H536" s="50">
        <v>41</v>
      </c>
      <c r="I536" s="50"/>
      <c r="J536" s="50"/>
      <c r="K536" s="82"/>
      <c r="L536" s="137"/>
      <c r="M536" s="137"/>
      <c r="N536" s="137"/>
      <c r="O536" s="137"/>
      <c r="P536" s="137"/>
      <c r="Q536" s="137"/>
      <c r="R536" s="137"/>
      <c r="S536" s="137"/>
      <c r="T536" s="137"/>
      <c r="U536" s="137"/>
      <c r="V536" s="137"/>
      <c r="W536" s="137"/>
      <c r="X536" s="137"/>
      <c r="Y536" s="137"/>
      <c r="Z536" s="137"/>
      <c r="AA536" s="137"/>
      <c r="AB536" s="137"/>
      <c r="AC536" s="144"/>
      <c r="AD536" s="81"/>
      <c r="AE536" s="145"/>
      <c r="AF536" s="52">
        <f>IF(H536=0,"",H536/G535)</f>
        <v>0.93181818181818177</v>
      </c>
      <c r="AG536" s="53">
        <v>44</v>
      </c>
      <c r="AH536" s="124">
        <f t="shared" si="104"/>
        <v>0.97777777777777775</v>
      </c>
      <c r="AI536" s="124">
        <f t="shared" si="105"/>
        <v>2.2222222222222254E-2</v>
      </c>
    </row>
    <row r="537" spans="1:36" ht="15.75" customHeight="1" x14ac:dyDescent="0.25">
      <c r="A537" s="49">
        <v>1701</v>
      </c>
      <c r="B537" s="50"/>
      <c r="C537" s="50"/>
      <c r="D537" s="50"/>
      <c r="E537" s="50"/>
      <c r="F537" s="50"/>
      <c r="G537" s="50"/>
      <c r="H537" s="50"/>
      <c r="I537" s="50">
        <v>40</v>
      </c>
      <c r="J537" s="50"/>
      <c r="K537" s="82"/>
      <c r="L537" s="137"/>
      <c r="M537" s="137"/>
      <c r="N537" s="137"/>
      <c r="O537" s="137"/>
      <c r="P537" s="137"/>
      <c r="Q537" s="137"/>
      <c r="R537" s="137"/>
      <c r="S537" s="137"/>
      <c r="T537" s="137"/>
      <c r="U537" s="137"/>
      <c r="V537" s="137"/>
      <c r="W537" s="137"/>
      <c r="X537" s="137"/>
      <c r="Y537" s="137"/>
      <c r="Z537" s="137"/>
      <c r="AA537" s="137"/>
      <c r="AB537" s="137"/>
      <c r="AC537" s="144"/>
      <c r="AD537" s="81"/>
      <c r="AE537" s="145"/>
      <c r="AF537" s="52">
        <f>IF(I537=0,"",I537/H536)</f>
        <v>0.97560975609756095</v>
      </c>
      <c r="AG537" s="53">
        <v>44</v>
      </c>
      <c r="AH537" s="124">
        <f t="shared" si="104"/>
        <v>1</v>
      </c>
      <c r="AI537" s="124">
        <f t="shared" si="105"/>
        <v>0</v>
      </c>
    </row>
    <row r="538" spans="1:36" ht="15.75" customHeight="1" x14ac:dyDescent="0.25">
      <c r="A538" s="49">
        <v>1702</v>
      </c>
      <c r="B538" s="50"/>
      <c r="C538" s="50"/>
      <c r="D538" s="50"/>
      <c r="E538" s="50"/>
      <c r="F538" s="50"/>
      <c r="G538" s="50"/>
      <c r="H538" s="50"/>
      <c r="I538" s="50"/>
      <c r="J538" s="50">
        <v>40</v>
      </c>
      <c r="K538" s="82">
        <v>40</v>
      </c>
      <c r="L538" s="137"/>
      <c r="M538" s="137"/>
      <c r="N538" s="137"/>
      <c r="O538" s="137"/>
      <c r="P538" s="137"/>
      <c r="Q538" s="137"/>
      <c r="R538" s="137"/>
      <c r="S538" s="137"/>
      <c r="T538" s="137"/>
      <c r="U538" s="137"/>
      <c r="V538" s="137"/>
      <c r="W538" s="137"/>
      <c r="X538" s="137"/>
      <c r="Y538" s="137"/>
      <c r="Z538" s="137"/>
      <c r="AA538" s="137"/>
      <c r="AB538" s="137"/>
      <c r="AC538" s="144"/>
      <c r="AD538" s="81"/>
      <c r="AE538" s="145"/>
      <c r="AF538" s="54">
        <f>IF(J538=0,"",J538/I537)</f>
        <v>1</v>
      </c>
      <c r="AG538" s="53">
        <v>42</v>
      </c>
      <c r="AH538" s="54">
        <f t="shared" si="104"/>
        <v>0.95454545454545459</v>
      </c>
      <c r="AI538" s="54">
        <f t="shared" si="105"/>
        <v>4.5454545454545414E-2</v>
      </c>
    </row>
    <row r="539" spans="1:36" ht="15.75" customHeight="1" x14ac:dyDescent="0.25">
      <c r="A539" s="49">
        <v>1801</v>
      </c>
      <c r="B539" s="50"/>
      <c r="C539" s="50"/>
      <c r="D539" s="50"/>
      <c r="E539" s="50"/>
      <c r="F539" s="50"/>
      <c r="G539" s="50"/>
      <c r="H539" s="50"/>
      <c r="I539" s="50"/>
      <c r="J539" s="50">
        <v>2</v>
      </c>
      <c r="K539" s="82">
        <v>2</v>
      </c>
      <c r="L539" s="137"/>
      <c r="M539" s="137"/>
      <c r="N539" s="137"/>
      <c r="O539" s="137"/>
      <c r="P539" s="137"/>
      <c r="Q539" s="137"/>
      <c r="R539" s="137"/>
      <c r="S539" s="137"/>
      <c r="T539" s="137"/>
      <c r="U539" s="137"/>
      <c r="V539" s="137"/>
      <c r="W539" s="137"/>
      <c r="X539" s="137"/>
      <c r="Y539" s="137"/>
      <c r="Z539" s="137"/>
      <c r="AA539" s="137"/>
      <c r="AB539" s="137"/>
      <c r="AC539" s="144"/>
      <c r="AD539" s="81"/>
      <c r="AE539" s="137"/>
      <c r="AF539" s="81"/>
      <c r="AG539" s="53">
        <v>3</v>
      </c>
      <c r="AH539" s="81"/>
      <c r="AI539" s="153"/>
    </row>
    <row r="540" spans="1:36" ht="15.75" customHeight="1" x14ac:dyDescent="0.25">
      <c r="A540" s="49">
        <v>1802</v>
      </c>
      <c r="B540" s="50"/>
      <c r="C540" s="50"/>
      <c r="D540" s="50"/>
      <c r="E540" s="50"/>
      <c r="F540" s="50"/>
      <c r="G540" s="50"/>
      <c r="H540" s="50"/>
      <c r="I540" s="50"/>
      <c r="J540" s="50">
        <v>2</v>
      </c>
      <c r="K540" s="82"/>
      <c r="L540" s="137"/>
      <c r="M540" s="137"/>
      <c r="N540" s="137"/>
      <c r="O540" s="137"/>
      <c r="P540" s="137"/>
      <c r="Q540" s="137"/>
      <c r="R540" s="137"/>
      <c r="S540" s="137"/>
      <c r="T540" s="137"/>
      <c r="U540" s="137"/>
      <c r="V540" s="137"/>
      <c r="W540" s="137"/>
      <c r="X540" s="137"/>
      <c r="Y540" s="137"/>
      <c r="Z540" s="137"/>
      <c r="AA540" s="137"/>
      <c r="AB540" s="137"/>
      <c r="AC540" s="144"/>
      <c r="AD540" s="81"/>
      <c r="AE540" s="137"/>
      <c r="AF540" s="79"/>
      <c r="AG540" s="56">
        <v>2</v>
      </c>
      <c r="AH540" s="136"/>
      <c r="AI540" s="79"/>
    </row>
    <row r="541" spans="1:36" ht="15.75" customHeight="1" x14ac:dyDescent="0.25">
      <c r="A541" s="49">
        <v>1901</v>
      </c>
      <c r="B541" s="50"/>
      <c r="C541" s="50"/>
      <c r="D541" s="50"/>
      <c r="E541" s="50"/>
      <c r="F541" s="50"/>
      <c r="G541" s="50"/>
      <c r="H541" s="50"/>
      <c r="I541" s="50"/>
      <c r="J541" s="50">
        <v>2</v>
      </c>
      <c r="K541" s="82"/>
      <c r="L541" s="137"/>
      <c r="M541" s="137"/>
      <c r="N541" s="137"/>
      <c r="O541" s="137"/>
      <c r="P541" s="137"/>
      <c r="Q541" s="137"/>
      <c r="R541" s="137"/>
      <c r="S541" s="137"/>
      <c r="T541" s="137"/>
      <c r="U541" s="137"/>
      <c r="V541" s="137"/>
      <c r="W541" s="137"/>
      <c r="X541" s="137"/>
      <c r="Y541" s="137"/>
      <c r="Z541" s="137"/>
      <c r="AA541" s="137"/>
      <c r="AB541" s="137"/>
      <c r="AC541" s="144"/>
      <c r="AD541" s="81"/>
      <c r="AE541" s="137"/>
      <c r="AF541" s="79"/>
      <c r="AG541" s="56">
        <v>2</v>
      </c>
      <c r="AH541" s="136"/>
      <c r="AI541" s="79"/>
    </row>
    <row r="542" spans="1:36" ht="15.75" customHeight="1" x14ac:dyDescent="0.25">
      <c r="A542" s="49">
        <v>1902</v>
      </c>
      <c r="B542" s="50"/>
      <c r="C542" s="50"/>
      <c r="D542" s="50"/>
      <c r="E542" s="50"/>
      <c r="F542" s="50"/>
      <c r="G542" s="50"/>
      <c r="H542" s="50"/>
      <c r="I542" s="50"/>
      <c r="J542" s="50"/>
      <c r="K542" s="82"/>
      <c r="L542" s="137"/>
      <c r="M542" s="137"/>
      <c r="N542" s="137"/>
      <c r="O542" s="137"/>
      <c r="P542" s="137"/>
      <c r="Q542" s="137"/>
      <c r="R542" s="137"/>
      <c r="S542" s="137"/>
      <c r="T542" s="137"/>
      <c r="U542" s="137"/>
      <c r="V542" s="137"/>
      <c r="W542" s="137"/>
      <c r="X542" s="137"/>
      <c r="Y542" s="137"/>
      <c r="Z542" s="137"/>
      <c r="AA542" s="137"/>
      <c r="AB542" s="137"/>
      <c r="AC542" s="144"/>
      <c r="AD542" s="81"/>
      <c r="AE542" s="137"/>
      <c r="AF542" s="79"/>
      <c r="AG542" s="56"/>
      <c r="AH542" s="136"/>
      <c r="AI542" s="79"/>
    </row>
    <row r="543" spans="1:36" ht="15.75" customHeight="1" x14ac:dyDescent="0.25">
      <c r="A543" s="49">
        <v>2001</v>
      </c>
      <c r="B543" s="50"/>
      <c r="C543" s="50"/>
      <c r="D543" s="50"/>
      <c r="E543" s="50"/>
      <c r="F543" s="50"/>
      <c r="G543" s="50"/>
      <c r="H543" s="50"/>
      <c r="I543" s="50"/>
      <c r="J543" s="50"/>
      <c r="K543" s="82"/>
      <c r="L543" s="137"/>
      <c r="M543" s="137"/>
      <c r="N543" s="137"/>
      <c r="O543" s="137"/>
      <c r="P543" s="137"/>
      <c r="Q543" s="137"/>
      <c r="R543" s="137"/>
      <c r="S543" s="137"/>
      <c r="T543" s="137"/>
      <c r="U543" s="137"/>
      <c r="V543" s="137"/>
      <c r="W543" s="137"/>
      <c r="X543" s="137"/>
      <c r="Y543" s="137"/>
      <c r="Z543" s="137"/>
      <c r="AA543" s="137"/>
      <c r="AB543" s="137"/>
      <c r="AC543" s="144"/>
      <c r="AD543" s="81"/>
      <c r="AE543" s="137"/>
      <c r="AF543" s="81"/>
      <c r="AG543" s="137"/>
      <c r="AH543" s="138"/>
      <c r="AI543" s="79"/>
    </row>
    <row r="544" spans="1:36" ht="15.75" customHeight="1" x14ac:dyDescent="0.25">
      <c r="A544" s="49">
        <v>2002</v>
      </c>
      <c r="B544" s="50"/>
      <c r="C544" s="50"/>
      <c r="D544" s="50"/>
      <c r="E544" s="50"/>
      <c r="F544" s="50"/>
      <c r="G544" s="50"/>
      <c r="H544" s="50"/>
      <c r="I544" s="50"/>
      <c r="J544" s="50"/>
      <c r="K544" s="82"/>
      <c r="L544" s="137"/>
      <c r="M544" s="137"/>
      <c r="N544" s="137"/>
      <c r="O544" s="137"/>
      <c r="P544" s="137"/>
      <c r="Q544" s="137"/>
      <c r="R544" s="137"/>
      <c r="S544" s="137"/>
      <c r="T544" s="137"/>
      <c r="U544" s="137"/>
      <c r="V544" s="137"/>
      <c r="W544" s="137"/>
      <c r="X544" s="137"/>
      <c r="Y544" s="137"/>
      <c r="Z544" s="137"/>
      <c r="AA544" s="137"/>
      <c r="AB544" s="137"/>
      <c r="AC544" s="144"/>
      <c r="AD544" s="81"/>
      <c r="AE544" s="137"/>
      <c r="AF544" s="126" t="s">
        <v>63</v>
      </c>
      <c r="AG544" s="127">
        <v>15</v>
      </c>
      <c r="AH544" s="128">
        <f>IF(SUM(K532:K540)=0,"",SUM(K532:K540))</f>
        <v>42</v>
      </c>
      <c r="AI544" s="129" t="s">
        <v>10</v>
      </c>
    </row>
    <row r="545" spans="1:36" ht="15.75" customHeight="1" x14ac:dyDescent="0.25">
      <c r="A545" s="49">
        <v>2101</v>
      </c>
      <c r="B545" s="50"/>
      <c r="C545" s="50"/>
      <c r="D545" s="50"/>
      <c r="E545" s="50"/>
      <c r="F545" s="50"/>
      <c r="G545" s="50"/>
      <c r="H545" s="50"/>
      <c r="I545" s="50"/>
      <c r="J545" s="50"/>
      <c r="K545" s="82"/>
      <c r="L545" s="137"/>
      <c r="M545" s="137"/>
      <c r="N545" s="137"/>
      <c r="O545" s="137"/>
      <c r="P545" s="137"/>
      <c r="Q545" s="137"/>
      <c r="R545" s="137"/>
      <c r="S545" s="137"/>
      <c r="T545" s="137"/>
      <c r="U545" s="137"/>
      <c r="V545" s="137"/>
      <c r="W545" s="137"/>
      <c r="X545" s="137"/>
      <c r="Y545" s="137"/>
      <c r="Z545" s="137"/>
      <c r="AA545" s="137"/>
      <c r="AB545" s="137"/>
      <c r="AC545" s="144"/>
      <c r="AD545" s="81"/>
      <c r="AE545" s="137"/>
      <c r="AF545" s="130" t="s">
        <v>64</v>
      </c>
      <c r="AG545" s="57">
        <f>IF(AG544/B530=0,"",AG544/B530)</f>
        <v>0.25862068965517243</v>
      </c>
      <c r="AH545" s="131">
        <f>IF(AG544/AH544=0,"",AG544/AH544)</f>
        <v>0.35714285714285715</v>
      </c>
      <c r="AI545" s="132" t="s">
        <v>65</v>
      </c>
    </row>
    <row r="546" spans="1:36" ht="15.75" customHeight="1" x14ac:dyDescent="0.25">
      <c r="A546" s="49">
        <v>2102</v>
      </c>
      <c r="B546" s="50"/>
      <c r="C546" s="50"/>
      <c r="D546" s="50"/>
      <c r="E546" s="50"/>
      <c r="F546" s="50"/>
      <c r="G546" s="50"/>
      <c r="H546" s="50"/>
      <c r="I546" s="50"/>
      <c r="J546" s="50"/>
      <c r="K546" s="82"/>
      <c r="L546" s="137"/>
      <c r="M546" s="137"/>
      <c r="N546" s="137"/>
      <c r="O546" s="137"/>
      <c r="P546" s="137"/>
      <c r="Q546" s="137"/>
      <c r="R546" s="137"/>
      <c r="S546" s="137"/>
      <c r="T546" s="137"/>
      <c r="U546" s="137"/>
      <c r="V546" s="137"/>
      <c r="W546" s="137"/>
      <c r="X546" s="137"/>
      <c r="Y546" s="137"/>
      <c r="Z546" s="137"/>
      <c r="AA546" s="137"/>
      <c r="AB546" s="137"/>
      <c r="AC546" s="146"/>
      <c r="AD546" s="147"/>
      <c r="AE546" s="148"/>
      <c r="AF546" s="92"/>
      <c r="AG546" s="139"/>
      <c r="AH546" s="139"/>
      <c r="AI546" s="140"/>
    </row>
    <row r="547" spans="1:36" ht="18" customHeight="1" x14ac:dyDescent="0.25">
      <c r="A547" s="28"/>
      <c r="B547" s="190" t="s">
        <v>90</v>
      </c>
      <c r="C547" s="190"/>
      <c r="D547" s="190"/>
      <c r="E547" s="190"/>
      <c r="F547" s="190"/>
      <c r="G547" s="190"/>
      <c r="H547" s="190"/>
      <c r="I547" s="190"/>
      <c r="J547" s="190"/>
      <c r="K547" s="59">
        <f>SUM(K530:K543)</f>
        <v>42</v>
      </c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  <c r="AA547" s="29"/>
      <c r="AB547" s="29"/>
      <c r="AC547" s="60">
        <f>IF(K538=0,"",K538/B530)</f>
        <v>0.68965517241379315</v>
      </c>
      <c r="AD547" s="60">
        <f>IF(K547=0,"",K547/B530)</f>
        <v>0.72413793103448276</v>
      </c>
      <c r="AE547" s="60">
        <f>IF(K538=0,"",AD547-AC547)</f>
        <v>3.4482758620689613E-2</v>
      </c>
      <c r="AF547" s="1"/>
      <c r="AG547" s="29"/>
      <c r="AH547" s="25"/>
      <c r="AI547" s="1"/>
    </row>
    <row r="548" spans="1:36" ht="12.75" customHeight="1" x14ac:dyDescent="0.2">
      <c r="AC548" s="1"/>
      <c r="AD548" s="1"/>
      <c r="AF548" s="1"/>
    </row>
    <row r="549" spans="1:36" ht="12.75" customHeight="1" x14ac:dyDescent="0.2">
      <c r="AC549" s="1"/>
      <c r="AD549" s="1"/>
      <c r="AF549" s="1"/>
    </row>
    <row r="550" spans="1:36" ht="26.25" customHeight="1" x14ac:dyDescent="0.4">
      <c r="B550" s="188" t="s">
        <v>101</v>
      </c>
      <c r="C550" s="189"/>
      <c r="D550" s="189"/>
      <c r="E550" s="189"/>
      <c r="F550" s="189"/>
      <c r="G550" s="189"/>
      <c r="H550" s="189"/>
      <c r="I550" s="189"/>
      <c r="J550" s="189"/>
      <c r="K550" s="123" t="s">
        <v>71</v>
      </c>
      <c r="AC550" s="1"/>
      <c r="AD550" s="1"/>
      <c r="AE550" s="29"/>
      <c r="AF550" s="1"/>
      <c r="AG550" s="29"/>
      <c r="AH550" s="29"/>
      <c r="AI550" s="29"/>
    </row>
    <row r="551" spans="1:36" ht="20.25" customHeight="1" x14ac:dyDescent="0.2">
      <c r="A551" s="192" t="s">
        <v>9</v>
      </c>
      <c r="B551" s="193" t="s">
        <v>80</v>
      </c>
      <c r="C551" s="194"/>
      <c r="D551" s="194"/>
      <c r="E551" s="194"/>
      <c r="F551" s="194"/>
      <c r="G551" s="194"/>
      <c r="H551" s="194"/>
      <c r="I551" s="194"/>
      <c r="J551" s="195"/>
      <c r="K551" s="196" t="s">
        <v>10</v>
      </c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  <c r="AA551" s="29"/>
      <c r="AB551" s="29"/>
      <c r="AC551" s="184" t="s">
        <v>2</v>
      </c>
      <c r="AD551" s="184" t="s">
        <v>3</v>
      </c>
      <c r="AE551" s="191" t="s">
        <v>4</v>
      </c>
      <c r="AF551" s="184" t="s">
        <v>5</v>
      </c>
      <c r="AG551" s="198" t="s">
        <v>6</v>
      </c>
      <c r="AH551" s="198" t="s">
        <v>7</v>
      </c>
      <c r="AI551" s="184" t="s">
        <v>8</v>
      </c>
    </row>
    <row r="552" spans="1:36" ht="15.75" customHeight="1" x14ac:dyDescent="0.25">
      <c r="A552" s="185"/>
      <c r="B552" s="49" t="s">
        <v>81</v>
      </c>
      <c r="C552" s="49" t="s">
        <v>82</v>
      </c>
      <c r="D552" s="49" t="s">
        <v>83</v>
      </c>
      <c r="E552" s="49" t="s">
        <v>84</v>
      </c>
      <c r="F552" s="49" t="s">
        <v>85</v>
      </c>
      <c r="G552" s="49" t="s">
        <v>86</v>
      </c>
      <c r="H552" s="49" t="s">
        <v>87</v>
      </c>
      <c r="I552" s="49" t="s">
        <v>88</v>
      </c>
      <c r="J552" s="49" t="s">
        <v>89</v>
      </c>
      <c r="K552" s="197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  <c r="AA552" s="29"/>
      <c r="AB552" s="29"/>
      <c r="AC552" s="185"/>
      <c r="AD552" s="185"/>
      <c r="AE552" s="185"/>
      <c r="AF552" s="185"/>
      <c r="AG552" s="185"/>
      <c r="AH552" s="185"/>
      <c r="AI552" s="185"/>
    </row>
    <row r="553" spans="1:36" ht="15.75" customHeight="1" x14ac:dyDescent="0.25">
      <c r="A553" s="49">
        <v>1401</v>
      </c>
      <c r="B553" s="50">
        <v>18</v>
      </c>
      <c r="C553" s="50"/>
      <c r="D553" s="50"/>
      <c r="E553" s="50"/>
      <c r="F553" s="50"/>
      <c r="G553" s="50"/>
      <c r="H553" s="50"/>
      <c r="I553" s="50"/>
      <c r="J553" s="50"/>
      <c r="K553" s="82"/>
      <c r="L553" s="137"/>
      <c r="M553" s="137"/>
      <c r="N553" s="137"/>
      <c r="O553" s="137"/>
      <c r="P553" s="137"/>
      <c r="Q553" s="137"/>
      <c r="R553" s="137"/>
      <c r="S553" s="137"/>
      <c r="T553" s="137"/>
      <c r="U553" s="137"/>
      <c r="V553" s="137"/>
      <c r="W553" s="137"/>
      <c r="X553" s="137"/>
      <c r="Y553" s="137"/>
      <c r="Z553" s="137"/>
      <c r="AA553" s="137"/>
      <c r="AB553" s="137"/>
      <c r="AC553" s="141"/>
      <c r="AD553" s="142"/>
      <c r="AE553" s="143"/>
      <c r="AF553" s="133"/>
      <c r="AG553" s="51">
        <f>B553</f>
        <v>18</v>
      </c>
      <c r="AH553" s="134"/>
      <c r="AI553" s="133"/>
    </row>
    <row r="554" spans="1:36" ht="15.75" customHeight="1" x14ac:dyDescent="0.25">
      <c r="A554" s="49">
        <v>1402</v>
      </c>
      <c r="B554" s="50"/>
      <c r="C554" s="50">
        <v>16</v>
      </c>
      <c r="D554" s="50"/>
      <c r="E554" s="50"/>
      <c r="F554" s="50"/>
      <c r="G554" s="50"/>
      <c r="H554" s="50"/>
      <c r="I554" s="50"/>
      <c r="J554" s="50"/>
      <c r="K554" s="82"/>
      <c r="L554" s="137"/>
      <c r="M554" s="137"/>
      <c r="N554" s="137"/>
      <c r="O554" s="137"/>
      <c r="P554" s="137"/>
      <c r="Q554" s="137"/>
      <c r="R554" s="137"/>
      <c r="S554" s="137"/>
      <c r="T554" s="137"/>
      <c r="U554" s="137"/>
      <c r="V554" s="137"/>
      <c r="W554" s="137"/>
      <c r="X554" s="137"/>
      <c r="Y554" s="137"/>
      <c r="Z554" s="137"/>
      <c r="AA554" s="137"/>
      <c r="AB554" s="137"/>
      <c r="AC554" s="144"/>
      <c r="AD554" s="81"/>
      <c r="AE554" s="145"/>
      <c r="AF554" s="52">
        <f>IF(C554=0,"",C554/B553)</f>
        <v>0.88888888888888884</v>
      </c>
      <c r="AG554" s="53">
        <v>16</v>
      </c>
      <c r="AH554" s="124">
        <f t="shared" ref="AH554:AH561" si="106">IF(AG554=0,"",AG554/AG553)</f>
        <v>0.88888888888888884</v>
      </c>
      <c r="AI554" s="124">
        <f t="shared" ref="AI554:AI561" si="107">IF(AG554=0,"",100%-AH554)</f>
        <v>0.11111111111111116</v>
      </c>
    </row>
    <row r="555" spans="1:36" ht="15.75" customHeight="1" x14ac:dyDescent="0.25">
      <c r="A555" s="49">
        <v>1501</v>
      </c>
      <c r="B555" s="50"/>
      <c r="C555" s="50"/>
      <c r="D555" s="50">
        <v>15</v>
      </c>
      <c r="E555" s="50"/>
      <c r="F555" s="50"/>
      <c r="G555" s="50"/>
      <c r="H555" s="50"/>
      <c r="I555" s="50"/>
      <c r="J555" s="50"/>
      <c r="K555" s="82"/>
      <c r="L555" s="137"/>
      <c r="M555" s="137"/>
      <c r="N555" s="137"/>
      <c r="O555" s="137"/>
      <c r="P555" s="137"/>
      <c r="Q555" s="137"/>
      <c r="R555" s="137"/>
      <c r="S555" s="137"/>
      <c r="T555" s="137"/>
      <c r="U555" s="137"/>
      <c r="V555" s="137"/>
      <c r="W555" s="137"/>
      <c r="X555" s="137"/>
      <c r="Y555" s="137"/>
      <c r="Z555" s="137"/>
      <c r="AA555" s="137"/>
      <c r="AB555" s="137"/>
      <c r="AC555" s="144"/>
      <c r="AD555" s="81"/>
      <c r="AE555" s="145"/>
      <c r="AF555" s="52">
        <f>IF(D555=0,"",D555/C554)</f>
        <v>0.9375</v>
      </c>
      <c r="AG555" s="53">
        <v>16</v>
      </c>
      <c r="AH555" s="124">
        <f t="shared" si="106"/>
        <v>1</v>
      </c>
      <c r="AI555" s="124">
        <f t="shared" si="107"/>
        <v>0</v>
      </c>
      <c r="AJ555" s="8">
        <f>AG555/AG553</f>
        <v>0.88888888888888884</v>
      </c>
    </row>
    <row r="556" spans="1:36" ht="15.75" customHeight="1" x14ac:dyDescent="0.25">
      <c r="A556" s="49">
        <v>1502</v>
      </c>
      <c r="B556" s="50"/>
      <c r="C556" s="50"/>
      <c r="D556" s="50"/>
      <c r="E556" s="50">
        <v>13</v>
      </c>
      <c r="F556" s="50"/>
      <c r="G556" s="50"/>
      <c r="H556" s="50"/>
      <c r="I556" s="50"/>
      <c r="J556" s="50"/>
      <c r="K556" s="82"/>
      <c r="L556" s="137"/>
      <c r="M556" s="137"/>
      <c r="N556" s="137"/>
      <c r="O556" s="137"/>
      <c r="P556" s="137"/>
      <c r="Q556" s="137"/>
      <c r="R556" s="137"/>
      <c r="S556" s="137"/>
      <c r="T556" s="137"/>
      <c r="U556" s="137"/>
      <c r="V556" s="137"/>
      <c r="W556" s="137"/>
      <c r="X556" s="137"/>
      <c r="Y556" s="137"/>
      <c r="Z556" s="137"/>
      <c r="AA556" s="137"/>
      <c r="AB556" s="137"/>
      <c r="AC556" s="144"/>
      <c r="AD556" s="81"/>
      <c r="AE556" s="145"/>
      <c r="AF556" s="52">
        <f>IF(E556=0,"",E556/D555)</f>
        <v>0.8666666666666667</v>
      </c>
      <c r="AG556" s="53">
        <v>15</v>
      </c>
      <c r="AH556" s="124">
        <f t="shared" si="106"/>
        <v>0.9375</v>
      </c>
      <c r="AI556" s="124">
        <f t="shared" si="107"/>
        <v>6.25E-2</v>
      </c>
    </row>
    <row r="557" spans="1:36" ht="15.75" customHeight="1" x14ac:dyDescent="0.25">
      <c r="A557" s="49">
        <v>1601</v>
      </c>
      <c r="B557" s="50"/>
      <c r="C557" s="50"/>
      <c r="D557" s="50"/>
      <c r="E557" s="50"/>
      <c r="F557" s="50">
        <v>13</v>
      </c>
      <c r="G557" s="50"/>
      <c r="H557" s="50"/>
      <c r="I557" s="50"/>
      <c r="J557" s="50"/>
      <c r="K557" s="82"/>
      <c r="L557" s="137"/>
      <c r="M557" s="137"/>
      <c r="N557" s="137"/>
      <c r="O557" s="137"/>
      <c r="P557" s="137"/>
      <c r="Q557" s="137"/>
      <c r="R557" s="137"/>
      <c r="S557" s="137"/>
      <c r="T557" s="137"/>
      <c r="U557" s="137"/>
      <c r="V557" s="137"/>
      <c r="W557" s="137"/>
      <c r="X557" s="137"/>
      <c r="Y557" s="137"/>
      <c r="Z557" s="137"/>
      <c r="AA557" s="137"/>
      <c r="AB557" s="137"/>
      <c r="AC557" s="144"/>
      <c r="AD557" s="81"/>
      <c r="AE557" s="145"/>
      <c r="AF557" s="52">
        <f>IF(F557=0,"",F557/E556)</f>
        <v>1</v>
      </c>
      <c r="AG557" s="53">
        <v>15</v>
      </c>
      <c r="AH557" s="124">
        <f t="shared" si="106"/>
        <v>1</v>
      </c>
      <c r="AI557" s="124">
        <f t="shared" si="107"/>
        <v>0</v>
      </c>
    </row>
    <row r="558" spans="1:36" ht="15.75" customHeight="1" x14ac:dyDescent="0.25">
      <c r="A558" s="49">
        <v>1602</v>
      </c>
      <c r="B558" s="50"/>
      <c r="C558" s="50"/>
      <c r="D558" s="50"/>
      <c r="E558" s="50"/>
      <c r="F558" s="50"/>
      <c r="G558" s="50">
        <v>13</v>
      </c>
      <c r="H558" s="50"/>
      <c r="I558" s="50"/>
      <c r="J558" s="50"/>
      <c r="K558" s="82"/>
      <c r="L558" s="137"/>
      <c r="M558" s="137"/>
      <c r="N558" s="137"/>
      <c r="O558" s="137"/>
      <c r="P558" s="137"/>
      <c r="Q558" s="137"/>
      <c r="R558" s="137"/>
      <c r="S558" s="137"/>
      <c r="T558" s="137"/>
      <c r="U558" s="137"/>
      <c r="V558" s="137"/>
      <c r="W558" s="137"/>
      <c r="X558" s="137"/>
      <c r="Y558" s="137"/>
      <c r="Z558" s="137"/>
      <c r="AA558" s="137"/>
      <c r="AB558" s="137"/>
      <c r="AC558" s="144"/>
      <c r="AD558" s="81"/>
      <c r="AE558" s="145"/>
      <c r="AF558" s="52">
        <f>IF(G558=0,"",G558/F557)</f>
        <v>1</v>
      </c>
      <c r="AG558" s="53">
        <v>15</v>
      </c>
      <c r="AH558" s="124">
        <f t="shared" si="106"/>
        <v>1</v>
      </c>
      <c r="AI558" s="124">
        <f t="shared" si="107"/>
        <v>0</v>
      </c>
    </row>
    <row r="559" spans="1:36" ht="15.75" customHeight="1" x14ac:dyDescent="0.25">
      <c r="A559" s="49">
        <v>1701</v>
      </c>
      <c r="B559" s="50"/>
      <c r="C559" s="50"/>
      <c r="D559" s="50"/>
      <c r="E559" s="50"/>
      <c r="F559" s="50"/>
      <c r="G559" s="50"/>
      <c r="H559" s="50">
        <v>12</v>
      </c>
      <c r="I559" s="50"/>
      <c r="J559" s="50"/>
      <c r="K559" s="82"/>
      <c r="L559" s="137"/>
      <c r="M559" s="137"/>
      <c r="N559" s="137"/>
      <c r="O559" s="137"/>
      <c r="P559" s="137"/>
      <c r="Q559" s="137"/>
      <c r="R559" s="137"/>
      <c r="S559" s="137"/>
      <c r="T559" s="137"/>
      <c r="U559" s="137"/>
      <c r="V559" s="137"/>
      <c r="W559" s="137"/>
      <c r="X559" s="137"/>
      <c r="Y559" s="137"/>
      <c r="Z559" s="137"/>
      <c r="AA559" s="137"/>
      <c r="AB559" s="137"/>
      <c r="AC559" s="144"/>
      <c r="AD559" s="81"/>
      <c r="AE559" s="145"/>
      <c r="AF559" s="52">
        <f>IF(H559=0,"",H559/G558)</f>
        <v>0.92307692307692313</v>
      </c>
      <c r="AG559" s="53">
        <v>15</v>
      </c>
      <c r="AH559" s="124">
        <f t="shared" si="106"/>
        <v>1</v>
      </c>
      <c r="AI559" s="124">
        <f t="shared" si="107"/>
        <v>0</v>
      </c>
    </row>
    <row r="560" spans="1:36" ht="15.75" customHeight="1" x14ac:dyDescent="0.25">
      <c r="A560" s="49">
        <v>1702</v>
      </c>
      <c r="B560" s="50"/>
      <c r="C560" s="50"/>
      <c r="D560" s="50"/>
      <c r="E560" s="50"/>
      <c r="F560" s="50"/>
      <c r="G560" s="50"/>
      <c r="H560" s="50"/>
      <c r="I560" s="50">
        <v>12</v>
      </c>
      <c r="J560" s="50"/>
      <c r="K560" s="82"/>
      <c r="L560" s="137"/>
      <c r="M560" s="137"/>
      <c r="N560" s="137"/>
      <c r="O560" s="137"/>
      <c r="P560" s="137"/>
      <c r="Q560" s="137"/>
      <c r="R560" s="137"/>
      <c r="S560" s="137"/>
      <c r="T560" s="137"/>
      <c r="U560" s="137"/>
      <c r="V560" s="137"/>
      <c r="W560" s="137"/>
      <c r="X560" s="137"/>
      <c r="Y560" s="137"/>
      <c r="Z560" s="137"/>
      <c r="AA560" s="137"/>
      <c r="AB560" s="137"/>
      <c r="AC560" s="144"/>
      <c r="AD560" s="81"/>
      <c r="AE560" s="145"/>
      <c r="AF560" s="52">
        <f>IF(I560=0,"",I560/H559)</f>
        <v>1</v>
      </c>
      <c r="AG560" s="53">
        <v>15</v>
      </c>
      <c r="AH560" s="124">
        <f t="shared" si="106"/>
        <v>1</v>
      </c>
      <c r="AI560" s="124">
        <f t="shared" si="107"/>
        <v>0</v>
      </c>
    </row>
    <row r="561" spans="1:35" ht="15.75" customHeight="1" x14ac:dyDescent="0.25">
      <c r="A561" s="49">
        <v>1801</v>
      </c>
      <c r="B561" s="50"/>
      <c r="C561" s="50"/>
      <c r="D561" s="50"/>
      <c r="E561" s="50"/>
      <c r="F561" s="50"/>
      <c r="G561" s="50"/>
      <c r="H561" s="50"/>
      <c r="I561" s="50"/>
      <c r="J561" s="50">
        <v>12</v>
      </c>
      <c r="K561" s="82">
        <v>12</v>
      </c>
      <c r="L561" s="137"/>
      <c r="M561" s="137"/>
      <c r="N561" s="137"/>
      <c r="O561" s="137"/>
      <c r="P561" s="137"/>
      <c r="Q561" s="137"/>
      <c r="R561" s="137"/>
      <c r="S561" s="137"/>
      <c r="T561" s="137"/>
      <c r="U561" s="137"/>
      <c r="V561" s="137"/>
      <c r="W561" s="137"/>
      <c r="X561" s="137"/>
      <c r="Y561" s="137"/>
      <c r="Z561" s="137"/>
      <c r="AA561" s="137"/>
      <c r="AB561" s="137"/>
      <c r="AC561" s="144"/>
      <c r="AD561" s="81"/>
      <c r="AE561" s="145"/>
      <c r="AF561" s="54">
        <f>IF(J561=0,"",J561/I560)</f>
        <v>1</v>
      </c>
      <c r="AG561" s="53">
        <v>15</v>
      </c>
      <c r="AH561" s="54">
        <f t="shared" si="106"/>
        <v>1</v>
      </c>
      <c r="AI561" s="54">
        <f t="shared" si="107"/>
        <v>0</v>
      </c>
    </row>
    <row r="562" spans="1:35" ht="15.75" customHeight="1" x14ac:dyDescent="0.25">
      <c r="A562" s="49">
        <v>1802</v>
      </c>
      <c r="B562" s="50"/>
      <c r="C562" s="50"/>
      <c r="D562" s="50"/>
      <c r="E562" s="50"/>
      <c r="F562" s="50"/>
      <c r="G562" s="50"/>
      <c r="H562" s="50"/>
      <c r="I562" s="50"/>
      <c r="J562" s="50">
        <v>2</v>
      </c>
      <c r="K562" s="82"/>
      <c r="L562" s="137"/>
      <c r="M562" s="137"/>
      <c r="N562" s="137"/>
      <c r="O562" s="137"/>
      <c r="P562" s="137"/>
      <c r="Q562" s="137"/>
      <c r="R562" s="137"/>
      <c r="S562" s="137"/>
      <c r="T562" s="137"/>
      <c r="U562" s="137"/>
      <c r="V562" s="137"/>
      <c r="W562" s="137"/>
      <c r="X562" s="137"/>
      <c r="Y562" s="137"/>
      <c r="Z562" s="137"/>
      <c r="AA562" s="137"/>
      <c r="AB562" s="137"/>
      <c r="AC562" s="144"/>
      <c r="AD562" s="81"/>
      <c r="AE562" s="137"/>
      <c r="AF562" s="81"/>
      <c r="AG562" s="53">
        <v>2</v>
      </c>
      <c r="AH562" s="81"/>
      <c r="AI562" s="153"/>
    </row>
    <row r="563" spans="1:35" ht="15.75" customHeight="1" x14ac:dyDescent="0.25">
      <c r="A563" s="49">
        <v>1901</v>
      </c>
      <c r="B563" s="50"/>
      <c r="C563" s="50"/>
      <c r="D563" s="50"/>
      <c r="E563" s="50"/>
      <c r="F563" s="50"/>
      <c r="G563" s="50"/>
      <c r="H563" s="50"/>
      <c r="I563" s="50"/>
      <c r="J563" s="50">
        <v>1</v>
      </c>
      <c r="K563" s="82"/>
      <c r="L563" s="137"/>
      <c r="M563" s="137"/>
      <c r="N563" s="137"/>
      <c r="O563" s="137"/>
      <c r="P563" s="137"/>
      <c r="Q563" s="137"/>
      <c r="R563" s="137"/>
      <c r="S563" s="137"/>
      <c r="T563" s="137"/>
      <c r="U563" s="137"/>
      <c r="V563" s="137"/>
      <c r="W563" s="137"/>
      <c r="X563" s="137"/>
      <c r="Y563" s="137"/>
      <c r="Z563" s="137"/>
      <c r="AA563" s="137"/>
      <c r="AB563" s="137"/>
      <c r="AC563" s="144"/>
      <c r="AD563" s="81"/>
      <c r="AE563" s="137"/>
      <c r="AF563" s="79"/>
      <c r="AG563" s="56">
        <v>1</v>
      </c>
      <c r="AH563" s="136"/>
      <c r="AI563" s="79"/>
    </row>
    <row r="564" spans="1:35" ht="15.75" customHeight="1" x14ac:dyDescent="0.25">
      <c r="A564" s="49">
        <v>1902</v>
      </c>
      <c r="B564" s="50"/>
      <c r="C564" s="50"/>
      <c r="D564" s="50"/>
      <c r="E564" s="50"/>
      <c r="F564" s="50"/>
      <c r="G564" s="50"/>
      <c r="H564" s="50"/>
      <c r="I564" s="50"/>
      <c r="J564" s="50"/>
      <c r="K564" s="82"/>
      <c r="L564" s="137"/>
      <c r="M564" s="137"/>
      <c r="N564" s="137"/>
      <c r="O564" s="137"/>
      <c r="P564" s="137"/>
      <c r="Q564" s="137"/>
      <c r="R564" s="137"/>
      <c r="S564" s="137"/>
      <c r="T564" s="137"/>
      <c r="U564" s="137"/>
      <c r="V564" s="137"/>
      <c r="W564" s="137"/>
      <c r="X564" s="137"/>
      <c r="Y564" s="137"/>
      <c r="Z564" s="137"/>
      <c r="AA564" s="137"/>
      <c r="AB564" s="137"/>
      <c r="AC564" s="144"/>
      <c r="AD564" s="81"/>
      <c r="AE564" s="137"/>
      <c r="AF564" s="79"/>
      <c r="AG564" s="56"/>
      <c r="AH564" s="136"/>
      <c r="AI564" s="79"/>
    </row>
    <row r="565" spans="1:35" ht="15.75" customHeight="1" x14ac:dyDescent="0.25">
      <c r="A565" s="49">
        <v>2001</v>
      </c>
      <c r="B565" s="50"/>
      <c r="C565" s="50"/>
      <c r="D565" s="50"/>
      <c r="E565" s="50"/>
      <c r="F565" s="50"/>
      <c r="G565" s="50"/>
      <c r="H565" s="50"/>
      <c r="I565" s="50"/>
      <c r="J565" s="50"/>
      <c r="K565" s="82"/>
      <c r="L565" s="137"/>
      <c r="M565" s="137"/>
      <c r="N565" s="137"/>
      <c r="O565" s="137"/>
      <c r="P565" s="137"/>
      <c r="Q565" s="137"/>
      <c r="R565" s="137"/>
      <c r="S565" s="137"/>
      <c r="T565" s="137"/>
      <c r="U565" s="137"/>
      <c r="V565" s="137"/>
      <c r="W565" s="137"/>
      <c r="X565" s="137"/>
      <c r="Y565" s="137"/>
      <c r="Z565" s="137"/>
      <c r="AA565" s="137"/>
      <c r="AB565" s="137"/>
      <c r="AC565" s="144"/>
      <c r="AD565" s="81"/>
      <c r="AE565" s="137"/>
      <c r="AF565" s="79"/>
      <c r="AG565" s="56"/>
      <c r="AH565" s="136"/>
      <c r="AI565" s="79"/>
    </row>
    <row r="566" spans="1:35" ht="15.75" customHeight="1" x14ac:dyDescent="0.25">
      <c r="A566" s="49">
        <v>2002</v>
      </c>
      <c r="B566" s="50"/>
      <c r="C566" s="50"/>
      <c r="D566" s="50"/>
      <c r="E566" s="50"/>
      <c r="F566" s="50"/>
      <c r="G566" s="50"/>
      <c r="H566" s="50"/>
      <c r="I566" s="50"/>
      <c r="J566" s="50"/>
      <c r="K566" s="82"/>
      <c r="L566" s="137"/>
      <c r="M566" s="137"/>
      <c r="N566" s="137"/>
      <c r="O566" s="137"/>
      <c r="P566" s="137"/>
      <c r="Q566" s="137"/>
      <c r="R566" s="137"/>
      <c r="S566" s="137"/>
      <c r="T566" s="137"/>
      <c r="U566" s="137"/>
      <c r="V566" s="137"/>
      <c r="W566" s="137"/>
      <c r="X566" s="137"/>
      <c r="Y566" s="137"/>
      <c r="Z566" s="137"/>
      <c r="AA566" s="137"/>
      <c r="AB566" s="137"/>
      <c r="AC566" s="144"/>
      <c r="AD566" s="81"/>
      <c r="AE566" s="137"/>
      <c r="AF566" s="81"/>
      <c r="AG566" s="137"/>
      <c r="AH566" s="138"/>
      <c r="AI566" s="79"/>
    </row>
    <row r="567" spans="1:35" ht="15.75" customHeight="1" x14ac:dyDescent="0.25">
      <c r="A567" s="49">
        <v>2101</v>
      </c>
      <c r="B567" s="50"/>
      <c r="C567" s="50"/>
      <c r="D567" s="50"/>
      <c r="E567" s="50"/>
      <c r="F567" s="50"/>
      <c r="G567" s="50"/>
      <c r="H567" s="50"/>
      <c r="I567" s="50"/>
      <c r="J567" s="50"/>
      <c r="K567" s="82"/>
      <c r="L567" s="137"/>
      <c r="M567" s="137"/>
      <c r="N567" s="137"/>
      <c r="O567" s="137"/>
      <c r="P567" s="137"/>
      <c r="Q567" s="137"/>
      <c r="R567" s="137"/>
      <c r="S567" s="137"/>
      <c r="T567" s="137"/>
      <c r="U567" s="137"/>
      <c r="V567" s="137"/>
      <c r="W567" s="137"/>
      <c r="X567" s="137"/>
      <c r="Y567" s="137"/>
      <c r="Z567" s="137"/>
      <c r="AA567" s="137"/>
      <c r="AB567" s="137"/>
      <c r="AC567" s="144"/>
      <c r="AD567" s="81"/>
      <c r="AE567" s="137"/>
      <c r="AF567" s="126" t="s">
        <v>63</v>
      </c>
      <c r="AG567" s="127">
        <v>4</v>
      </c>
      <c r="AH567" s="128">
        <f>IF(SUM(K555:K565)=0,"",SUM(K555:K565))</f>
        <v>12</v>
      </c>
      <c r="AI567" s="129" t="s">
        <v>10</v>
      </c>
    </row>
    <row r="568" spans="1:35" ht="15.75" customHeight="1" x14ac:dyDescent="0.25">
      <c r="A568" s="49">
        <v>2102</v>
      </c>
      <c r="B568" s="50"/>
      <c r="C568" s="50"/>
      <c r="D568" s="50"/>
      <c r="E568" s="50"/>
      <c r="F568" s="50"/>
      <c r="G568" s="50"/>
      <c r="H568" s="50"/>
      <c r="I568" s="50"/>
      <c r="J568" s="50"/>
      <c r="K568" s="82"/>
      <c r="L568" s="137"/>
      <c r="M568" s="137"/>
      <c r="N568" s="137"/>
      <c r="O568" s="137"/>
      <c r="P568" s="137"/>
      <c r="Q568" s="137"/>
      <c r="R568" s="137"/>
      <c r="S568" s="137"/>
      <c r="T568" s="137"/>
      <c r="U568" s="137"/>
      <c r="V568" s="137"/>
      <c r="W568" s="137"/>
      <c r="X568" s="137"/>
      <c r="Y568" s="137"/>
      <c r="Z568" s="137"/>
      <c r="AA568" s="137"/>
      <c r="AB568" s="137"/>
      <c r="AC568" s="144"/>
      <c r="AD568" s="81"/>
      <c r="AE568" s="137"/>
      <c r="AF568" s="130" t="s">
        <v>64</v>
      </c>
      <c r="AG568" s="57">
        <f>IF(AG567/B553=0,"",AG567/B553)</f>
        <v>0.22222222222222221</v>
      </c>
      <c r="AH568" s="131">
        <f>IF(AG567/AH567=0,"",AG567/AH567)</f>
        <v>0.33333333333333331</v>
      </c>
      <c r="AI568" s="132" t="s">
        <v>65</v>
      </c>
    </row>
    <row r="569" spans="1:35" ht="15.75" customHeight="1" x14ac:dyDescent="0.25">
      <c r="A569" s="49">
        <v>2201</v>
      </c>
      <c r="B569" s="50"/>
      <c r="C569" s="50"/>
      <c r="D569" s="50"/>
      <c r="E569" s="50"/>
      <c r="F569" s="50"/>
      <c r="G569" s="50"/>
      <c r="H569" s="50"/>
      <c r="I569" s="50"/>
      <c r="J569" s="50"/>
      <c r="K569" s="82"/>
      <c r="L569" s="137"/>
      <c r="M569" s="137"/>
      <c r="N569" s="137"/>
      <c r="O569" s="137"/>
      <c r="P569" s="137"/>
      <c r="Q569" s="137"/>
      <c r="R569" s="137"/>
      <c r="S569" s="137"/>
      <c r="T569" s="137"/>
      <c r="U569" s="137"/>
      <c r="V569" s="137"/>
      <c r="W569" s="137"/>
      <c r="X569" s="137"/>
      <c r="Y569" s="137"/>
      <c r="Z569" s="137"/>
      <c r="AA569" s="137"/>
      <c r="AB569" s="137"/>
      <c r="AC569" s="146"/>
      <c r="AD569" s="147"/>
      <c r="AE569" s="148"/>
      <c r="AF569" s="92"/>
      <c r="AG569" s="139"/>
      <c r="AH569" s="139"/>
      <c r="AI569" s="140"/>
    </row>
    <row r="570" spans="1:35" ht="18" customHeight="1" x14ac:dyDescent="0.25">
      <c r="A570" s="28"/>
      <c r="B570" s="190" t="s">
        <v>90</v>
      </c>
      <c r="C570" s="190"/>
      <c r="D570" s="190"/>
      <c r="E570" s="190"/>
      <c r="F570" s="190"/>
      <c r="G570" s="190"/>
      <c r="H570" s="190"/>
      <c r="I570" s="190"/>
      <c r="J570" s="190"/>
      <c r="K570" s="59">
        <f>SUM(K553:K566)</f>
        <v>12</v>
      </c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  <c r="AA570" s="29"/>
      <c r="AB570" s="29"/>
      <c r="AC570" s="60">
        <f>IF(K561=0,"",K561/B553)</f>
        <v>0.66666666666666663</v>
      </c>
      <c r="AD570" s="60">
        <f>IF(K570=0,"",K570/B553)</f>
        <v>0.66666666666666663</v>
      </c>
      <c r="AE570" s="60">
        <f>IF(K561=0,"",AD570-AC570)</f>
        <v>0</v>
      </c>
      <c r="AF570" s="1"/>
      <c r="AG570" s="29"/>
      <c r="AH570" s="25"/>
      <c r="AI570" s="1"/>
    </row>
    <row r="571" spans="1:35" ht="12.75" customHeight="1" x14ac:dyDescent="0.2">
      <c r="AC571" s="1"/>
      <c r="AD571" s="1"/>
      <c r="AF571" s="1"/>
    </row>
    <row r="572" spans="1:35" ht="12.75" customHeight="1" x14ac:dyDescent="0.2">
      <c r="AC572" s="1"/>
      <c r="AD572" s="1"/>
      <c r="AF572" s="1"/>
    </row>
    <row r="573" spans="1:35" ht="26.25" customHeight="1" x14ac:dyDescent="0.4">
      <c r="B573" s="188" t="s">
        <v>101</v>
      </c>
      <c r="C573" s="189"/>
      <c r="D573" s="189"/>
      <c r="E573" s="189"/>
      <c r="F573" s="189"/>
      <c r="G573" s="189"/>
      <c r="H573" s="189"/>
      <c r="I573" s="189"/>
      <c r="J573" s="189"/>
      <c r="K573" s="123" t="s">
        <v>77</v>
      </c>
      <c r="AC573" s="1"/>
      <c r="AD573" s="1"/>
      <c r="AE573" s="29"/>
      <c r="AF573" s="1"/>
      <c r="AG573" s="29"/>
      <c r="AH573" s="29"/>
      <c r="AI573" s="29"/>
    </row>
    <row r="574" spans="1:35" ht="20.25" customHeight="1" x14ac:dyDescent="0.2">
      <c r="A574" s="192" t="s">
        <v>9</v>
      </c>
      <c r="B574" s="193" t="s">
        <v>80</v>
      </c>
      <c r="C574" s="194"/>
      <c r="D574" s="194"/>
      <c r="E574" s="194"/>
      <c r="F574" s="194"/>
      <c r="G574" s="194"/>
      <c r="H574" s="194"/>
      <c r="I574" s="194"/>
      <c r="J574" s="195"/>
      <c r="K574" s="196" t="s">
        <v>10</v>
      </c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  <c r="AA574" s="29"/>
      <c r="AB574" s="29"/>
      <c r="AC574" s="184" t="s">
        <v>2</v>
      </c>
      <c r="AD574" s="184" t="s">
        <v>3</v>
      </c>
      <c r="AE574" s="191" t="s">
        <v>4</v>
      </c>
      <c r="AF574" s="184" t="s">
        <v>5</v>
      </c>
      <c r="AG574" s="198" t="s">
        <v>6</v>
      </c>
      <c r="AH574" s="198" t="s">
        <v>7</v>
      </c>
      <c r="AI574" s="184" t="s">
        <v>8</v>
      </c>
    </row>
    <row r="575" spans="1:35" ht="15.75" customHeight="1" x14ac:dyDescent="0.25">
      <c r="A575" s="185"/>
      <c r="B575" s="49" t="s">
        <v>81</v>
      </c>
      <c r="C575" s="49" t="s">
        <v>82</v>
      </c>
      <c r="D575" s="49" t="s">
        <v>83</v>
      </c>
      <c r="E575" s="49" t="s">
        <v>84</v>
      </c>
      <c r="F575" s="49" t="s">
        <v>85</v>
      </c>
      <c r="G575" s="49" t="s">
        <v>86</v>
      </c>
      <c r="H575" s="49" t="s">
        <v>87</v>
      </c>
      <c r="I575" s="49" t="s">
        <v>88</v>
      </c>
      <c r="J575" s="49" t="s">
        <v>89</v>
      </c>
      <c r="K575" s="197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  <c r="AA575" s="29"/>
      <c r="AB575" s="29"/>
      <c r="AC575" s="185"/>
      <c r="AD575" s="185"/>
      <c r="AE575" s="185"/>
      <c r="AF575" s="185"/>
      <c r="AG575" s="185"/>
      <c r="AH575" s="185"/>
      <c r="AI575" s="185"/>
    </row>
    <row r="576" spans="1:35" ht="15.75" customHeight="1" x14ac:dyDescent="0.25">
      <c r="A576" s="49">
        <v>1402</v>
      </c>
      <c r="B576" s="50">
        <v>72</v>
      </c>
      <c r="C576" s="50"/>
      <c r="D576" s="50"/>
      <c r="E576" s="50"/>
      <c r="F576" s="50"/>
      <c r="G576" s="50"/>
      <c r="H576" s="50"/>
      <c r="I576" s="50"/>
      <c r="J576" s="50"/>
      <c r="K576" s="82"/>
      <c r="L576" s="137"/>
      <c r="M576" s="137"/>
      <c r="N576" s="137"/>
      <c r="O576" s="137"/>
      <c r="P576" s="137"/>
      <c r="Q576" s="137"/>
      <c r="R576" s="137"/>
      <c r="S576" s="137"/>
      <c r="T576" s="137"/>
      <c r="U576" s="137"/>
      <c r="V576" s="137"/>
      <c r="W576" s="137"/>
      <c r="X576" s="137"/>
      <c r="Y576" s="137"/>
      <c r="Z576" s="137"/>
      <c r="AA576" s="137"/>
      <c r="AB576" s="137"/>
      <c r="AC576" s="141"/>
      <c r="AD576" s="142"/>
      <c r="AE576" s="143"/>
      <c r="AF576" s="133"/>
      <c r="AG576" s="51">
        <f>B576</f>
        <v>72</v>
      </c>
      <c r="AH576" s="134"/>
      <c r="AI576" s="133"/>
    </row>
    <row r="577" spans="1:36" ht="15.75" customHeight="1" x14ac:dyDescent="0.25">
      <c r="A577" s="49">
        <v>1501</v>
      </c>
      <c r="B577" s="50"/>
      <c r="C577" s="50">
        <v>66</v>
      </c>
      <c r="D577" s="50"/>
      <c r="E577" s="50"/>
      <c r="F577" s="50"/>
      <c r="G577" s="50"/>
      <c r="H577" s="50"/>
      <c r="I577" s="50"/>
      <c r="J577" s="50"/>
      <c r="K577" s="82"/>
      <c r="L577" s="137"/>
      <c r="M577" s="137"/>
      <c r="N577" s="137"/>
      <c r="O577" s="137"/>
      <c r="P577" s="137"/>
      <c r="Q577" s="137"/>
      <c r="R577" s="137"/>
      <c r="S577" s="137"/>
      <c r="T577" s="137"/>
      <c r="U577" s="137"/>
      <c r="V577" s="137"/>
      <c r="W577" s="137"/>
      <c r="X577" s="137"/>
      <c r="Y577" s="137"/>
      <c r="Z577" s="137"/>
      <c r="AA577" s="137"/>
      <c r="AB577" s="137"/>
      <c r="AC577" s="144"/>
      <c r="AD577" s="81"/>
      <c r="AE577" s="145"/>
      <c r="AF577" s="52">
        <f>IF(C577=0,"",C577/B576)</f>
        <v>0.91666666666666663</v>
      </c>
      <c r="AG577" s="53">
        <v>55</v>
      </c>
      <c r="AH577" s="124">
        <f t="shared" ref="AH577:AH584" si="108">IF(AG577=0,"",AG577/AG576)</f>
        <v>0.76388888888888884</v>
      </c>
      <c r="AI577" s="124">
        <f t="shared" ref="AI577:AI584" si="109">IF(AG577=0,"",100%-AH577)</f>
        <v>0.23611111111111116</v>
      </c>
    </row>
    <row r="578" spans="1:36" ht="15.75" customHeight="1" x14ac:dyDescent="0.25">
      <c r="A578" s="49">
        <v>1502</v>
      </c>
      <c r="B578" s="50"/>
      <c r="C578" s="50"/>
      <c r="D578" s="50">
        <v>55</v>
      </c>
      <c r="E578" s="50"/>
      <c r="F578" s="50"/>
      <c r="G578" s="50"/>
      <c r="H578" s="50"/>
      <c r="I578" s="50"/>
      <c r="J578" s="50"/>
      <c r="K578" s="82"/>
      <c r="L578" s="137"/>
      <c r="M578" s="137"/>
      <c r="N578" s="137"/>
      <c r="O578" s="137"/>
      <c r="P578" s="137"/>
      <c r="Q578" s="137"/>
      <c r="R578" s="137"/>
      <c r="S578" s="137"/>
      <c r="T578" s="137"/>
      <c r="U578" s="137"/>
      <c r="V578" s="137"/>
      <c r="W578" s="137"/>
      <c r="X578" s="137"/>
      <c r="Y578" s="137"/>
      <c r="Z578" s="137"/>
      <c r="AA578" s="137"/>
      <c r="AB578" s="137"/>
      <c r="AC578" s="144"/>
      <c r="AD578" s="81"/>
      <c r="AE578" s="145"/>
      <c r="AF578" s="52">
        <f>IF(D578=0,"",D578/C577)</f>
        <v>0.83333333333333337</v>
      </c>
      <c r="AG578" s="53">
        <v>55</v>
      </c>
      <c r="AH578" s="124">
        <f t="shared" si="108"/>
        <v>1</v>
      </c>
      <c r="AI578" s="124">
        <f t="shared" si="109"/>
        <v>0</v>
      </c>
      <c r="AJ578" s="8">
        <f>AG578/AG576</f>
        <v>0.76388888888888884</v>
      </c>
    </row>
    <row r="579" spans="1:36" ht="15.75" customHeight="1" x14ac:dyDescent="0.25">
      <c r="A579" s="49">
        <v>1601</v>
      </c>
      <c r="B579" s="50"/>
      <c r="C579" s="50"/>
      <c r="D579" s="50"/>
      <c r="E579" s="50">
        <v>49</v>
      </c>
      <c r="F579" s="50"/>
      <c r="G579" s="50"/>
      <c r="H579" s="50"/>
      <c r="I579" s="50"/>
      <c r="J579" s="50"/>
      <c r="K579" s="82"/>
      <c r="L579" s="137"/>
      <c r="M579" s="137"/>
      <c r="N579" s="137"/>
      <c r="O579" s="137"/>
      <c r="P579" s="137"/>
      <c r="Q579" s="137"/>
      <c r="R579" s="137"/>
      <c r="S579" s="137"/>
      <c r="T579" s="137"/>
      <c r="U579" s="137"/>
      <c r="V579" s="137"/>
      <c r="W579" s="137"/>
      <c r="X579" s="137"/>
      <c r="Y579" s="137"/>
      <c r="Z579" s="137"/>
      <c r="AA579" s="137"/>
      <c r="AB579" s="137"/>
      <c r="AC579" s="144"/>
      <c r="AD579" s="81"/>
      <c r="AE579" s="145"/>
      <c r="AF579" s="52">
        <f>IF(E579=0,"",E579/D578)</f>
        <v>0.89090909090909087</v>
      </c>
      <c r="AG579" s="53">
        <v>52</v>
      </c>
      <c r="AH579" s="124">
        <f t="shared" si="108"/>
        <v>0.94545454545454544</v>
      </c>
      <c r="AI579" s="124">
        <f t="shared" si="109"/>
        <v>5.4545454545454564E-2</v>
      </c>
    </row>
    <row r="580" spans="1:36" ht="15.75" customHeight="1" x14ac:dyDescent="0.25">
      <c r="A580" s="49">
        <v>1602</v>
      </c>
      <c r="B580" s="50"/>
      <c r="C580" s="50"/>
      <c r="D580" s="50"/>
      <c r="E580" s="50"/>
      <c r="F580" s="50">
        <v>48</v>
      </c>
      <c r="G580" s="50"/>
      <c r="H580" s="50"/>
      <c r="I580" s="50"/>
      <c r="J580" s="50"/>
      <c r="K580" s="82"/>
      <c r="L580" s="137"/>
      <c r="M580" s="137"/>
      <c r="N580" s="137"/>
      <c r="O580" s="137"/>
      <c r="P580" s="137"/>
      <c r="Q580" s="137"/>
      <c r="R580" s="137"/>
      <c r="S580" s="137"/>
      <c r="T580" s="137"/>
      <c r="U580" s="137"/>
      <c r="V580" s="137"/>
      <c r="W580" s="137"/>
      <c r="X580" s="137"/>
      <c r="Y580" s="137"/>
      <c r="Z580" s="137"/>
      <c r="AA580" s="137"/>
      <c r="AB580" s="137"/>
      <c r="AC580" s="144"/>
      <c r="AD580" s="81"/>
      <c r="AE580" s="145"/>
      <c r="AF580" s="52">
        <f>IF(F580=0,"",F580/E579)</f>
        <v>0.97959183673469385</v>
      </c>
      <c r="AG580" s="53">
        <v>52</v>
      </c>
      <c r="AH580" s="124">
        <f t="shared" si="108"/>
        <v>1</v>
      </c>
      <c r="AI580" s="124">
        <f t="shared" si="109"/>
        <v>0</v>
      </c>
    </row>
    <row r="581" spans="1:36" ht="15.75" customHeight="1" x14ac:dyDescent="0.25">
      <c r="A581" s="49">
        <v>1701</v>
      </c>
      <c r="B581" s="50"/>
      <c r="C581" s="50"/>
      <c r="D581" s="50"/>
      <c r="E581" s="50"/>
      <c r="F581" s="50"/>
      <c r="G581" s="50">
        <v>44</v>
      </c>
      <c r="H581" s="50"/>
      <c r="I581" s="50"/>
      <c r="J581" s="50"/>
      <c r="K581" s="82"/>
      <c r="L581" s="137"/>
      <c r="M581" s="137"/>
      <c r="N581" s="137"/>
      <c r="O581" s="137"/>
      <c r="P581" s="137"/>
      <c r="Q581" s="137"/>
      <c r="R581" s="137"/>
      <c r="S581" s="137"/>
      <c r="T581" s="137"/>
      <c r="U581" s="137"/>
      <c r="V581" s="137"/>
      <c r="W581" s="137"/>
      <c r="X581" s="137"/>
      <c r="Y581" s="137"/>
      <c r="Z581" s="137"/>
      <c r="AA581" s="137"/>
      <c r="AB581" s="137"/>
      <c r="AC581" s="144"/>
      <c r="AD581" s="81"/>
      <c r="AE581" s="145"/>
      <c r="AF581" s="52">
        <f>IF(G581=0,"",G581/F580)</f>
        <v>0.91666666666666663</v>
      </c>
      <c r="AG581" s="53">
        <v>49</v>
      </c>
      <c r="AH581" s="124">
        <f t="shared" si="108"/>
        <v>0.94230769230769229</v>
      </c>
      <c r="AI581" s="124">
        <f t="shared" si="109"/>
        <v>5.7692307692307709E-2</v>
      </c>
    </row>
    <row r="582" spans="1:36" ht="15.75" customHeight="1" x14ac:dyDescent="0.25">
      <c r="A582" s="49">
        <v>1702</v>
      </c>
      <c r="B582" s="50"/>
      <c r="C582" s="50"/>
      <c r="D582" s="50"/>
      <c r="E582" s="50"/>
      <c r="F582" s="50"/>
      <c r="G582" s="50"/>
      <c r="H582" s="50">
        <v>42</v>
      </c>
      <c r="I582" s="50"/>
      <c r="J582" s="50"/>
      <c r="K582" s="82"/>
      <c r="L582" s="137"/>
      <c r="M582" s="137"/>
      <c r="N582" s="137"/>
      <c r="O582" s="137"/>
      <c r="P582" s="137"/>
      <c r="Q582" s="137"/>
      <c r="R582" s="137"/>
      <c r="S582" s="137"/>
      <c r="T582" s="137"/>
      <c r="U582" s="137"/>
      <c r="V582" s="137"/>
      <c r="W582" s="137"/>
      <c r="X582" s="137"/>
      <c r="Y582" s="137"/>
      <c r="Z582" s="137"/>
      <c r="AA582" s="137"/>
      <c r="AB582" s="137"/>
      <c r="AC582" s="144"/>
      <c r="AD582" s="81"/>
      <c r="AE582" s="145"/>
      <c r="AF582" s="52">
        <f>IF(H582=0,"",H582/G581)</f>
        <v>0.95454545454545459</v>
      </c>
      <c r="AG582" s="53">
        <v>49</v>
      </c>
      <c r="AH582" s="124">
        <f t="shared" si="108"/>
        <v>1</v>
      </c>
      <c r="AI582" s="124">
        <f t="shared" si="109"/>
        <v>0</v>
      </c>
    </row>
    <row r="583" spans="1:36" ht="15.75" customHeight="1" x14ac:dyDescent="0.25">
      <c r="A583" s="49">
        <v>1801</v>
      </c>
      <c r="B583" s="50"/>
      <c r="C583" s="50"/>
      <c r="D583" s="50"/>
      <c r="E583" s="50"/>
      <c r="F583" s="50"/>
      <c r="G583" s="50"/>
      <c r="H583" s="50"/>
      <c r="I583" s="50">
        <v>42</v>
      </c>
      <c r="J583" s="50"/>
      <c r="K583" s="82"/>
      <c r="L583" s="137"/>
      <c r="M583" s="137"/>
      <c r="N583" s="137"/>
      <c r="O583" s="137"/>
      <c r="P583" s="137"/>
      <c r="Q583" s="137"/>
      <c r="R583" s="137"/>
      <c r="S583" s="137"/>
      <c r="T583" s="137"/>
      <c r="U583" s="137"/>
      <c r="V583" s="137"/>
      <c r="W583" s="137"/>
      <c r="X583" s="137"/>
      <c r="Y583" s="137"/>
      <c r="Z583" s="137"/>
      <c r="AA583" s="137"/>
      <c r="AB583" s="137"/>
      <c r="AC583" s="144"/>
      <c r="AD583" s="81"/>
      <c r="AE583" s="145"/>
      <c r="AF583" s="52">
        <f>IF(I583=0,"",I583/H582)</f>
        <v>1</v>
      </c>
      <c r="AG583" s="53">
        <v>47</v>
      </c>
      <c r="AH583" s="124">
        <f t="shared" si="108"/>
        <v>0.95918367346938771</v>
      </c>
      <c r="AI583" s="124">
        <f t="shared" si="109"/>
        <v>4.081632653061229E-2</v>
      </c>
    </row>
    <row r="584" spans="1:36" ht="15.75" customHeight="1" x14ac:dyDescent="0.25">
      <c r="A584" s="49">
        <v>1802</v>
      </c>
      <c r="B584" s="50"/>
      <c r="C584" s="50"/>
      <c r="D584" s="50"/>
      <c r="E584" s="50"/>
      <c r="F584" s="50"/>
      <c r="G584" s="50"/>
      <c r="H584" s="50"/>
      <c r="I584" s="50"/>
      <c r="J584" s="50">
        <v>42</v>
      </c>
      <c r="K584" s="82">
        <v>41</v>
      </c>
      <c r="L584" s="137"/>
      <c r="M584" s="137"/>
      <c r="N584" s="137"/>
      <c r="O584" s="137"/>
      <c r="P584" s="137"/>
      <c r="Q584" s="137"/>
      <c r="R584" s="137"/>
      <c r="S584" s="137"/>
      <c r="T584" s="137"/>
      <c r="U584" s="137"/>
      <c r="V584" s="137"/>
      <c r="W584" s="137"/>
      <c r="X584" s="137"/>
      <c r="Y584" s="137"/>
      <c r="Z584" s="137"/>
      <c r="AA584" s="137"/>
      <c r="AB584" s="137"/>
      <c r="AC584" s="144"/>
      <c r="AD584" s="81"/>
      <c r="AE584" s="145"/>
      <c r="AF584" s="54">
        <f>IF(J584=0,"",J584/I583)</f>
        <v>1</v>
      </c>
      <c r="AG584" s="53">
        <v>45</v>
      </c>
      <c r="AH584" s="54">
        <f t="shared" si="108"/>
        <v>0.95744680851063835</v>
      </c>
      <c r="AI584" s="54">
        <f t="shared" si="109"/>
        <v>4.2553191489361653E-2</v>
      </c>
    </row>
    <row r="585" spans="1:36" ht="15.75" customHeight="1" x14ac:dyDescent="0.25">
      <c r="A585" s="49">
        <v>1901</v>
      </c>
      <c r="B585" s="50"/>
      <c r="C585" s="50"/>
      <c r="D585" s="50"/>
      <c r="E585" s="50"/>
      <c r="F585" s="50"/>
      <c r="G585" s="50"/>
      <c r="H585" s="50"/>
      <c r="I585" s="50"/>
      <c r="J585" s="50">
        <v>4</v>
      </c>
      <c r="K585" s="82">
        <v>3</v>
      </c>
      <c r="L585" s="137"/>
      <c r="M585" s="137"/>
      <c r="N585" s="137"/>
      <c r="O585" s="137"/>
      <c r="P585" s="137"/>
      <c r="Q585" s="137"/>
      <c r="R585" s="137"/>
      <c r="S585" s="137"/>
      <c r="T585" s="137"/>
      <c r="U585" s="137"/>
      <c r="V585" s="137"/>
      <c r="W585" s="137"/>
      <c r="X585" s="137"/>
      <c r="Y585" s="137"/>
      <c r="Z585" s="137"/>
      <c r="AA585" s="137"/>
      <c r="AB585" s="137"/>
      <c r="AC585" s="144"/>
      <c r="AD585" s="81"/>
      <c r="AE585" s="137"/>
      <c r="AF585" s="81"/>
      <c r="AG585" s="53">
        <v>4</v>
      </c>
      <c r="AH585" s="81"/>
      <c r="AI585" s="153"/>
    </row>
    <row r="586" spans="1:36" ht="15.75" customHeight="1" x14ac:dyDescent="0.25">
      <c r="A586" s="49">
        <v>1902</v>
      </c>
      <c r="B586" s="50"/>
      <c r="C586" s="50"/>
      <c r="D586" s="50"/>
      <c r="E586" s="50"/>
      <c r="F586" s="50"/>
      <c r="G586" s="50"/>
      <c r="H586" s="50"/>
      <c r="I586" s="50"/>
      <c r="J586" s="50">
        <v>1</v>
      </c>
      <c r="K586" s="82">
        <v>1</v>
      </c>
      <c r="L586" s="137"/>
      <c r="M586" s="137"/>
      <c r="N586" s="137"/>
      <c r="O586" s="137"/>
      <c r="P586" s="137"/>
      <c r="Q586" s="137"/>
      <c r="R586" s="137"/>
      <c r="S586" s="137"/>
      <c r="T586" s="137"/>
      <c r="U586" s="137"/>
      <c r="V586" s="137"/>
      <c r="W586" s="137"/>
      <c r="X586" s="137"/>
      <c r="Y586" s="137"/>
      <c r="Z586" s="137"/>
      <c r="AA586" s="137"/>
      <c r="AB586" s="137"/>
      <c r="AC586" s="144"/>
      <c r="AD586" s="81"/>
      <c r="AE586" s="137"/>
      <c r="AF586" s="79"/>
      <c r="AG586" s="56">
        <v>1</v>
      </c>
      <c r="AH586" s="136"/>
      <c r="AI586" s="79"/>
    </row>
    <row r="587" spans="1:36" ht="15.75" customHeight="1" x14ac:dyDescent="0.25">
      <c r="A587" s="49">
        <v>2001</v>
      </c>
      <c r="B587" s="50"/>
      <c r="C587" s="50"/>
      <c r="D587" s="50"/>
      <c r="E587" s="50"/>
      <c r="F587" s="50"/>
      <c r="G587" s="50"/>
      <c r="H587" s="50"/>
      <c r="I587" s="50"/>
      <c r="J587" s="50"/>
      <c r="K587" s="82"/>
      <c r="L587" s="137"/>
      <c r="M587" s="137"/>
      <c r="N587" s="137"/>
      <c r="O587" s="137"/>
      <c r="P587" s="137"/>
      <c r="Q587" s="137"/>
      <c r="R587" s="137"/>
      <c r="S587" s="137"/>
      <c r="T587" s="137"/>
      <c r="U587" s="137"/>
      <c r="V587" s="137"/>
      <c r="W587" s="137"/>
      <c r="X587" s="137"/>
      <c r="Y587" s="137"/>
      <c r="Z587" s="137"/>
      <c r="AA587" s="137"/>
      <c r="AB587" s="137"/>
      <c r="AC587" s="144"/>
      <c r="AD587" s="81"/>
      <c r="AE587" s="137"/>
      <c r="AF587" s="79"/>
      <c r="AG587" s="56"/>
      <c r="AH587" s="136"/>
      <c r="AI587" s="79"/>
    </row>
    <row r="588" spans="1:36" ht="15.75" customHeight="1" x14ac:dyDescent="0.25">
      <c r="A588" s="49">
        <v>2002</v>
      </c>
      <c r="B588" s="50"/>
      <c r="C588" s="50"/>
      <c r="D588" s="50"/>
      <c r="E588" s="50"/>
      <c r="F588" s="50"/>
      <c r="G588" s="50"/>
      <c r="H588" s="50"/>
      <c r="I588" s="50"/>
      <c r="J588" s="50"/>
      <c r="K588" s="82"/>
      <c r="L588" s="137"/>
      <c r="M588" s="137"/>
      <c r="N588" s="137"/>
      <c r="O588" s="137"/>
      <c r="P588" s="137"/>
      <c r="Q588" s="137"/>
      <c r="R588" s="137"/>
      <c r="S588" s="137"/>
      <c r="T588" s="137"/>
      <c r="U588" s="137"/>
      <c r="V588" s="137"/>
      <c r="W588" s="137"/>
      <c r="X588" s="137"/>
      <c r="Y588" s="137"/>
      <c r="Z588" s="137"/>
      <c r="AA588" s="137"/>
      <c r="AB588" s="137"/>
      <c r="AC588" s="144"/>
      <c r="AD588" s="81"/>
      <c r="AE588" s="137"/>
      <c r="AF588" s="79"/>
      <c r="AG588" s="56"/>
      <c r="AH588" s="136"/>
      <c r="AI588" s="79"/>
    </row>
    <row r="589" spans="1:36" ht="15.75" customHeight="1" x14ac:dyDescent="0.25">
      <c r="A589" s="49">
        <v>2101</v>
      </c>
      <c r="B589" s="50"/>
      <c r="C589" s="50"/>
      <c r="D589" s="50"/>
      <c r="E589" s="50"/>
      <c r="F589" s="50"/>
      <c r="G589" s="50"/>
      <c r="H589" s="50"/>
      <c r="I589" s="50"/>
      <c r="J589" s="50"/>
      <c r="K589" s="82"/>
      <c r="L589" s="137"/>
      <c r="M589" s="137"/>
      <c r="N589" s="137"/>
      <c r="O589" s="137"/>
      <c r="P589" s="137"/>
      <c r="Q589" s="137"/>
      <c r="R589" s="137"/>
      <c r="S589" s="137"/>
      <c r="T589" s="137"/>
      <c r="U589" s="137"/>
      <c r="V589" s="137"/>
      <c r="W589" s="137"/>
      <c r="X589" s="137"/>
      <c r="Y589" s="137"/>
      <c r="Z589" s="137"/>
      <c r="AA589" s="137"/>
      <c r="AB589" s="137"/>
      <c r="AC589" s="144"/>
      <c r="AD589" s="81"/>
      <c r="AE589" s="137"/>
      <c r="AF589" s="81"/>
      <c r="AG589" s="137"/>
      <c r="AH589" s="138"/>
      <c r="AI589" s="79"/>
    </row>
    <row r="590" spans="1:36" ht="15.75" customHeight="1" x14ac:dyDescent="0.25">
      <c r="A590" s="49">
        <v>2102</v>
      </c>
      <c r="B590" s="50"/>
      <c r="C590" s="50"/>
      <c r="D590" s="50"/>
      <c r="E590" s="50"/>
      <c r="F590" s="50"/>
      <c r="G590" s="50"/>
      <c r="H590" s="50"/>
      <c r="I590" s="50"/>
      <c r="J590" s="50"/>
      <c r="K590" s="82"/>
      <c r="L590" s="137"/>
      <c r="M590" s="137"/>
      <c r="N590" s="137"/>
      <c r="O590" s="137"/>
      <c r="P590" s="137"/>
      <c r="Q590" s="137"/>
      <c r="R590" s="137"/>
      <c r="S590" s="137"/>
      <c r="T590" s="137"/>
      <c r="U590" s="137"/>
      <c r="V590" s="137"/>
      <c r="W590" s="137"/>
      <c r="X590" s="137"/>
      <c r="Y590" s="137"/>
      <c r="Z590" s="137"/>
      <c r="AA590" s="137"/>
      <c r="AB590" s="137"/>
      <c r="AC590" s="144"/>
      <c r="AD590" s="81"/>
      <c r="AE590" s="137"/>
      <c r="AF590" s="126" t="s">
        <v>63</v>
      </c>
      <c r="AG590" s="127">
        <v>28</v>
      </c>
      <c r="AH590" s="128">
        <f>IF(SUM(K578:K588)=0,"",SUM(K578:K588))</f>
        <v>45</v>
      </c>
      <c r="AI590" s="129" t="s">
        <v>10</v>
      </c>
    </row>
    <row r="591" spans="1:36" ht="15.75" customHeight="1" x14ac:dyDescent="0.25">
      <c r="A591" s="49">
        <v>2201</v>
      </c>
      <c r="B591" s="50"/>
      <c r="C591" s="50"/>
      <c r="D591" s="50"/>
      <c r="E591" s="50"/>
      <c r="F591" s="50"/>
      <c r="G591" s="50"/>
      <c r="H591" s="50"/>
      <c r="I591" s="50"/>
      <c r="J591" s="50"/>
      <c r="K591" s="82"/>
      <c r="L591" s="137"/>
      <c r="M591" s="137"/>
      <c r="N591" s="137"/>
      <c r="O591" s="137"/>
      <c r="P591" s="137"/>
      <c r="Q591" s="137"/>
      <c r="R591" s="137"/>
      <c r="S591" s="137"/>
      <c r="T591" s="137"/>
      <c r="U591" s="137"/>
      <c r="V591" s="137"/>
      <c r="W591" s="137"/>
      <c r="X591" s="137"/>
      <c r="Y591" s="137"/>
      <c r="Z591" s="137"/>
      <c r="AA591" s="137"/>
      <c r="AB591" s="137"/>
      <c r="AC591" s="144"/>
      <c r="AD591" s="81"/>
      <c r="AE591" s="137"/>
      <c r="AF591" s="130" t="s">
        <v>64</v>
      </c>
      <c r="AG591" s="57">
        <f>IF(AG590/B576=0,"",AG590/B576)</f>
        <v>0.3888888888888889</v>
      </c>
      <c r="AH591" s="131">
        <f>IF(AG590/AH590=0,"",AG590/AH590)</f>
        <v>0.62222222222222223</v>
      </c>
      <c r="AI591" s="132" t="s">
        <v>65</v>
      </c>
    </row>
    <row r="592" spans="1:36" ht="15.75" customHeight="1" x14ac:dyDescent="0.25">
      <c r="A592" s="49">
        <v>2202</v>
      </c>
      <c r="B592" s="50"/>
      <c r="C592" s="50"/>
      <c r="D592" s="50"/>
      <c r="E592" s="50"/>
      <c r="F592" s="50"/>
      <c r="G592" s="50"/>
      <c r="H592" s="50"/>
      <c r="I592" s="50"/>
      <c r="J592" s="50"/>
      <c r="K592" s="82"/>
      <c r="L592" s="137"/>
      <c r="M592" s="137"/>
      <c r="N592" s="137"/>
      <c r="O592" s="137"/>
      <c r="P592" s="137"/>
      <c r="Q592" s="137"/>
      <c r="R592" s="137"/>
      <c r="S592" s="137"/>
      <c r="T592" s="137"/>
      <c r="U592" s="137"/>
      <c r="V592" s="137"/>
      <c r="W592" s="137"/>
      <c r="X592" s="137"/>
      <c r="Y592" s="137"/>
      <c r="Z592" s="137"/>
      <c r="AA592" s="137"/>
      <c r="AB592" s="137"/>
      <c r="AC592" s="146"/>
      <c r="AD592" s="147"/>
      <c r="AE592" s="148"/>
      <c r="AF592" s="92"/>
      <c r="AG592" s="139"/>
      <c r="AH592" s="139"/>
      <c r="AI592" s="140"/>
    </row>
    <row r="593" spans="1:36" ht="18" customHeight="1" x14ac:dyDescent="0.25">
      <c r="A593" s="28"/>
      <c r="B593" s="190" t="s">
        <v>90</v>
      </c>
      <c r="C593" s="190"/>
      <c r="D593" s="190"/>
      <c r="E593" s="190"/>
      <c r="F593" s="190"/>
      <c r="G593" s="190"/>
      <c r="H593" s="190"/>
      <c r="I593" s="190"/>
      <c r="J593" s="190"/>
      <c r="K593" s="59">
        <f>SUM(K576:K589)</f>
        <v>45</v>
      </c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  <c r="AA593" s="29"/>
      <c r="AB593" s="29"/>
      <c r="AC593" s="60">
        <f>IF(K584=0,"",K584/B576)</f>
        <v>0.56944444444444442</v>
      </c>
      <c r="AD593" s="60">
        <f>IF(K593=0,"",K593/B576)</f>
        <v>0.625</v>
      </c>
      <c r="AE593" s="60">
        <f>IF(K584=0,"",AD593-AC593)</f>
        <v>5.555555555555558E-2</v>
      </c>
      <c r="AF593" s="1"/>
      <c r="AG593" s="29"/>
      <c r="AH593" s="25"/>
      <c r="AI593" s="1"/>
    </row>
    <row r="594" spans="1:36" ht="12.75" customHeight="1" x14ac:dyDescent="0.2">
      <c r="AC594" s="1"/>
      <c r="AD594" s="1"/>
      <c r="AF594" s="1"/>
    </row>
    <row r="595" spans="1:36" ht="12.75" customHeight="1" x14ac:dyDescent="0.2">
      <c r="AC595" s="1"/>
      <c r="AD595" s="1"/>
      <c r="AF595" s="1"/>
    </row>
    <row r="596" spans="1:36" ht="26.25" customHeight="1" x14ac:dyDescent="0.4">
      <c r="B596" s="188" t="s">
        <v>101</v>
      </c>
      <c r="C596" s="189"/>
      <c r="D596" s="189"/>
      <c r="E596" s="189"/>
      <c r="F596" s="189"/>
      <c r="G596" s="189"/>
      <c r="H596" s="189"/>
      <c r="I596" s="189"/>
      <c r="J596" s="189"/>
      <c r="K596" s="123" t="s">
        <v>78</v>
      </c>
      <c r="AC596" s="1"/>
      <c r="AD596" s="1"/>
      <c r="AE596" s="29"/>
      <c r="AF596" s="1"/>
      <c r="AG596" s="29"/>
      <c r="AH596" s="29"/>
      <c r="AI596" s="29"/>
    </row>
    <row r="597" spans="1:36" ht="20.25" customHeight="1" x14ac:dyDescent="0.2">
      <c r="A597" s="192" t="s">
        <v>9</v>
      </c>
      <c r="B597" s="193" t="s">
        <v>80</v>
      </c>
      <c r="C597" s="194"/>
      <c r="D597" s="194"/>
      <c r="E597" s="194"/>
      <c r="F597" s="194"/>
      <c r="G597" s="194"/>
      <c r="H597" s="194"/>
      <c r="I597" s="194"/>
      <c r="J597" s="195"/>
      <c r="K597" s="196" t="s">
        <v>10</v>
      </c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  <c r="AA597" s="29"/>
      <c r="AB597" s="29"/>
      <c r="AC597" s="184" t="s">
        <v>2</v>
      </c>
      <c r="AD597" s="184" t="s">
        <v>3</v>
      </c>
      <c r="AE597" s="191" t="s">
        <v>4</v>
      </c>
      <c r="AF597" s="184" t="s">
        <v>5</v>
      </c>
      <c r="AG597" s="198" t="s">
        <v>6</v>
      </c>
      <c r="AH597" s="198" t="s">
        <v>7</v>
      </c>
      <c r="AI597" s="184" t="s">
        <v>8</v>
      </c>
    </row>
    <row r="598" spans="1:36" ht="15.75" customHeight="1" x14ac:dyDescent="0.25">
      <c r="A598" s="185"/>
      <c r="B598" s="49" t="s">
        <v>81</v>
      </c>
      <c r="C598" s="49" t="s">
        <v>82</v>
      </c>
      <c r="D598" s="49" t="s">
        <v>83</v>
      </c>
      <c r="E598" s="49" t="s">
        <v>84</v>
      </c>
      <c r="F598" s="49" t="s">
        <v>85</v>
      </c>
      <c r="G598" s="49" t="s">
        <v>86</v>
      </c>
      <c r="H598" s="49" t="s">
        <v>87</v>
      </c>
      <c r="I598" s="49" t="s">
        <v>88</v>
      </c>
      <c r="J598" s="49" t="s">
        <v>89</v>
      </c>
      <c r="K598" s="197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  <c r="AA598" s="29"/>
      <c r="AB598" s="29"/>
      <c r="AC598" s="185"/>
      <c r="AD598" s="185"/>
      <c r="AE598" s="185"/>
      <c r="AF598" s="185"/>
      <c r="AG598" s="185"/>
      <c r="AH598" s="185"/>
      <c r="AI598" s="185"/>
    </row>
    <row r="599" spans="1:36" ht="15.75" customHeight="1" x14ac:dyDescent="0.25">
      <c r="A599" s="49">
        <v>1501</v>
      </c>
      <c r="B599" s="50">
        <v>23</v>
      </c>
      <c r="C599" s="50"/>
      <c r="D599" s="50"/>
      <c r="E599" s="50"/>
      <c r="F599" s="50"/>
      <c r="G599" s="50"/>
      <c r="H599" s="50"/>
      <c r="I599" s="50"/>
      <c r="J599" s="50"/>
      <c r="K599" s="82"/>
      <c r="L599" s="137"/>
      <c r="M599" s="137"/>
      <c r="N599" s="137"/>
      <c r="O599" s="137"/>
      <c r="P599" s="137"/>
      <c r="Q599" s="137"/>
      <c r="R599" s="137"/>
      <c r="S599" s="137"/>
      <c r="T599" s="137"/>
      <c r="U599" s="137"/>
      <c r="V599" s="137"/>
      <c r="W599" s="137"/>
      <c r="X599" s="137"/>
      <c r="Y599" s="137"/>
      <c r="Z599" s="137"/>
      <c r="AA599" s="137"/>
      <c r="AB599" s="137"/>
      <c r="AC599" s="141"/>
      <c r="AD599" s="142"/>
      <c r="AE599" s="143"/>
      <c r="AF599" s="133"/>
      <c r="AG599" s="51">
        <f>B599</f>
        <v>23</v>
      </c>
      <c r="AH599" s="134"/>
      <c r="AI599" s="133"/>
    </row>
    <row r="600" spans="1:36" ht="15.75" customHeight="1" x14ac:dyDescent="0.25">
      <c r="A600" s="49">
        <v>1502</v>
      </c>
      <c r="B600" s="50"/>
      <c r="C600" s="50">
        <v>15</v>
      </c>
      <c r="D600" s="50"/>
      <c r="E600" s="50"/>
      <c r="F600" s="50"/>
      <c r="G600" s="50"/>
      <c r="H600" s="50"/>
      <c r="I600" s="50"/>
      <c r="J600" s="50"/>
      <c r="K600" s="82"/>
      <c r="L600" s="137"/>
      <c r="M600" s="137"/>
      <c r="N600" s="137"/>
      <c r="O600" s="137"/>
      <c r="P600" s="137"/>
      <c r="Q600" s="137"/>
      <c r="R600" s="137"/>
      <c r="S600" s="137"/>
      <c r="T600" s="137"/>
      <c r="U600" s="137"/>
      <c r="V600" s="137"/>
      <c r="W600" s="137"/>
      <c r="X600" s="137"/>
      <c r="Y600" s="137"/>
      <c r="Z600" s="137"/>
      <c r="AA600" s="137"/>
      <c r="AB600" s="137"/>
      <c r="AC600" s="144"/>
      <c r="AD600" s="81"/>
      <c r="AE600" s="145"/>
      <c r="AF600" s="52">
        <f>IF(C600=0,"",C600/B599)</f>
        <v>0.65217391304347827</v>
      </c>
      <c r="AG600" s="53">
        <v>15</v>
      </c>
      <c r="AH600" s="124">
        <f t="shared" ref="AH600:AH607" si="110">IF(AG600=0,"",AG600/AG599)</f>
        <v>0.65217391304347827</v>
      </c>
      <c r="AI600" s="124">
        <f t="shared" ref="AI600:AI607" si="111">IF(AG600=0,"",100%-AH600)</f>
        <v>0.34782608695652173</v>
      </c>
    </row>
    <row r="601" spans="1:36" ht="15.75" customHeight="1" x14ac:dyDescent="0.25">
      <c r="A601" s="49">
        <v>1601</v>
      </c>
      <c r="B601" s="50"/>
      <c r="C601" s="50"/>
      <c r="D601" s="50">
        <v>9</v>
      </c>
      <c r="E601" s="50"/>
      <c r="F601" s="50"/>
      <c r="G601" s="50"/>
      <c r="H601" s="50"/>
      <c r="I601" s="50"/>
      <c r="J601" s="50"/>
      <c r="K601" s="82"/>
      <c r="L601" s="137"/>
      <c r="M601" s="137"/>
      <c r="N601" s="137"/>
      <c r="O601" s="137"/>
      <c r="P601" s="137"/>
      <c r="Q601" s="137"/>
      <c r="R601" s="137"/>
      <c r="S601" s="137"/>
      <c r="T601" s="137"/>
      <c r="U601" s="137"/>
      <c r="V601" s="137"/>
      <c r="W601" s="137"/>
      <c r="X601" s="137"/>
      <c r="Y601" s="137"/>
      <c r="Z601" s="137"/>
      <c r="AA601" s="137"/>
      <c r="AB601" s="137"/>
      <c r="AC601" s="144"/>
      <c r="AD601" s="81"/>
      <c r="AE601" s="145"/>
      <c r="AF601" s="52">
        <f>IF(D601=0,"",D601/C600)</f>
        <v>0.6</v>
      </c>
      <c r="AG601" s="53">
        <v>12</v>
      </c>
      <c r="AH601" s="124">
        <f t="shared" si="110"/>
        <v>0.8</v>
      </c>
      <c r="AI601" s="124">
        <f t="shared" si="111"/>
        <v>0.19999999999999996</v>
      </c>
      <c r="AJ601" s="8">
        <f>AG601/AG599</f>
        <v>0.52173913043478259</v>
      </c>
    </row>
    <row r="602" spans="1:36" ht="15.75" customHeight="1" x14ac:dyDescent="0.25">
      <c r="A602" s="49">
        <v>1602</v>
      </c>
      <c r="B602" s="50"/>
      <c r="C602" s="50"/>
      <c r="D602" s="50"/>
      <c r="E602" s="50">
        <v>9</v>
      </c>
      <c r="F602" s="50"/>
      <c r="G602" s="50"/>
      <c r="H602" s="50"/>
      <c r="I602" s="50"/>
      <c r="J602" s="50"/>
      <c r="K602" s="82"/>
      <c r="L602" s="137"/>
      <c r="M602" s="137"/>
      <c r="N602" s="137"/>
      <c r="O602" s="137"/>
      <c r="P602" s="137"/>
      <c r="Q602" s="137"/>
      <c r="R602" s="137"/>
      <c r="S602" s="137"/>
      <c r="T602" s="137"/>
      <c r="U602" s="137"/>
      <c r="V602" s="137"/>
      <c r="W602" s="137"/>
      <c r="X602" s="137"/>
      <c r="Y602" s="137"/>
      <c r="Z602" s="137"/>
      <c r="AA602" s="137"/>
      <c r="AB602" s="137"/>
      <c r="AC602" s="144"/>
      <c r="AD602" s="81"/>
      <c r="AE602" s="145"/>
      <c r="AF602" s="52">
        <f>IF(E602=0,"",E602/D601)</f>
        <v>1</v>
      </c>
      <c r="AG602" s="53">
        <v>11</v>
      </c>
      <c r="AH602" s="124">
        <f t="shared" si="110"/>
        <v>0.91666666666666663</v>
      </c>
      <c r="AI602" s="124">
        <f t="shared" si="111"/>
        <v>8.333333333333337E-2</v>
      </c>
    </row>
    <row r="603" spans="1:36" ht="15.75" customHeight="1" x14ac:dyDescent="0.25">
      <c r="A603" s="49">
        <v>1701</v>
      </c>
      <c r="B603" s="50"/>
      <c r="C603" s="50"/>
      <c r="D603" s="50"/>
      <c r="E603" s="50"/>
      <c r="F603" s="50">
        <v>9</v>
      </c>
      <c r="G603" s="50"/>
      <c r="H603" s="50"/>
      <c r="I603" s="50"/>
      <c r="J603" s="50"/>
      <c r="K603" s="82"/>
      <c r="L603" s="137"/>
      <c r="M603" s="137"/>
      <c r="N603" s="137"/>
      <c r="O603" s="137"/>
      <c r="P603" s="137"/>
      <c r="Q603" s="137"/>
      <c r="R603" s="137"/>
      <c r="S603" s="137"/>
      <c r="T603" s="137"/>
      <c r="U603" s="137"/>
      <c r="V603" s="137"/>
      <c r="W603" s="137"/>
      <c r="X603" s="137"/>
      <c r="Y603" s="137"/>
      <c r="Z603" s="137"/>
      <c r="AA603" s="137"/>
      <c r="AB603" s="137"/>
      <c r="AC603" s="144"/>
      <c r="AD603" s="81"/>
      <c r="AE603" s="145"/>
      <c r="AF603" s="52">
        <f>IF(F603=0,"",F603/E602)</f>
        <v>1</v>
      </c>
      <c r="AG603" s="53">
        <v>11</v>
      </c>
      <c r="AH603" s="124">
        <f t="shared" si="110"/>
        <v>1</v>
      </c>
      <c r="AI603" s="124">
        <f t="shared" si="111"/>
        <v>0</v>
      </c>
    </row>
    <row r="604" spans="1:36" ht="15.75" customHeight="1" x14ac:dyDescent="0.25">
      <c r="A604" s="49">
        <v>1702</v>
      </c>
      <c r="B604" s="50"/>
      <c r="C604" s="50"/>
      <c r="D604" s="50"/>
      <c r="E604" s="50"/>
      <c r="F604" s="50"/>
      <c r="G604" s="50">
        <v>9</v>
      </c>
      <c r="H604" s="50"/>
      <c r="I604" s="50"/>
      <c r="J604" s="50"/>
      <c r="K604" s="82"/>
      <c r="L604" s="137"/>
      <c r="M604" s="137"/>
      <c r="N604" s="137"/>
      <c r="O604" s="137"/>
      <c r="P604" s="137"/>
      <c r="Q604" s="137"/>
      <c r="R604" s="137"/>
      <c r="S604" s="137"/>
      <c r="T604" s="137"/>
      <c r="U604" s="137"/>
      <c r="V604" s="137"/>
      <c r="W604" s="137"/>
      <c r="X604" s="137"/>
      <c r="Y604" s="137"/>
      <c r="Z604" s="137"/>
      <c r="AA604" s="137"/>
      <c r="AB604" s="137"/>
      <c r="AC604" s="144"/>
      <c r="AD604" s="81"/>
      <c r="AE604" s="145"/>
      <c r="AF604" s="52">
        <f>IF(G604=0,"",G604/F603)</f>
        <v>1</v>
      </c>
      <c r="AG604" s="53">
        <v>11</v>
      </c>
      <c r="AH604" s="124">
        <f t="shared" si="110"/>
        <v>1</v>
      </c>
      <c r="AI604" s="124">
        <f t="shared" si="111"/>
        <v>0</v>
      </c>
    </row>
    <row r="605" spans="1:36" ht="15.75" customHeight="1" x14ac:dyDescent="0.25">
      <c r="A605" s="49">
        <v>1801</v>
      </c>
      <c r="B605" s="50"/>
      <c r="C605" s="50"/>
      <c r="D605" s="50"/>
      <c r="E605" s="50"/>
      <c r="F605" s="50"/>
      <c r="G605" s="50"/>
      <c r="H605" s="50">
        <v>9</v>
      </c>
      <c r="I605" s="50"/>
      <c r="J605" s="50"/>
      <c r="K605" s="82"/>
      <c r="L605" s="137"/>
      <c r="M605" s="137"/>
      <c r="N605" s="137"/>
      <c r="O605" s="137"/>
      <c r="P605" s="137"/>
      <c r="Q605" s="137"/>
      <c r="R605" s="137"/>
      <c r="S605" s="137"/>
      <c r="T605" s="137"/>
      <c r="U605" s="137"/>
      <c r="V605" s="137"/>
      <c r="W605" s="137"/>
      <c r="X605" s="137"/>
      <c r="Y605" s="137"/>
      <c r="Z605" s="137"/>
      <c r="AA605" s="137"/>
      <c r="AB605" s="137"/>
      <c r="AC605" s="144"/>
      <c r="AD605" s="81"/>
      <c r="AE605" s="145"/>
      <c r="AF605" s="52">
        <f>IF(H605=0,"",H605/G604)</f>
        <v>1</v>
      </c>
      <c r="AG605" s="53">
        <v>11</v>
      </c>
      <c r="AH605" s="124">
        <f t="shared" si="110"/>
        <v>1</v>
      </c>
      <c r="AI605" s="124">
        <f t="shared" si="111"/>
        <v>0</v>
      </c>
    </row>
    <row r="606" spans="1:36" ht="15.75" customHeight="1" x14ac:dyDescent="0.25">
      <c r="A606" s="49">
        <v>1802</v>
      </c>
      <c r="B606" s="50"/>
      <c r="C606" s="50"/>
      <c r="D606" s="50"/>
      <c r="E606" s="50"/>
      <c r="F606" s="50"/>
      <c r="G606" s="50"/>
      <c r="H606" s="50"/>
      <c r="I606" s="50">
        <v>9</v>
      </c>
      <c r="J606" s="50"/>
      <c r="K606" s="82"/>
      <c r="L606" s="137"/>
      <c r="M606" s="137"/>
      <c r="N606" s="137"/>
      <c r="O606" s="137"/>
      <c r="P606" s="137"/>
      <c r="Q606" s="137"/>
      <c r="R606" s="137"/>
      <c r="S606" s="137"/>
      <c r="T606" s="137"/>
      <c r="U606" s="137"/>
      <c r="V606" s="137"/>
      <c r="W606" s="137"/>
      <c r="X606" s="137"/>
      <c r="Y606" s="137"/>
      <c r="Z606" s="137"/>
      <c r="AA606" s="137"/>
      <c r="AB606" s="137"/>
      <c r="AC606" s="144"/>
      <c r="AD606" s="81"/>
      <c r="AE606" s="145"/>
      <c r="AF606" s="52">
        <f>IF(I606=0,"",I606/H605)</f>
        <v>1</v>
      </c>
      <c r="AG606" s="53">
        <v>10</v>
      </c>
      <c r="AH606" s="124">
        <f t="shared" si="110"/>
        <v>0.90909090909090906</v>
      </c>
      <c r="AI606" s="124">
        <f t="shared" si="111"/>
        <v>9.0909090909090939E-2</v>
      </c>
    </row>
    <row r="607" spans="1:36" ht="15.75" customHeight="1" x14ac:dyDescent="0.25">
      <c r="A607" s="49">
        <v>1901</v>
      </c>
      <c r="B607" s="50"/>
      <c r="C607" s="50"/>
      <c r="D607" s="50"/>
      <c r="E607" s="50"/>
      <c r="F607" s="50"/>
      <c r="G607" s="50"/>
      <c r="H607" s="50"/>
      <c r="I607" s="50"/>
      <c r="J607" s="50">
        <v>9</v>
      </c>
      <c r="K607" s="82">
        <v>10</v>
      </c>
      <c r="L607" s="137"/>
      <c r="M607" s="137"/>
      <c r="N607" s="137"/>
      <c r="O607" s="137"/>
      <c r="P607" s="137"/>
      <c r="Q607" s="137"/>
      <c r="R607" s="137"/>
      <c r="S607" s="137"/>
      <c r="T607" s="137"/>
      <c r="U607" s="137"/>
      <c r="V607" s="137"/>
      <c r="W607" s="137"/>
      <c r="X607" s="137"/>
      <c r="Y607" s="137"/>
      <c r="Z607" s="137"/>
      <c r="AA607" s="137"/>
      <c r="AB607" s="137"/>
      <c r="AC607" s="144"/>
      <c r="AD607" s="81"/>
      <c r="AE607" s="145"/>
      <c r="AF607" s="54">
        <f>IF(J607=0,"",J607/I606)</f>
        <v>1</v>
      </c>
      <c r="AG607" s="53">
        <v>10</v>
      </c>
      <c r="AH607" s="54">
        <f t="shared" si="110"/>
        <v>1</v>
      </c>
      <c r="AI607" s="54">
        <f t="shared" si="111"/>
        <v>0</v>
      </c>
    </row>
    <row r="608" spans="1:36" ht="15.75" customHeight="1" x14ac:dyDescent="0.25">
      <c r="A608" s="49">
        <v>1902</v>
      </c>
      <c r="B608" s="50"/>
      <c r="C608" s="50"/>
      <c r="D608" s="50"/>
      <c r="E608" s="50"/>
      <c r="F608" s="50"/>
      <c r="G608" s="50"/>
      <c r="H608" s="50"/>
      <c r="I608" s="50"/>
      <c r="J608" s="50">
        <v>1</v>
      </c>
      <c r="K608" s="82"/>
      <c r="L608" s="137"/>
      <c r="M608" s="137"/>
      <c r="N608" s="137"/>
      <c r="O608" s="137"/>
      <c r="P608" s="137"/>
      <c r="Q608" s="137"/>
      <c r="R608" s="137"/>
      <c r="S608" s="137"/>
      <c r="T608" s="137"/>
      <c r="U608" s="137"/>
      <c r="V608" s="137"/>
      <c r="W608" s="137"/>
      <c r="X608" s="137"/>
      <c r="Y608" s="137"/>
      <c r="Z608" s="137"/>
      <c r="AA608" s="137"/>
      <c r="AB608" s="137"/>
      <c r="AC608" s="144"/>
      <c r="AD608" s="81"/>
      <c r="AE608" s="137"/>
      <c r="AF608" s="81"/>
      <c r="AG608" s="53">
        <v>1</v>
      </c>
      <c r="AH608" s="81"/>
      <c r="AI608" s="153"/>
    </row>
    <row r="609" spans="1:36" ht="15.75" customHeight="1" x14ac:dyDescent="0.25">
      <c r="A609" s="49">
        <v>2001</v>
      </c>
      <c r="B609" s="50"/>
      <c r="C609" s="50"/>
      <c r="D609" s="50"/>
      <c r="E609" s="50"/>
      <c r="F609" s="50"/>
      <c r="G609" s="50"/>
      <c r="H609" s="50"/>
      <c r="I609" s="50"/>
      <c r="J609" s="50">
        <v>1</v>
      </c>
      <c r="K609" s="82"/>
      <c r="L609" s="137"/>
      <c r="M609" s="137"/>
      <c r="N609" s="137"/>
      <c r="O609" s="137"/>
      <c r="P609" s="137"/>
      <c r="Q609" s="137"/>
      <c r="R609" s="137"/>
      <c r="S609" s="137"/>
      <c r="T609" s="137"/>
      <c r="U609" s="137"/>
      <c r="V609" s="137"/>
      <c r="W609" s="137"/>
      <c r="X609" s="137"/>
      <c r="Y609" s="137"/>
      <c r="Z609" s="137"/>
      <c r="AA609" s="137"/>
      <c r="AB609" s="137"/>
      <c r="AC609" s="144"/>
      <c r="AD609" s="81"/>
      <c r="AE609" s="137"/>
      <c r="AF609" s="79"/>
      <c r="AG609" s="56">
        <v>1</v>
      </c>
      <c r="AH609" s="136"/>
      <c r="AI609" s="79"/>
    </row>
    <row r="610" spans="1:36" ht="15.75" customHeight="1" x14ac:dyDescent="0.25">
      <c r="A610" s="49">
        <v>2002</v>
      </c>
      <c r="B610" s="50"/>
      <c r="C610" s="50"/>
      <c r="D610" s="50"/>
      <c r="E610" s="50"/>
      <c r="F610" s="50"/>
      <c r="G610" s="50"/>
      <c r="H610" s="50"/>
      <c r="I610" s="50"/>
      <c r="J610" s="50">
        <v>1</v>
      </c>
      <c r="K610" s="82">
        <v>1</v>
      </c>
      <c r="L610" s="137"/>
      <c r="M610" s="137"/>
      <c r="N610" s="137"/>
      <c r="O610" s="137"/>
      <c r="P610" s="137"/>
      <c r="Q610" s="137"/>
      <c r="R610" s="137"/>
      <c r="S610" s="137"/>
      <c r="T610" s="137"/>
      <c r="U610" s="137"/>
      <c r="V610" s="137"/>
      <c r="W610" s="137"/>
      <c r="X610" s="137"/>
      <c r="Y610" s="137"/>
      <c r="Z610" s="137"/>
      <c r="AA610" s="137"/>
      <c r="AB610" s="137"/>
      <c r="AC610" s="144"/>
      <c r="AD610" s="81"/>
      <c r="AE610" s="137"/>
      <c r="AF610" s="79"/>
      <c r="AG610" s="56">
        <v>1</v>
      </c>
      <c r="AH610" s="136"/>
      <c r="AI610" s="79"/>
    </row>
    <row r="611" spans="1:36" ht="15.75" customHeight="1" x14ac:dyDescent="0.25">
      <c r="A611" s="49">
        <v>2101</v>
      </c>
      <c r="B611" s="50"/>
      <c r="C611" s="50"/>
      <c r="D611" s="50"/>
      <c r="E611" s="50"/>
      <c r="F611" s="50"/>
      <c r="G611" s="50"/>
      <c r="H611" s="50"/>
      <c r="I611" s="50"/>
      <c r="J611" s="50"/>
      <c r="K611" s="82"/>
      <c r="L611" s="137"/>
      <c r="M611" s="137"/>
      <c r="N611" s="137"/>
      <c r="O611" s="137"/>
      <c r="P611" s="137"/>
      <c r="Q611" s="137"/>
      <c r="R611" s="137"/>
      <c r="S611" s="137"/>
      <c r="T611" s="137"/>
      <c r="U611" s="137"/>
      <c r="V611" s="137"/>
      <c r="W611" s="137"/>
      <c r="X611" s="137"/>
      <c r="Y611" s="137"/>
      <c r="Z611" s="137"/>
      <c r="AA611" s="137"/>
      <c r="AB611" s="137"/>
      <c r="AC611" s="144"/>
      <c r="AD611" s="81"/>
      <c r="AE611" s="137"/>
      <c r="AF611" s="79"/>
      <c r="AG611" s="56"/>
      <c r="AH611" s="136"/>
      <c r="AI611" s="79"/>
    </row>
    <row r="612" spans="1:36" ht="15.75" customHeight="1" x14ac:dyDescent="0.25">
      <c r="A612" s="49">
        <v>2102</v>
      </c>
      <c r="B612" s="50"/>
      <c r="C612" s="50"/>
      <c r="D612" s="50"/>
      <c r="E612" s="50"/>
      <c r="F612" s="50"/>
      <c r="G612" s="50"/>
      <c r="H612" s="50"/>
      <c r="I612" s="50"/>
      <c r="J612" s="50"/>
      <c r="K612" s="82"/>
      <c r="L612" s="137"/>
      <c r="M612" s="137"/>
      <c r="N612" s="137"/>
      <c r="O612" s="137"/>
      <c r="P612" s="137"/>
      <c r="Q612" s="137"/>
      <c r="R612" s="137"/>
      <c r="S612" s="137"/>
      <c r="T612" s="137"/>
      <c r="U612" s="137"/>
      <c r="V612" s="137"/>
      <c r="W612" s="137"/>
      <c r="X612" s="137"/>
      <c r="Y612" s="137"/>
      <c r="Z612" s="137"/>
      <c r="AA612" s="137"/>
      <c r="AB612" s="137"/>
      <c r="AC612" s="144"/>
      <c r="AD612" s="81"/>
      <c r="AE612" s="137"/>
      <c r="AF612" s="81"/>
      <c r="AG612" s="137"/>
      <c r="AH612" s="138"/>
      <c r="AI612" s="79"/>
    </row>
    <row r="613" spans="1:36" ht="15.75" customHeight="1" x14ac:dyDescent="0.25">
      <c r="A613" s="49">
        <v>2201</v>
      </c>
      <c r="B613" s="50"/>
      <c r="C613" s="50"/>
      <c r="D613" s="50"/>
      <c r="E613" s="50"/>
      <c r="F613" s="50"/>
      <c r="G613" s="50"/>
      <c r="H613" s="50"/>
      <c r="I613" s="50"/>
      <c r="J613" s="50"/>
      <c r="K613" s="82"/>
      <c r="L613" s="137"/>
      <c r="M613" s="137"/>
      <c r="N613" s="137"/>
      <c r="O613" s="137"/>
      <c r="P613" s="137"/>
      <c r="Q613" s="137"/>
      <c r="R613" s="137"/>
      <c r="S613" s="137"/>
      <c r="T613" s="137"/>
      <c r="U613" s="137"/>
      <c r="V613" s="137"/>
      <c r="W613" s="137"/>
      <c r="X613" s="137"/>
      <c r="Y613" s="137"/>
      <c r="Z613" s="137"/>
      <c r="AA613" s="137"/>
      <c r="AB613" s="137"/>
      <c r="AC613" s="144"/>
      <c r="AD613" s="81"/>
      <c r="AE613" s="137"/>
      <c r="AF613" s="126" t="s">
        <v>63</v>
      </c>
      <c r="AG613" s="127">
        <v>7</v>
      </c>
      <c r="AH613" s="128">
        <f>IF(SUM(K601:K611)=0,"",SUM(K601:K611))</f>
        <v>11</v>
      </c>
      <c r="AI613" s="129" t="s">
        <v>10</v>
      </c>
    </row>
    <row r="614" spans="1:36" ht="15.75" customHeight="1" x14ac:dyDescent="0.25">
      <c r="A614" s="49">
        <v>2202</v>
      </c>
      <c r="B614" s="50"/>
      <c r="C614" s="50"/>
      <c r="D614" s="50"/>
      <c r="E614" s="50"/>
      <c r="F614" s="50"/>
      <c r="G614" s="50"/>
      <c r="H614" s="50"/>
      <c r="I614" s="50"/>
      <c r="J614" s="50"/>
      <c r="K614" s="82"/>
      <c r="L614" s="137"/>
      <c r="M614" s="137"/>
      <c r="N614" s="137"/>
      <c r="O614" s="137"/>
      <c r="P614" s="137"/>
      <c r="Q614" s="137"/>
      <c r="R614" s="137"/>
      <c r="S614" s="137"/>
      <c r="T614" s="137"/>
      <c r="U614" s="137"/>
      <c r="V614" s="137"/>
      <c r="W614" s="137"/>
      <c r="X614" s="137"/>
      <c r="Y614" s="137"/>
      <c r="Z614" s="137"/>
      <c r="AA614" s="137"/>
      <c r="AB614" s="137"/>
      <c r="AC614" s="144"/>
      <c r="AD614" s="81"/>
      <c r="AE614" s="137"/>
      <c r="AF614" s="130" t="s">
        <v>64</v>
      </c>
      <c r="AG614" s="57">
        <f>IF(AG613/B599=0,"",AG613/B599)</f>
        <v>0.30434782608695654</v>
      </c>
      <c r="AH614" s="131">
        <f>IF(AG613/AH613=0,"",AG613/AH613)</f>
        <v>0.63636363636363635</v>
      </c>
      <c r="AI614" s="132" t="s">
        <v>65</v>
      </c>
    </row>
    <row r="615" spans="1:36" ht="15.75" customHeight="1" x14ac:dyDescent="0.25">
      <c r="A615" s="49">
        <v>2301</v>
      </c>
      <c r="B615" s="50"/>
      <c r="C615" s="50"/>
      <c r="D615" s="50"/>
      <c r="E615" s="50"/>
      <c r="F615" s="50"/>
      <c r="G615" s="50"/>
      <c r="H615" s="50"/>
      <c r="I615" s="50"/>
      <c r="J615" s="50"/>
      <c r="K615" s="82"/>
      <c r="L615" s="137"/>
      <c r="M615" s="137"/>
      <c r="N615" s="137"/>
      <c r="O615" s="137"/>
      <c r="P615" s="137"/>
      <c r="Q615" s="137"/>
      <c r="R615" s="137"/>
      <c r="S615" s="137"/>
      <c r="T615" s="137"/>
      <c r="U615" s="137"/>
      <c r="V615" s="137"/>
      <c r="W615" s="137"/>
      <c r="X615" s="137"/>
      <c r="Y615" s="137"/>
      <c r="Z615" s="137"/>
      <c r="AA615" s="137"/>
      <c r="AB615" s="137"/>
      <c r="AC615" s="146"/>
      <c r="AD615" s="147"/>
      <c r="AE615" s="148"/>
      <c r="AF615" s="92"/>
      <c r="AG615" s="139"/>
      <c r="AH615" s="139"/>
      <c r="AI615" s="140"/>
    </row>
    <row r="616" spans="1:36" ht="18" customHeight="1" x14ac:dyDescent="0.25">
      <c r="A616" s="28"/>
      <c r="B616" s="190" t="s">
        <v>90</v>
      </c>
      <c r="C616" s="190"/>
      <c r="D616" s="190"/>
      <c r="E616" s="190"/>
      <c r="F616" s="190"/>
      <c r="G616" s="190"/>
      <c r="H616" s="190"/>
      <c r="I616" s="190"/>
      <c r="J616" s="190"/>
      <c r="K616" s="59">
        <f>SUM(K599:K612)</f>
        <v>11</v>
      </c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  <c r="AA616" s="29"/>
      <c r="AB616" s="29"/>
      <c r="AC616" s="60">
        <f>IF(K607=0,"",K607/B599)</f>
        <v>0.43478260869565216</v>
      </c>
      <c r="AD616" s="60">
        <f>IF(K616=0,"",K616/B599)</f>
        <v>0.47826086956521741</v>
      </c>
      <c r="AE616" s="60">
        <f>IF(K607=0,"",AD616-AC616)</f>
        <v>4.3478260869565244E-2</v>
      </c>
      <c r="AF616" s="1"/>
      <c r="AG616" s="29"/>
      <c r="AH616" s="25"/>
      <c r="AI616" s="1"/>
    </row>
    <row r="617" spans="1:36" ht="12.75" customHeight="1" x14ac:dyDescent="0.2">
      <c r="AC617" s="1"/>
      <c r="AD617" s="1"/>
      <c r="AF617" s="1"/>
    </row>
    <row r="618" spans="1:36" ht="12.75" customHeight="1" x14ac:dyDescent="0.2">
      <c r="AC618" s="1"/>
      <c r="AD618" s="1"/>
      <c r="AF618" s="1"/>
    </row>
    <row r="619" spans="1:36" ht="26.25" customHeight="1" x14ac:dyDescent="0.4">
      <c r="B619" s="188" t="s">
        <v>101</v>
      </c>
      <c r="C619" s="189"/>
      <c r="D619" s="189"/>
      <c r="E619" s="189"/>
      <c r="F619" s="189"/>
      <c r="G619" s="189"/>
      <c r="H619" s="189"/>
      <c r="I619" s="189"/>
      <c r="J619" s="189"/>
      <c r="K619" s="123" t="s">
        <v>102</v>
      </c>
      <c r="AC619" s="1"/>
      <c r="AD619" s="1"/>
      <c r="AE619" s="29"/>
      <c r="AF619" s="1"/>
      <c r="AG619" s="29"/>
      <c r="AH619" s="29"/>
      <c r="AI619" s="29"/>
    </row>
    <row r="620" spans="1:36" ht="20.25" customHeight="1" x14ac:dyDescent="0.2">
      <c r="A620" s="192" t="s">
        <v>9</v>
      </c>
      <c r="B620" s="193" t="s">
        <v>80</v>
      </c>
      <c r="C620" s="194"/>
      <c r="D620" s="194"/>
      <c r="E620" s="194"/>
      <c r="F620" s="194"/>
      <c r="G620" s="194"/>
      <c r="H620" s="194"/>
      <c r="I620" s="194"/>
      <c r="J620" s="195"/>
      <c r="K620" s="196" t="s">
        <v>10</v>
      </c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  <c r="AA620" s="29"/>
      <c r="AB620" s="29"/>
      <c r="AC620" s="184" t="s">
        <v>2</v>
      </c>
      <c r="AD620" s="184" t="s">
        <v>3</v>
      </c>
      <c r="AE620" s="191" t="s">
        <v>4</v>
      </c>
      <c r="AF620" s="184" t="s">
        <v>5</v>
      </c>
      <c r="AG620" s="198" t="s">
        <v>6</v>
      </c>
      <c r="AH620" s="198" t="s">
        <v>7</v>
      </c>
      <c r="AI620" s="184" t="s">
        <v>8</v>
      </c>
    </row>
    <row r="621" spans="1:36" ht="15.75" customHeight="1" x14ac:dyDescent="0.25">
      <c r="A621" s="185"/>
      <c r="B621" s="49" t="s">
        <v>81</v>
      </c>
      <c r="C621" s="49" t="s">
        <v>82</v>
      </c>
      <c r="D621" s="49" t="s">
        <v>83</v>
      </c>
      <c r="E621" s="49" t="s">
        <v>84</v>
      </c>
      <c r="F621" s="49" t="s">
        <v>85</v>
      </c>
      <c r="G621" s="49" t="s">
        <v>86</v>
      </c>
      <c r="H621" s="49" t="s">
        <v>87</v>
      </c>
      <c r="I621" s="49" t="s">
        <v>88</v>
      </c>
      <c r="J621" s="49" t="s">
        <v>89</v>
      </c>
      <c r="K621" s="197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  <c r="AA621" s="29"/>
      <c r="AB621" s="29"/>
      <c r="AC621" s="185"/>
      <c r="AD621" s="185"/>
      <c r="AE621" s="185"/>
      <c r="AF621" s="185"/>
      <c r="AG621" s="185"/>
      <c r="AH621" s="185"/>
      <c r="AI621" s="185"/>
    </row>
    <row r="622" spans="1:36" ht="15.75" customHeight="1" x14ac:dyDescent="0.25">
      <c r="A622" s="49">
        <v>1502</v>
      </c>
      <c r="B622" s="50">
        <v>60</v>
      </c>
      <c r="C622" s="50"/>
      <c r="D622" s="50"/>
      <c r="E622" s="50"/>
      <c r="F622" s="50"/>
      <c r="G622" s="50"/>
      <c r="H622" s="50"/>
      <c r="I622" s="50"/>
      <c r="J622" s="50"/>
      <c r="K622" s="82"/>
      <c r="L622" s="137"/>
      <c r="M622" s="137"/>
      <c r="N622" s="137"/>
      <c r="O622" s="137"/>
      <c r="P622" s="137"/>
      <c r="Q622" s="137"/>
      <c r="R622" s="137"/>
      <c r="S622" s="137"/>
      <c r="T622" s="137"/>
      <c r="U622" s="137"/>
      <c r="V622" s="137"/>
      <c r="W622" s="137"/>
      <c r="X622" s="137"/>
      <c r="Y622" s="137"/>
      <c r="Z622" s="137"/>
      <c r="AA622" s="137"/>
      <c r="AB622" s="137"/>
      <c r="AC622" s="141"/>
      <c r="AD622" s="142"/>
      <c r="AE622" s="143"/>
      <c r="AF622" s="133"/>
      <c r="AG622" s="51">
        <f>B622</f>
        <v>60</v>
      </c>
      <c r="AH622" s="134"/>
      <c r="AI622" s="133"/>
    </row>
    <row r="623" spans="1:36" ht="15.75" customHeight="1" x14ac:dyDescent="0.25">
      <c r="A623" s="49">
        <v>1601</v>
      </c>
      <c r="B623" s="50"/>
      <c r="C623" s="50">
        <v>52</v>
      </c>
      <c r="D623" s="50"/>
      <c r="E623" s="50"/>
      <c r="F623" s="50"/>
      <c r="G623" s="50"/>
      <c r="H623" s="50"/>
      <c r="I623" s="50"/>
      <c r="J623" s="50"/>
      <c r="K623" s="82"/>
      <c r="L623" s="137"/>
      <c r="M623" s="137"/>
      <c r="N623" s="137"/>
      <c r="O623" s="137"/>
      <c r="P623" s="137"/>
      <c r="Q623" s="137"/>
      <c r="R623" s="137"/>
      <c r="S623" s="137"/>
      <c r="T623" s="137"/>
      <c r="U623" s="137"/>
      <c r="V623" s="137"/>
      <c r="W623" s="137"/>
      <c r="X623" s="137"/>
      <c r="Y623" s="137"/>
      <c r="Z623" s="137"/>
      <c r="AA623" s="137"/>
      <c r="AB623" s="137"/>
      <c r="AC623" s="144"/>
      <c r="AD623" s="81"/>
      <c r="AE623" s="145"/>
      <c r="AF623" s="52">
        <f>IF(C623=0,"",C623/B622)</f>
        <v>0.8666666666666667</v>
      </c>
      <c r="AG623" s="53">
        <v>52</v>
      </c>
      <c r="AH623" s="124">
        <f t="shared" ref="AH623:AH630" si="112">IF(AG623=0,"",AG623/AG622)</f>
        <v>0.8666666666666667</v>
      </c>
      <c r="AI623" s="124">
        <f t="shared" ref="AI623:AI630" si="113">IF(AG623=0,"",100%-AH623)</f>
        <v>0.1333333333333333</v>
      </c>
    </row>
    <row r="624" spans="1:36" ht="15.75" customHeight="1" x14ac:dyDescent="0.25">
      <c r="A624" s="49">
        <v>1602</v>
      </c>
      <c r="B624" s="50"/>
      <c r="C624" s="50"/>
      <c r="D624" s="50">
        <v>46</v>
      </c>
      <c r="E624" s="50"/>
      <c r="F624" s="50"/>
      <c r="G624" s="50"/>
      <c r="H624" s="50"/>
      <c r="I624" s="50"/>
      <c r="J624" s="50"/>
      <c r="K624" s="82"/>
      <c r="L624" s="137"/>
      <c r="M624" s="137"/>
      <c r="N624" s="137"/>
      <c r="O624" s="137"/>
      <c r="P624" s="137"/>
      <c r="Q624" s="137"/>
      <c r="R624" s="137"/>
      <c r="S624" s="137"/>
      <c r="T624" s="137"/>
      <c r="U624" s="137"/>
      <c r="V624" s="137"/>
      <c r="W624" s="137"/>
      <c r="X624" s="137"/>
      <c r="Y624" s="137"/>
      <c r="Z624" s="137"/>
      <c r="AA624" s="137"/>
      <c r="AB624" s="137"/>
      <c r="AC624" s="144"/>
      <c r="AD624" s="81"/>
      <c r="AE624" s="145"/>
      <c r="AF624" s="52">
        <f>IF(D624=0,"",D624/C623)</f>
        <v>0.88461538461538458</v>
      </c>
      <c r="AG624" s="53">
        <v>49</v>
      </c>
      <c r="AH624" s="124">
        <f t="shared" si="112"/>
        <v>0.94230769230769229</v>
      </c>
      <c r="AI624" s="124">
        <f t="shared" si="113"/>
        <v>5.7692307692307709E-2</v>
      </c>
      <c r="AJ624" s="8">
        <f>AG624/AG622</f>
        <v>0.81666666666666665</v>
      </c>
    </row>
    <row r="625" spans="1:57" ht="15.75" customHeight="1" x14ac:dyDescent="0.25">
      <c r="A625" s="49">
        <v>1701</v>
      </c>
      <c r="B625" s="50"/>
      <c r="C625" s="50"/>
      <c r="D625" s="50"/>
      <c r="E625" s="50">
        <v>43</v>
      </c>
      <c r="F625" s="50"/>
      <c r="G625" s="50"/>
      <c r="H625" s="50"/>
      <c r="I625" s="50"/>
      <c r="J625" s="50"/>
      <c r="K625" s="82"/>
      <c r="L625" s="137"/>
      <c r="M625" s="137"/>
      <c r="N625" s="137"/>
      <c r="O625" s="137"/>
      <c r="P625" s="137"/>
      <c r="Q625" s="137"/>
      <c r="R625" s="137"/>
      <c r="S625" s="137"/>
      <c r="T625" s="137"/>
      <c r="U625" s="137"/>
      <c r="V625" s="137"/>
      <c r="W625" s="137"/>
      <c r="X625" s="137"/>
      <c r="Y625" s="137"/>
      <c r="Z625" s="137"/>
      <c r="AA625" s="137"/>
      <c r="AB625" s="137"/>
      <c r="AC625" s="144"/>
      <c r="AD625" s="81"/>
      <c r="AE625" s="145"/>
      <c r="AF625" s="52">
        <f>IF(E625=0,"",E625/D624)</f>
        <v>0.93478260869565222</v>
      </c>
      <c r="AG625" s="53">
        <v>45</v>
      </c>
      <c r="AH625" s="124">
        <f t="shared" si="112"/>
        <v>0.91836734693877553</v>
      </c>
      <c r="AI625" s="124">
        <f t="shared" si="113"/>
        <v>8.1632653061224469E-2</v>
      </c>
    </row>
    <row r="626" spans="1:57" ht="15.75" customHeight="1" x14ac:dyDescent="0.25">
      <c r="A626" s="49">
        <v>1702</v>
      </c>
      <c r="B626" s="50"/>
      <c r="C626" s="50"/>
      <c r="D626" s="50"/>
      <c r="E626" s="50"/>
      <c r="F626" s="50">
        <v>43</v>
      </c>
      <c r="G626" s="50"/>
      <c r="H626" s="50"/>
      <c r="I626" s="50"/>
      <c r="J626" s="50"/>
      <c r="K626" s="82"/>
      <c r="L626" s="137"/>
      <c r="M626" s="137"/>
      <c r="N626" s="137"/>
      <c r="O626" s="137"/>
      <c r="P626" s="137"/>
      <c r="Q626" s="137"/>
      <c r="R626" s="137"/>
      <c r="S626" s="137"/>
      <c r="T626" s="137"/>
      <c r="U626" s="137"/>
      <c r="V626" s="137"/>
      <c r="W626" s="137"/>
      <c r="X626" s="137"/>
      <c r="Y626" s="137"/>
      <c r="Z626" s="137"/>
      <c r="AA626" s="137"/>
      <c r="AB626" s="137"/>
      <c r="AC626" s="144"/>
      <c r="AD626" s="81"/>
      <c r="AE626" s="145"/>
      <c r="AF626" s="52">
        <f>IF(F626=0,"",F626/E625)</f>
        <v>1</v>
      </c>
      <c r="AG626" s="53">
        <v>45</v>
      </c>
      <c r="AH626" s="124">
        <f t="shared" si="112"/>
        <v>1</v>
      </c>
      <c r="AI626" s="124">
        <f t="shared" si="113"/>
        <v>0</v>
      </c>
    </row>
    <row r="627" spans="1:57" ht="15.75" customHeight="1" x14ac:dyDescent="0.25">
      <c r="A627" s="49">
        <v>1801</v>
      </c>
      <c r="B627" s="50"/>
      <c r="C627" s="50"/>
      <c r="D627" s="50"/>
      <c r="E627" s="50"/>
      <c r="F627" s="50"/>
      <c r="G627" s="50">
        <v>38</v>
      </c>
      <c r="H627" s="50"/>
      <c r="I627" s="50"/>
      <c r="J627" s="50"/>
      <c r="K627" s="82"/>
      <c r="L627" s="137"/>
      <c r="M627" s="137"/>
      <c r="N627" s="137"/>
      <c r="O627" s="137"/>
      <c r="P627" s="137"/>
      <c r="Q627" s="137"/>
      <c r="R627" s="137"/>
      <c r="S627" s="137"/>
      <c r="T627" s="137"/>
      <c r="U627" s="137"/>
      <c r="V627" s="137"/>
      <c r="W627" s="137"/>
      <c r="X627" s="137"/>
      <c r="Y627" s="137"/>
      <c r="Z627" s="137"/>
      <c r="AA627" s="137"/>
      <c r="AB627" s="137"/>
      <c r="AC627" s="144"/>
      <c r="AD627" s="81"/>
      <c r="AE627" s="145"/>
      <c r="AF627" s="52">
        <f>IF(G627=0,"",G627/F626)</f>
        <v>0.88372093023255816</v>
      </c>
      <c r="AG627" s="53">
        <v>44</v>
      </c>
      <c r="AH627" s="124">
        <f t="shared" si="112"/>
        <v>0.97777777777777775</v>
      </c>
      <c r="AI627" s="124">
        <f t="shared" si="113"/>
        <v>2.2222222222222254E-2</v>
      </c>
    </row>
    <row r="628" spans="1:57" ht="15.75" customHeight="1" x14ac:dyDescent="0.25">
      <c r="A628" s="49">
        <v>1802</v>
      </c>
      <c r="B628" s="50"/>
      <c r="C628" s="50"/>
      <c r="D628" s="50"/>
      <c r="E628" s="50"/>
      <c r="F628" s="50"/>
      <c r="G628" s="50"/>
      <c r="H628" s="50">
        <v>38</v>
      </c>
      <c r="I628" s="50"/>
      <c r="J628" s="50"/>
      <c r="K628" s="82"/>
      <c r="L628" s="137"/>
      <c r="M628" s="137"/>
      <c r="N628" s="137"/>
      <c r="O628" s="137"/>
      <c r="P628" s="137"/>
      <c r="Q628" s="137"/>
      <c r="R628" s="137"/>
      <c r="S628" s="137"/>
      <c r="T628" s="137"/>
      <c r="U628" s="137"/>
      <c r="V628" s="137"/>
      <c r="W628" s="137"/>
      <c r="X628" s="137"/>
      <c r="Y628" s="137"/>
      <c r="Z628" s="137"/>
      <c r="AA628" s="137"/>
      <c r="AB628" s="137"/>
      <c r="AC628" s="144"/>
      <c r="AD628" s="81"/>
      <c r="AE628" s="145"/>
      <c r="AF628" s="52">
        <f>IF(H628=0,"",H628/G627)</f>
        <v>1</v>
      </c>
      <c r="AG628" s="53">
        <v>40</v>
      </c>
      <c r="AH628" s="124">
        <f t="shared" si="112"/>
        <v>0.90909090909090906</v>
      </c>
      <c r="AI628" s="124">
        <f t="shared" si="113"/>
        <v>9.0909090909090939E-2</v>
      </c>
    </row>
    <row r="629" spans="1:57" ht="15.75" customHeight="1" x14ac:dyDescent="0.25">
      <c r="A629" s="49">
        <v>1901</v>
      </c>
      <c r="B629" s="50"/>
      <c r="C629" s="50"/>
      <c r="D629" s="50"/>
      <c r="E629" s="50"/>
      <c r="F629" s="50"/>
      <c r="G629" s="50"/>
      <c r="H629" s="50"/>
      <c r="I629" s="50">
        <v>36</v>
      </c>
      <c r="J629" s="50"/>
      <c r="K629" s="82"/>
      <c r="L629" s="137"/>
      <c r="M629" s="137"/>
      <c r="N629" s="137"/>
      <c r="O629" s="137"/>
      <c r="P629" s="137"/>
      <c r="Q629" s="137"/>
      <c r="R629" s="137"/>
      <c r="S629" s="137"/>
      <c r="T629" s="137"/>
      <c r="U629" s="137"/>
      <c r="V629" s="137"/>
      <c r="W629" s="137"/>
      <c r="X629" s="137"/>
      <c r="Y629" s="137"/>
      <c r="Z629" s="137"/>
      <c r="AA629" s="137"/>
      <c r="AB629" s="137"/>
      <c r="AC629" s="144"/>
      <c r="AD629" s="81"/>
      <c r="AE629" s="145"/>
      <c r="AF629" s="52">
        <f>IF(I629=0,"",I629/H628)</f>
        <v>0.94736842105263153</v>
      </c>
      <c r="AG629" s="53">
        <v>40</v>
      </c>
      <c r="AH629" s="124">
        <f t="shared" si="112"/>
        <v>1</v>
      </c>
      <c r="AI629" s="124">
        <f t="shared" si="113"/>
        <v>0</v>
      </c>
    </row>
    <row r="630" spans="1:57" ht="15.75" customHeight="1" x14ac:dyDescent="0.25">
      <c r="A630" s="49">
        <v>1902</v>
      </c>
      <c r="B630" s="50"/>
      <c r="C630" s="50"/>
      <c r="D630" s="50"/>
      <c r="E630" s="50"/>
      <c r="F630" s="50"/>
      <c r="G630" s="50"/>
      <c r="H630" s="50"/>
      <c r="I630" s="50"/>
      <c r="J630" s="50">
        <v>36</v>
      </c>
      <c r="K630" s="82">
        <v>35</v>
      </c>
      <c r="L630" s="137"/>
      <c r="M630" s="137"/>
      <c r="N630" s="137"/>
      <c r="O630" s="137"/>
      <c r="P630" s="137"/>
      <c r="Q630" s="137"/>
      <c r="R630" s="137"/>
      <c r="S630" s="137"/>
      <c r="T630" s="137"/>
      <c r="U630" s="137"/>
      <c r="V630" s="137"/>
      <c r="W630" s="137"/>
      <c r="X630" s="137"/>
      <c r="Y630" s="137"/>
      <c r="Z630" s="137"/>
      <c r="AA630" s="137"/>
      <c r="AB630" s="137"/>
      <c r="AC630" s="144"/>
      <c r="AD630" s="81"/>
      <c r="AE630" s="145"/>
      <c r="AF630" s="54">
        <f>IF(J630=0,"",J630/I629)</f>
        <v>1</v>
      </c>
      <c r="AG630" s="53">
        <v>38</v>
      </c>
      <c r="AH630" s="54">
        <f t="shared" si="112"/>
        <v>0.95</v>
      </c>
      <c r="AI630" s="54">
        <f t="shared" si="113"/>
        <v>5.0000000000000044E-2</v>
      </c>
    </row>
    <row r="631" spans="1:57" ht="15.75" customHeight="1" x14ac:dyDescent="0.25">
      <c r="A631" s="49">
        <v>2001</v>
      </c>
      <c r="B631" s="50"/>
      <c r="C631" s="50"/>
      <c r="D631" s="50"/>
      <c r="E631" s="50"/>
      <c r="F631" s="50"/>
      <c r="G631" s="50"/>
      <c r="H631" s="50"/>
      <c r="I631" s="50"/>
      <c r="J631" s="50">
        <v>2</v>
      </c>
      <c r="K631" s="82">
        <v>2</v>
      </c>
      <c r="L631" s="137"/>
      <c r="M631" s="137"/>
      <c r="N631" s="137"/>
      <c r="O631" s="137"/>
      <c r="P631" s="137"/>
      <c r="Q631" s="137"/>
      <c r="R631" s="137"/>
      <c r="S631" s="137"/>
      <c r="T631" s="137"/>
      <c r="U631" s="137"/>
      <c r="V631" s="137"/>
      <c r="W631" s="137"/>
      <c r="X631" s="137"/>
      <c r="Y631" s="137"/>
      <c r="Z631" s="137"/>
      <c r="AA631" s="137"/>
      <c r="AB631" s="137"/>
      <c r="AC631" s="144"/>
      <c r="AD631" s="81"/>
      <c r="AE631" s="137"/>
      <c r="AF631" s="81"/>
      <c r="AG631" s="53">
        <v>3</v>
      </c>
      <c r="AH631" s="81"/>
      <c r="AI631" s="153"/>
    </row>
    <row r="632" spans="1:57" ht="15.75" customHeight="1" x14ac:dyDescent="0.25">
      <c r="A632" s="49">
        <v>2002</v>
      </c>
      <c r="B632" s="50"/>
      <c r="C632" s="50"/>
      <c r="D632" s="50"/>
      <c r="E632" s="50"/>
      <c r="F632" s="50"/>
      <c r="G632" s="50"/>
      <c r="H632" s="50"/>
      <c r="I632" s="50"/>
      <c r="J632" s="50">
        <v>1</v>
      </c>
      <c r="K632" s="82">
        <v>1</v>
      </c>
      <c r="L632" s="137"/>
      <c r="M632" s="137"/>
      <c r="N632" s="137"/>
      <c r="O632" s="137"/>
      <c r="P632" s="137"/>
      <c r="Q632" s="137"/>
      <c r="R632" s="137"/>
      <c r="S632" s="137"/>
      <c r="T632" s="137"/>
      <c r="U632" s="137"/>
      <c r="V632" s="137"/>
      <c r="W632" s="137"/>
      <c r="X632" s="137"/>
      <c r="Y632" s="137"/>
      <c r="Z632" s="137"/>
      <c r="AA632" s="137"/>
      <c r="AB632" s="137"/>
      <c r="AC632" s="144"/>
      <c r="AD632" s="81"/>
      <c r="AE632" s="137"/>
      <c r="AF632" s="79"/>
      <c r="AG632" s="56">
        <v>1</v>
      </c>
      <c r="AH632" s="136"/>
      <c r="AI632" s="79"/>
    </row>
    <row r="633" spans="1:57" ht="15.75" customHeight="1" x14ac:dyDescent="0.25">
      <c r="A633" s="49">
        <v>2101</v>
      </c>
      <c r="B633" s="50"/>
      <c r="C633" s="50"/>
      <c r="D633" s="50"/>
      <c r="E633" s="50"/>
      <c r="F633" s="50"/>
      <c r="G633" s="50"/>
      <c r="H633" s="50"/>
      <c r="I633" s="50"/>
      <c r="J633" s="50"/>
      <c r="K633" s="82"/>
      <c r="L633" s="137"/>
      <c r="M633" s="137"/>
      <c r="N633" s="137"/>
      <c r="O633" s="137"/>
      <c r="P633" s="137"/>
      <c r="Q633" s="137"/>
      <c r="R633" s="137"/>
      <c r="S633" s="137"/>
      <c r="T633" s="137"/>
      <c r="U633" s="137"/>
      <c r="V633" s="137"/>
      <c r="W633" s="137"/>
      <c r="X633" s="137"/>
      <c r="Y633" s="137"/>
      <c r="Z633" s="137"/>
      <c r="AA633" s="137"/>
      <c r="AB633" s="137"/>
      <c r="AC633" s="144"/>
      <c r="AD633" s="81"/>
      <c r="AE633" s="137"/>
      <c r="AF633" s="79"/>
      <c r="AG633" s="56"/>
      <c r="AH633" s="136"/>
      <c r="AI633" s="79"/>
    </row>
    <row r="634" spans="1:57" ht="15.75" customHeight="1" x14ac:dyDescent="0.25">
      <c r="A634" s="49">
        <v>2102</v>
      </c>
      <c r="B634" s="50"/>
      <c r="C634" s="50"/>
      <c r="D634" s="50"/>
      <c r="E634" s="50"/>
      <c r="F634" s="50"/>
      <c r="G634" s="50"/>
      <c r="H634" s="50"/>
      <c r="I634" s="50"/>
      <c r="J634" s="50"/>
      <c r="K634" s="82"/>
      <c r="L634" s="137"/>
      <c r="M634" s="137"/>
      <c r="N634" s="137"/>
      <c r="O634" s="137"/>
      <c r="P634" s="137"/>
      <c r="Q634" s="137"/>
      <c r="R634" s="137"/>
      <c r="S634" s="137"/>
      <c r="T634" s="137"/>
      <c r="U634" s="137"/>
      <c r="V634" s="137"/>
      <c r="W634" s="137"/>
      <c r="X634" s="137"/>
      <c r="Y634" s="137"/>
      <c r="Z634" s="137"/>
      <c r="AA634" s="137"/>
      <c r="AB634" s="137"/>
      <c r="AC634" s="144"/>
      <c r="AD634" s="81"/>
      <c r="AE634" s="137"/>
      <c r="AF634" s="79"/>
      <c r="AG634" s="56"/>
      <c r="AH634" s="136"/>
      <c r="AI634" s="79"/>
    </row>
    <row r="635" spans="1:57" ht="15.75" customHeight="1" x14ac:dyDescent="0.25">
      <c r="A635" s="49">
        <v>2201</v>
      </c>
      <c r="B635" s="50"/>
      <c r="C635" s="50"/>
      <c r="D635" s="50"/>
      <c r="E635" s="50"/>
      <c r="F635" s="50"/>
      <c r="G635" s="50"/>
      <c r="H635" s="50"/>
      <c r="I635" s="50"/>
      <c r="J635" s="50"/>
      <c r="K635" s="82"/>
      <c r="L635" s="137"/>
      <c r="M635" s="137"/>
      <c r="N635" s="137"/>
      <c r="O635" s="137"/>
      <c r="P635" s="137"/>
      <c r="Q635" s="137"/>
      <c r="R635" s="137"/>
      <c r="S635" s="137"/>
      <c r="T635" s="137"/>
      <c r="U635" s="137"/>
      <c r="V635" s="137"/>
      <c r="W635" s="137"/>
      <c r="X635" s="137"/>
      <c r="Y635" s="137"/>
      <c r="Z635" s="137"/>
      <c r="AA635" s="137"/>
      <c r="AB635" s="137"/>
      <c r="AC635" s="144"/>
      <c r="AD635" s="81"/>
      <c r="AE635" s="137"/>
      <c r="AF635" s="81"/>
      <c r="AG635" s="137"/>
      <c r="AH635" s="138"/>
      <c r="AI635" s="79"/>
    </row>
    <row r="636" spans="1:57" ht="15.75" customHeight="1" x14ac:dyDescent="0.25">
      <c r="A636" s="49">
        <v>2202</v>
      </c>
      <c r="B636" s="50"/>
      <c r="C636" s="50"/>
      <c r="D636" s="50"/>
      <c r="E636" s="50"/>
      <c r="F636" s="50"/>
      <c r="G636" s="50"/>
      <c r="H636" s="50"/>
      <c r="I636" s="50"/>
      <c r="J636" s="50"/>
      <c r="K636" s="82"/>
      <c r="L636" s="137"/>
      <c r="M636" s="137"/>
      <c r="N636" s="137"/>
      <c r="O636" s="137"/>
      <c r="P636" s="137"/>
      <c r="Q636" s="137"/>
      <c r="R636" s="137"/>
      <c r="S636" s="137"/>
      <c r="T636" s="137"/>
      <c r="U636" s="137"/>
      <c r="V636" s="137"/>
      <c r="W636" s="137"/>
      <c r="X636" s="137"/>
      <c r="Y636" s="137"/>
      <c r="Z636" s="137"/>
      <c r="AA636" s="137"/>
      <c r="AB636" s="137"/>
      <c r="AC636" s="144"/>
      <c r="AD636" s="81"/>
      <c r="AE636" s="137"/>
      <c r="AF636" s="126" t="s">
        <v>63</v>
      </c>
      <c r="AG636" s="127">
        <v>25</v>
      </c>
      <c r="AH636" s="128">
        <f>IF(SUM(K624:K632)=0,"",SUM(K624:K632))</f>
        <v>38</v>
      </c>
      <c r="AI636" s="129" t="s">
        <v>10</v>
      </c>
    </row>
    <row r="637" spans="1:57" ht="15.75" customHeight="1" x14ac:dyDescent="0.25">
      <c r="A637" s="49">
        <v>2301</v>
      </c>
      <c r="B637" s="50"/>
      <c r="C637" s="50"/>
      <c r="D637" s="50"/>
      <c r="E637" s="50"/>
      <c r="F637" s="50"/>
      <c r="G637" s="50"/>
      <c r="H637" s="50"/>
      <c r="I637" s="50"/>
      <c r="J637" s="50"/>
      <c r="K637" s="82"/>
      <c r="L637" s="137"/>
      <c r="M637" s="137"/>
      <c r="N637" s="137"/>
      <c r="O637" s="137"/>
      <c r="P637" s="137"/>
      <c r="Q637" s="137"/>
      <c r="R637" s="137"/>
      <c r="S637" s="137"/>
      <c r="T637" s="137"/>
      <c r="U637" s="137"/>
      <c r="V637" s="137"/>
      <c r="W637" s="137"/>
      <c r="X637" s="137"/>
      <c r="Y637" s="137"/>
      <c r="Z637" s="137"/>
      <c r="AA637" s="137"/>
      <c r="AB637" s="137"/>
      <c r="AC637" s="144"/>
      <c r="AD637" s="81"/>
      <c r="AE637" s="137"/>
      <c r="AF637" s="130" t="s">
        <v>64</v>
      </c>
      <c r="AG637" s="57">
        <f>IF(AG636/B622=0,"",AG636/B622)</f>
        <v>0.41666666666666669</v>
      </c>
      <c r="AH637" s="131">
        <f>IF(AG636/AH636=0,"",AG636/AH636)</f>
        <v>0.65789473684210531</v>
      </c>
      <c r="AI637" s="132" t="s">
        <v>65</v>
      </c>
    </row>
    <row r="638" spans="1:57" ht="15.75" customHeight="1" x14ac:dyDescent="0.25">
      <c r="A638" s="49">
        <v>2302</v>
      </c>
      <c r="B638" s="50"/>
      <c r="C638" s="50"/>
      <c r="D638" s="50"/>
      <c r="E638" s="50"/>
      <c r="F638" s="50"/>
      <c r="G638" s="50"/>
      <c r="H638" s="50"/>
      <c r="I638" s="50"/>
      <c r="J638" s="50"/>
      <c r="K638" s="82"/>
      <c r="L638" s="137"/>
      <c r="M638" s="137"/>
      <c r="N638" s="137"/>
      <c r="O638" s="137"/>
      <c r="P638" s="137"/>
      <c r="Q638" s="137"/>
      <c r="R638" s="137"/>
      <c r="S638" s="137"/>
      <c r="T638" s="137"/>
      <c r="U638" s="137"/>
      <c r="V638" s="137"/>
      <c r="W638" s="137"/>
      <c r="X638" s="137"/>
      <c r="Y638" s="137"/>
      <c r="Z638" s="137"/>
      <c r="AA638" s="137"/>
      <c r="AB638" s="137"/>
      <c r="AC638" s="146"/>
      <c r="AD638" s="147"/>
      <c r="AE638" s="148"/>
      <c r="AF638" s="92"/>
      <c r="AG638" s="139"/>
      <c r="AH638" s="139"/>
      <c r="AI638" s="140"/>
    </row>
    <row r="639" spans="1:57" ht="18" customHeight="1" x14ac:dyDescent="0.25">
      <c r="A639" s="28"/>
      <c r="B639" s="190" t="s">
        <v>90</v>
      </c>
      <c r="C639" s="190"/>
      <c r="D639" s="190"/>
      <c r="E639" s="190"/>
      <c r="F639" s="190"/>
      <c r="G639" s="190"/>
      <c r="H639" s="190"/>
      <c r="I639" s="190"/>
      <c r="J639" s="190"/>
      <c r="K639" s="59">
        <f>SUM(K622:K635)</f>
        <v>38</v>
      </c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  <c r="AA639" s="29"/>
      <c r="AB639" s="29"/>
      <c r="AC639" s="60">
        <f>IF(K630=0,"",K630/B622)</f>
        <v>0.58333333333333337</v>
      </c>
      <c r="AD639" s="60">
        <f>IF(K639=0,"",K639/B622)</f>
        <v>0.6333333333333333</v>
      </c>
      <c r="AE639" s="60">
        <f>IF(K630=0,"",AD639-AC639)</f>
        <v>4.9999999999999933E-2</v>
      </c>
      <c r="AF639" s="1"/>
      <c r="AG639" s="29"/>
      <c r="AH639" s="25"/>
      <c r="AI639" s="1"/>
    </row>
    <row r="640" spans="1:57" ht="12.75" customHeight="1" x14ac:dyDescent="0.2">
      <c r="A640" s="29"/>
      <c r="B640" s="29"/>
      <c r="C640" s="29"/>
      <c r="D640" s="29"/>
      <c r="E640" s="29"/>
      <c r="F640" s="29"/>
      <c r="G640" s="29"/>
      <c r="H640" s="29"/>
      <c r="I640" s="29"/>
      <c r="J640" s="29"/>
      <c r="K640" s="135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  <c r="AA640" s="29"/>
      <c r="AB640" s="29"/>
      <c r="AC640" s="1"/>
      <c r="AD640" s="1"/>
      <c r="AE640" s="29"/>
      <c r="AF640" s="1"/>
      <c r="AG640" s="73"/>
      <c r="AH640" s="25"/>
      <c r="AI640" s="1"/>
      <c r="AJ640" s="29"/>
      <c r="AK640" s="29"/>
      <c r="AL640" s="29"/>
      <c r="AM640" s="29"/>
      <c r="AN640" s="29"/>
      <c r="AO640" s="29"/>
      <c r="AP640" s="29"/>
      <c r="AQ640" s="29"/>
      <c r="AR640" s="29"/>
      <c r="AS640" s="29"/>
      <c r="AT640" s="29"/>
      <c r="AU640" s="29"/>
      <c r="AV640" s="29"/>
      <c r="AW640" s="29"/>
      <c r="AX640" s="29"/>
      <c r="AY640" s="29"/>
      <c r="AZ640" s="29"/>
      <c r="BA640" s="29"/>
      <c r="BB640" s="29"/>
      <c r="BC640" s="29"/>
      <c r="BD640" s="29"/>
      <c r="BE640" s="29"/>
    </row>
    <row r="641" spans="1:36" ht="12.75" customHeight="1" x14ac:dyDescent="0.2">
      <c r="AC641" s="1"/>
      <c r="AD641" s="1"/>
      <c r="AF641" s="1"/>
      <c r="AG641" s="1"/>
      <c r="AH641" s="25"/>
      <c r="AI641" s="1"/>
    </row>
    <row r="642" spans="1:36" s="118" customFormat="1" ht="26.25" customHeight="1" x14ac:dyDescent="0.4">
      <c r="B642" s="188" t="s">
        <v>101</v>
      </c>
      <c r="C642" s="189"/>
      <c r="D642" s="189"/>
      <c r="E642" s="189"/>
      <c r="F642" s="189"/>
      <c r="G642" s="189"/>
      <c r="H642" s="189"/>
      <c r="I642" s="189"/>
      <c r="J642" s="189"/>
      <c r="K642" s="123" t="s">
        <v>79</v>
      </c>
      <c r="AC642" s="1"/>
      <c r="AD642" s="1"/>
      <c r="AE642" s="29"/>
      <c r="AF642" s="1"/>
      <c r="AG642" s="29"/>
      <c r="AH642" s="29"/>
      <c r="AI642" s="29"/>
    </row>
    <row r="643" spans="1:36" ht="20.25" customHeight="1" x14ac:dyDescent="0.2">
      <c r="A643" s="192" t="s">
        <v>9</v>
      </c>
      <c r="B643" s="193" t="s">
        <v>80</v>
      </c>
      <c r="C643" s="194"/>
      <c r="D643" s="194"/>
      <c r="E643" s="194"/>
      <c r="F643" s="194"/>
      <c r="G643" s="194"/>
      <c r="H643" s="194"/>
      <c r="I643" s="194"/>
      <c r="J643" s="195"/>
      <c r="K643" s="196" t="s">
        <v>10</v>
      </c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  <c r="AA643" s="29"/>
      <c r="AB643" s="29"/>
      <c r="AC643" s="184" t="s">
        <v>2</v>
      </c>
      <c r="AD643" s="184" t="s">
        <v>3</v>
      </c>
      <c r="AE643" s="191" t="s">
        <v>4</v>
      </c>
      <c r="AF643" s="184" t="s">
        <v>5</v>
      </c>
      <c r="AG643" s="198" t="s">
        <v>6</v>
      </c>
      <c r="AH643" s="198" t="s">
        <v>7</v>
      </c>
      <c r="AI643" s="184" t="s">
        <v>8</v>
      </c>
    </row>
    <row r="644" spans="1:36" ht="15.75" customHeight="1" x14ac:dyDescent="0.25">
      <c r="A644" s="185"/>
      <c r="B644" s="49" t="s">
        <v>81</v>
      </c>
      <c r="C644" s="49" t="s">
        <v>82</v>
      </c>
      <c r="D644" s="49" t="s">
        <v>83</v>
      </c>
      <c r="E644" s="49" t="s">
        <v>84</v>
      </c>
      <c r="F644" s="49" t="s">
        <v>85</v>
      </c>
      <c r="G644" s="49" t="s">
        <v>86</v>
      </c>
      <c r="H644" s="49" t="s">
        <v>87</v>
      </c>
      <c r="I644" s="49" t="s">
        <v>88</v>
      </c>
      <c r="J644" s="49" t="s">
        <v>89</v>
      </c>
      <c r="K644" s="197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  <c r="AA644" s="29"/>
      <c r="AB644" s="29"/>
      <c r="AC644" s="185"/>
      <c r="AD644" s="185"/>
      <c r="AE644" s="185"/>
      <c r="AF644" s="185"/>
      <c r="AG644" s="185"/>
      <c r="AH644" s="185"/>
      <c r="AI644" s="185"/>
    </row>
    <row r="645" spans="1:36" ht="15.75" customHeight="1" x14ac:dyDescent="0.25">
      <c r="A645" s="49">
        <v>1601</v>
      </c>
      <c r="B645" s="50">
        <v>32</v>
      </c>
      <c r="C645" s="50"/>
      <c r="D645" s="50"/>
      <c r="E645" s="50"/>
      <c r="F645" s="50"/>
      <c r="G645" s="50"/>
      <c r="H645" s="50"/>
      <c r="I645" s="50"/>
      <c r="J645" s="50"/>
      <c r="K645" s="82"/>
      <c r="L645" s="137"/>
      <c r="M645" s="137"/>
      <c r="N645" s="137"/>
      <c r="O645" s="137"/>
      <c r="P645" s="137"/>
      <c r="Q645" s="137"/>
      <c r="R645" s="137"/>
      <c r="S645" s="137"/>
      <c r="T645" s="137"/>
      <c r="U645" s="137"/>
      <c r="V645" s="137"/>
      <c r="W645" s="137"/>
      <c r="X645" s="137"/>
      <c r="Y645" s="137"/>
      <c r="Z645" s="137"/>
      <c r="AA645" s="137"/>
      <c r="AB645" s="137"/>
      <c r="AC645" s="141"/>
      <c r="AD645" s="142"/>
      <c r="AE645" s="143"/>
      <c r="AF645" s="133"/>
      <c r="AG645" s="51">
        <f>B645</f>
        <v>32</v>
      </c>
      <c r="AH645" s="134"/>
      <c r="AI645" s="133"/>
    </row>
    <row r="646" spans="1:36" ht="15.75" customHeight="1" x14ac:dyDescent="0.25">
      <c r="A646" s="49">
        <v>1602</v>
      </c>
      <c r="B646" s="50"/>
      <c r="C646" s="50">
        <v>30</v>
      </c>
      <c r="D646" s="50"/>
      <c r="E646" s="50"/>
      <c r="F646" s="50"/>
      <c r="G646" s="50"/>
      <c r="H646" s="50"/>
      <c r="I646" s="50"/>
      <c r="J646" s="50"/>
      <c r="K646" s="82"/>
      <c r="L646" s="137"/>
      <c r="M646" s="137"/>
      <c r="N646" s="137"/>
      <c r="O646" s="137"/>
      <c r="P646" s="137"/>
      <c r="Q646" s="137"/>
      <c r="R646" s="137"/>
      <c r="S646" s="137"/>
      <c r="T646" s="137"/>
      <c r="U646" s="137"/>
      <c r="V646" s="137"/>
      <c r="W646" s="137"/>
      <c r="X646" s="137"/>
      <c r="Y646" s="137"/>
      <c r="Z646" s="137"/>
      <c r="AA646" s="137"/>
      <c r="AB646" s="137"/>
      <c r="AC646" s="144"/>
      <c r="AD646" s="81"/>
      <c r="AE646" s="145"/>
      <c r="AF646" s="52">
        <f>IF(C646=0,"",C646/B645)</f>
        <v>0.9375</v>
      </c>
      <c r="AG646" s="53">
        <v>30</v>
      </c>
      <c r="AH646" s="124">
        <f t="shared" ref="AH646:AH653" si="114">IF(AG646=0,"",AG646/AG645)</f>
        <v>0.9375</v>
      </c>
      <c r="AI646" s="124">
        <f t="shared" ref="AI646:AI653" si="115">IF(AG646=0,"",100%-AH646)</f>
        <v>6.25E-2</v>
      </c>
    </row>
    <row r="647" spans="1:36" ht="15.75" customHeight="1" x14ac:dyDescent="0.25">
      <c r="A647" s="49">
        <v>1701</v>
      </c>
      <c r="B647" s="50"/>
      <c r="C647" s="50"/>
      <c r="D647" s="50">
        <v>27</v>
      </c>
      <c r="E647" s="50"/>
      <c r="F647" s="50"/>
      <c r="G647" s="50"/>
      <c r="H647" s="50"/>
      <c r="I647" s="50"/>
      <c r="J647" s="50"/>
      <c r="K647" s="82"/>
      <c r="L647" s="137"/>
      <c r="M647" s="137"/>
      <c r="N647" s="137"/>
      <c r="O647" s="137"/>
      <c r="P647" s="137"/>
      <c r="Q647" s="137"/>
      <c r="R647" s="137"/>
      <c r="S647" s="137"/>
      <c r="T647" s="137"/>
      <c r="U647" s="137"/>
      <c r="V647" s="137"/>
      <c r="W647" s="137"/>
      <c r="X647" s="137"/>
      <c r="Y647" s="137"/>
      <c r="Z647" s="137"/>
      <c r="AA647" s="137"/>
      <c r="AB647" s="137"/>
      <c r="AC647" s="144"/>
      <c r="AD647" s="81"/>
      <c r="AE647" s="145"/>
      <c r="AF647" s="52">
        <f>IF(D647=0,"",D647/C646)</f>
        <v>0.9</v>
      </c>
      <c r="AG647" s="53">
        <v>29</v>
      </c>
      <c r="AH647" s="124">
        <f t="shared" si="114"/>
        <v>0.96666666666666667</v>
      </c>
      <c r="AI647" s="124">
        <f t="shared" si="115"/>
        <v>3.3333333333333326E-2</v>
      </c>
      <c r="AJ647" s="8">
        <f>AG647/AG645</f>
        <v>0.90625</v>
      </c>
    </row>
    <row r="648" spans="1:36" ht="15.75" customHeight="1" x14ac:dyDescent="0.25">
      <c r="A648" s="49">
        <v>1702</v>
      </c>
      <c r="B648" s="50"/>
      <c r="C648" s="50"/>
      <c r="D648" s="50"/>
      <c r="E648" s="50">
        <v>25</v>
      </c>
      <c r="F648" s="50"/>
      <c r="G648" s="50"/>
      <c r="H648" s="50"/>
      <c r="I648" s="50"/>
      <c r="J648" s="50"/>
      <c r="K648" s="82"/>
      <c r="L648" s="137"/>
      <c r="M648" s="137"/>
      <c r="N648" s="137"/>
      <c r="O648" s="137"/>
      <c r="P648" s="137"/>
      <c r="Q648" s="137"/>
      <c r="R648" s="137"/>
      <c r="S648" s="137"/>
      <c r="T648" s="137"/>
      <c r="U648" s="137"/>
      <c r="V648" s="137"/>
      <c r="W648" s="137"/>
      <c r="X648" s="137"/>
      <c r="Y648" s="137"/>
      <c r="Z648" s="137"/>
      <c r="AA648" s="137"/>
      <c r="AB648" s="137"/>
      <c r="AC648" s="144"/>
      <c r="AD648" s="81"/>
      <c r="AE648" s="145"/>
      <c r="AF648" s="52">
        <f>IF(E648=0,"",E648/D647)</f>
        <v>0.92592592592592593</v>
      </c>
      <c r="AG648" s="53">
        <v>28</v>
      </c>
      <c r="AH648" s="124">
        <f t="shared" si="114"/>
        <v>0.96551724137931039</v>
      </c>
      <c r="AI648" s="124">
        <f t="shared" si="115"/>
        <v>3.4482758620689613E-2</v>
      </c>
      <c r="AJ648" s="33"/>
    </row>
    <row r="649" spans="1:36" ht="15.75" customHeight="1" x14ac:dyDescent="0.25">
      <c r="A649" s="49">
        <v>1801</v>
      </c>
      <c r="B649" s="50"/>
      <c r="C649" s="50"/>
      <c r="D649" s="50"/>
      <c r="E649" s="50"/>
      <c r="F649" s="50">
        <v>24</v>
      </c>
      <c r="G649" s="50"/>
      <c r="H649" s="50"/>
      <c r="I649" s="50"/>
      <c r="J649" s="50"/>
      <c r="K649" s="82"/>
      <c r="L649" s="137"/>
      <c r="M649" s="137"/>
      <c r="N649" s="137"/>
      <c r="O649" s="137"/>
      <c r="P649" s="137"/>
      <c r="Q649" s="137"/>
      <c r="R649" s="137"/>
      <c r="S649" s="137"/>
      <c r="T649" s="137"/>
      <c r="U649" s="137"/>
      <c r="V649" s="137"/>
      <c r="W649" s="137"/>
      <c r="X649" s="137"/>
      <c r="Y649" s="137"/>
      <c r="Z649" s="137"/>
      <c r="AA649" s="137"/>
      <c r="AB649" s="137"/>
      <c r="AC649" s="144"/>
      <c r="AD649" s="81"/>
      <c r="AE649" s="145"/>
      <c r="AF649" s="52">
        <f>IF(F649=0,"",F649/E648)</f>
        <v>0.96</v>
      </c>
      <c r="AG649" s="53">
        <v>28</v>
      </c>
      <c r="AH649" s="124">
        <f t="shared" si="114"/>
        <v>1</v>
      </c>
      <c r="AI649" s="124">
        <f t="shared" si="115"/>
        <v>0</v>
      </c>
      <c r="AJ649" s="33"/>
    </row>
    <row r="650" spans="1:36" ht="15.75" customHeight="1" x14ac:dyDescent="0.25">
      <c r="A650" s="49">
        <v>1802</v>
      </c>
      <c r="B650" s="50"/>
      <c r="C650" s="50"/>
      <c r="D650" s="50"/>
      <c r="E650" s="50"/>
      <c r="F650" s="50"/>
      <c r="G650" s="50">
        <v>24</v>
      </c>
      <c r="H650" s="50"/>
      <c r="I650" s="50"/>
      <c r="J650" s="50"/>
      <c r="K650" s="82"/>
      <c r="L650" s="137"/>
      <c r="M650" s="137"/>
      <c r="N650" s="137"/>
      <c r="O650" s="137"/>
      <c r="P650" s="137"/>
      <c r="Q650" s="137"/>
      <c r="R650" s="137"/>
      <c r="S650" s="137"/>
      <c r="T650" s="137"/>
      <c r="U650" s="137"/>
      <c r="V650" s="137"/>
      <c r="W650" s="137"/>
      <c r="X650" s="137"/>
      <c r="Y650" s="137"/>
      <c r="Z650" s="137"/>
      <c r="AA650" s="137"/>
      <c r="AB650" s="137"/>
      <c r="AC650" s="144"/>
      <c r="AD650" s="81"/>
      <c r="AE650" s="145"/>
      <c r="AF650" s="52">
        <f>IF(G650=0,"",G650/F649)</f>
        <v>1</v>
      </c>
      <c r="AG650" s="53">
        <v>27</v>
      </c>
      <c r="AH650" s="124">
        <f t="shared" si="114"/>
        <v>0.9642857142857143</v>
      </c>
      <c r="AI650" s="124">
        <f t="shared" si="115"/>
        <v>3.5714285714285698E-2</v>
      </c>
      <c r="AJ650" s="33"/>
    </row>
    <row r="651" spans="1:36" ht="15.75" customHeight="1" x14ac:dyDescent="0.25">
      <c r="A651" s="49">
        <v>1901</v>
      </c>
      <c r="B651" s="50"/>
      <c r="C651" s="50"/>
      <c r="D651" s="50"/>
      <c r="E651" s="50"/>
      <c r="F651" s="50"/>
      <c r="G651" s="50"/>
      <c r="H651" s="50">
        <v>21</v>
      </c>
      <c r="I651" s="50"/>
      <c r="J651" s="50"/>
      <c r="K651" s="82"/>
      <c r="L651" s="137"/>
      <c r="M651" s="137"/>
      <c r="N651" s="137"/>
      <c r="O651" s="137"/>
      <c r="P651" s="137"/>
      <c r="Q651" s="137"/>
      <c r="R651" s="137"/>
      <c r="S651" s="137"/>
      <c r="T651" s="137"/>
      <c r="U651" s="137"/>
      <c r="V651" s="137"/>
      <c r="W651" s="137"/>
      <c r="X651" s="137"/>
      <c r="Y651" s="137"/>
      <c r="Z651" s="137"/>
      <c r="AA651" s="137"/>
      <c r="AB651" s="137"/>
      <c r="AC651" s="144"/>
      <c r="AD651" s="81"/>
      <c r="AE651" s="145"/>
      <c r="AF651" s="52">
        <f>IF(H651=0,"",H651/G650)</f>
        <v>0.875</v>
      </c>
      <c r="AG651" s="53">
        <v>26</v>
      </c>
      <c r="AH651" s="124">
        <f t="shared" si="114"/>
        <v>0.96296296296296291</v>
      </c>
      <c r="AI651" s="124">
        <f t="shared" si="115"/>
        <v>3.703703703703709E-2</v>
      </c>
      <c r="AJ651" s="33"/>
    </row>
    <row r="652" spans="1:36" ht="15.75" customHeight="1" x14ac:dyDescent="0.25">
      <c r="A652" s="49">
        <v>1902</v>
      </c>
      <c r="B652" s="50"/>
      <c r="C652" s="50"/>
      <c r="D652" s="50"/>
      <c r="E652" s="50"/>
      <c r="F652" s="50"/>
      <c r="G652" s="50"/>
      <c r="H652" s="50"/>
      <c r="I652" s="50">
        <v>20</v>
      </c>
      <c r="J652" s="50"/>
      <c r="K652" s="82"/>
      <c r="L652" s="137"/>
      <c r="M652" s="137"/>
      <c r="N652" s="137"/>
      <c r="O652" s="137"/>
      <c r="P652" s="137"/>
      <c r="Q652" s="137"/>
      <c r="R652" s="137"/>
      <c r="S652" s="137"/>
      <c r="T652" s="137"/>
      <c r="U652" s="137"/>
      <c r="V652" s="137"/>
      <c r="W652" s="137"/>
      <c r="X652" s="137"/>
      <c r="Y652" s="137"/>
      <c r="Z652" s="137"/>
      <c r="AA652" s="137"/>
      <c r="AB652" s="137"/>
      <c r="AC652" s="144"/>
      <c r="AD652" s="81"/>
      <c r="AE652" s="145"/>
      <c r="AF652" s="52">
        <f>IF(I652=0,"",I652/H651)</f>
        <v>0.95238095238095233</v>
      </c>
      <c r="AG652" s="53">
        <v>25</v>
      </c>
      <c r="AH652" s="124">
        <f t="shared" si="114"/>
        <v>0.96153846153846156</v>
      </c>
      <c r="AI652" s="124">
        <f t="shared" si="115"/>
        <v>3.8461538461538436E-2</v>
      </c>
      <c r="AJ652" s="33"/>
    </row>
    <row r="653" spans="1:36" ht="15.75" customHeight="1" x14ac:dyDescent="0.25">
      <c r="A653" s="49">
        <v>2001</v>
      </c>
      <c r="B653" s="50"/>
      <c r="C653" s="50"/>
      <c r="D653" s="50"/>
      <c r="E653" s="50"/>
      <c r="F653" s="50"/>
      <c r="G653" s="50"/>
      <c r="H653" s="50"/>
      <c r="I653" s="50"/>
      <c r="J653" s="50">
        <v>20</v>
      </c>
      <c r="K653" s="82">
        <v>19</v>
      </c>
      <c r="L653" s="137"/>
      <c r="M653" s="137"/>
      <c r="N653" s="137"/>
      <c r="O653" s="137"/>
      <c r="P653" s="137"/>
      <c r="Q653" s="137"/>
      <c r="R653" s="137"/>
      <c r="S653" s="137"/>
      <c r="T653" s="137"/>
      <c r="U653" s="137"/>
      <c r="V653" s="137"/>
      <c r="W653" s="137"/>
      <c r="X653" s="137"/>
      <c r="Y653" s="137"/>
      <c r="Z653" s="137"/>
      <c r="AA653" s="137"/>
      <c r="AB653" s="137"/>
      <c r="AC653" s="144"/>
      <c r="AD653" s="81"/>
      <c r="AE653" s="145"/>
      <c r="AF653" s="54">
        <f>IF(J653=0,"",J653/I652)</f>
        <v>1</v>
      </c>
      <c r="AG653" s="53">
        <v>25</v>
      </c>
      <c r="AH653" s="54">
        <f t="shared" si="114"/>
        <v>1</v>
      </c>
      <c r="AI653" s="54">
        <f t="shared" si="115"/>
        <v>0</v>
      </c>
      <c r="AJ653" s="33"/>
    </row>
    <row r="654" spans="1:36" ht="15.75" customHeight="1" x14ac:dyDescent="0.25">
      <c r="A654" s="49">
        <v>2002</v>
      </c>
      <c r="B654" s="50"/>
      <c r="C654" s="50"/>
      <c r="D654" s="50"/>
      <c r="E654" s="50"/>
      <c r="F654" s="50"/>
      <c r="G654" s="50"/>
      <c r="H654" s="50"/>
      <c r="I654" s="50"/>
      <c r="J654" s="50">
        <v>6</v>
      </c>
      <c r="K654" s="82">
        <v>6</v>
      </c>
      <c r="L654" s="137"/>
      <c r="M654" s="137"/>
      <c r="N654" s="137"/>
      <c r="O654" s="137"/>
      <c r="P654" s="137"/>
      <c r="Q654" s="137"/>
      <c r="R654" s="137"/>
      <c r="S654" s="137"/>
      <c r="T654" s="137"/>
      <c r="U654" s="137"/>
      <c r="V654" s="137"/>
      <c r="W654" s="137"/>
      <c r="X654" s="137"/>
      <c r="Y654" s="137"/>
      <c r="Z654" s="137"/>
      <c r="AA654" s="137"/>
      <c r="AB654" s="137"/>
      <c r="AC654" s="144"/>
      <c r="AD654" s="81"/>
      <c r="AE654" s="137"/>
      <c r="AF654" s="81"/>
      <c r="AG654" s="53">
        <v>6</v>
      </c>
      <c r="AH654" s="81"/>
      <c r="AI654" s="153"/>
      <c r="AJ654" s="33"/>
    </row>
    <row r="655" spans="1:36" ht="15.75" customHeight="1" x14ac:dyDescent="0.25">
      <c r="A655" s="49">
        <v>2101</v>
      </c>
      <c r="B655" s="50"/>
      <c r="C655" s="50"/>
      <c r="D655" s="50"/>
      <c r="E655" s="50"/>
      <c r="F655" s="50"/>
      <c r="G655" s="50"/>
      <c r="H655" s="50"/>
      <c r="I655" s="50"/>
      <c r="J655" s="50"/>
      <c r="K655" s="82"/>
      <c r="L655" s="137"/>
      <c r="M655" s="137"/>
      <c r="N655" s="137"/>
      <c r="O655" s="137"/>
      <c r="P655" s="137"/>
      <c r="Q655" s="137"/>
      <c r="R655" s="137"/>
      <c r="S655" s="137"/>
      <c r="T655" s="137"/>
      <c r="U655" s="137"/>
      <c r="V655" s="137"/>
      <c r="W655" s="137"/>
      <c r="X655" s="137"/>
      <c r="Y655" s="137"/>
      <c r="Z655" s="137"/>
      <c r="AA655" s="137"/>
      <c r="AB655" s="137"/>
      <c r="AC655" s="144"/>
      <c r="AD655" s="81"/>
      <c r="AE655" s="137"/>
      <c r="AF655" s="79"/>
      <c r="AG655" s="56"/>
      <c r="AH655" s="136"/>
      <c r="AI655" s="79"/>
      <c r="AJ655" s="33"/>
    </row>
    <row r="656" spans="1:36" ht="15.75" customHeight="1" x14ac:dyDescent="0.25">
      <c r="A656" s="49">
        <v>2102</v>
      </c>
      <c r="B656" s="50"/>
      <c r="C656" s="50"/>
      <c r="D656" s="50"/>
      <c r="E656" s="50"/>
      <c r="F656" s="50"/>
      <c r="G656" s="50"/>
      <c r="H656" s="50"/>
      <c r="I656" s="50"/>
      <c r="J656" s="50"/>
      <c r="K656" s="82"/>
      <c r="L656" s="137"/>
      <c r="M656" s="137"/>
      <c r="N656" s="137"/>
      <c r="O656" s="137"/>
      <c r="P656" s="137"/>
      <c r="Q656" s="137"/>
      <c r="R656" s="137"/>
      <c r="S656" s="137"/>
      <c r="T656" s="137"/>
      <c r="U656" s="137"/>
      <c r="V656" s="137"/>
      <c r="W656" s="137"/>
      <c r="X656" s="137"/>
      <c r="Y656" s="137"/>
      <c r="Z656" s="137"/>
      <c r="AA656" s="137"/>
      <c r="AB656" s="137"/>
      <c r="AC656" s="144"/>
      <c r="AD656" s="81"/>
      <c r="AE656" s="137"/>
      <c r="AF656" s="79"/>
      <c r="AG656" s="56"/>
      <c r="AH656" s="136"/>
      <c r="AI656" s="79"/>
      <c r="AJ656" s="33"/>
    </row>
    <row r="657" spans="1:36" ht="15.75" customHeight="1" x14ac:dyDescent="0.25">
      <c r="A657" s="49">
        <v>2201</v>
      </c>
      <c r="B657" s="50"/>
      <c r="C657" s="50"/>
      <c r="D657" s="50"/>
      <c r="E657" s="50"/>
      <c r="F657" s="50"/>
      <c r="G657" s="50"/>
      <c r="H657" s="50"/>
      <c r="I657" s="50"/>
      <c r="J657" s="50"/>
      <c r="K657" s="82"/>
      <c r="L657" s="137"/>
      <c r="M657" s="137"/>
      <c r="N657" s="137"/>
      <c r="O657" s="137"/>
      <c r="P657" s="137"/>
      <c r="Q657" s="137"/>
      <c r="R657" s="137"/>
      <c r="S657" s="137"/>
      <c r="T657" s="137"/>
      <c r="U657" s="137"/>
      <c r="V657" s="137"/>
      <c r="W657" s="137"/>
      <c r="X657" s="137"/>
      <c r="Y657" s="137"/>
      <c r="Z657" s="137"/>
      <c r="AA657" s="137"/>
      <c r="AB657" s="137"/>
      <c r="AC657" s="144"/>
      <c r="AD657" s="81"/>
      <c r="AE657" s="137"/>
      <c r="AF657" s="79"/>
      <c r="AG657" s="56"/>
      <c r="AH657" s="136"/>
      <c r="AI657" s="79"/>
      <c r="AJ657" s="33"/>
    </row>
    <row r="658" spans="1:36" ht="15.75" customHeight="1" x14ac:dyDescent="0.25">
      <c r="A658" s="49">
        <v>2202</v>
      </c>
      <c r="B658" s="50"/>
      <c r="C658" s="50"/>
      <c r="D658" s="50"/>
      <c r="E658" s="50"/>
      <c r="F658" s="50"/>
      <c r="G658" s="50"/>
      <c r="H658" s="50"/>
      <c r="I658" s="50"/>
      <c r="J658" s="50"/>
      <c r="K658" s="82"/>
      <c r="L658" s="137"/>
      <c r="M658" s="137"/>
      <c r="N658" s="137"/>
      <c r="O658" s="137"/>
      <c r="P658" s="137"/>
      <c r="Q658" s="137"/>
      <c r="R658" s="137"/>
      <c r="S658" s="137"/>
      <c r="T658" s="137"/>
      <c r="U658" s="137"/>
      <c r="V658" s="137"/>
      <c r="W658" s="137"/>
      <c r="X658" s="137"/>
      <c r="Y658" s="137"/>
      <c r="Z658" s="137"/>
      <c r="AA658" s="137"/>
      <c r="AB658" s="137"/>
      <c r="AC658" s="144"/>
      <c r="AD658" s="81"/>
      <c r="AE658" s="137"/>
      <c r="AF658" s="81"/>
      <c r="AG658" s="137"/>
      <c r="AH658" s="138"/>
      <c r="AI658" s="79"/>
      <c r="AJ658" s="33"/>
    </row>
    <row r="659" spans="1:36" ht="15.75" customHeight="1" x14ac:dyDescent="0.25">
      <c r="A659" s="49">
        <v>2301</v>
      </c>
      <c r="B659" s="50"/>
      <c r="C659" s="50"/>
      <c r="D659" s="50"/>
      <c r="E659" s="50"/>
      <c r="F659" s="50"/>
      <c r="G659" s="50"/>
      <c r="H659" s="50"/>
      <c r="I659" s="50"/>
      <c r="J659" s="50"/>
      <c r="K659" s="82"/>
      <c r="L659" s="137"/>
      <c r="M659" s="137"/>
      <c r="N659" s="137"/>
      <c r="O659" s="137"/>
      <c r="P659" s="137"/>
      <c r="Q659" s="137"/>
      <c r="R659" s="137"/>
      <c r="S659" s="137"/>
      <c r="T659" s="137"/>
      <c r="U659" s="137"/>
      <c r="V659" s="137"/>
      <c r="W659" s="137"/>
      <c r="X659" s="137"/>
      <c r="Y659" s="137"/>
      <c r="Z659" s="137"/>
      <c r="AA659" s="137"/>
      <c r="AB659" s="137"/>
      <c r="AC659" s="144"/>
      <c r="AD659" s="81"/>
      <c r="AE659" s="137"/>
      <c r="AF659" s="126" t="s">
        <v>63</v>
      </c>
      <c r="AG659" s="127">
        <v>12</v>
      </c>
      <c r="AH659" s="128">
        <f>IF(SUM(K647:K657)=0,"",SUM(K647:K657))</f>
        <v>25</v>
      </c>
      <c r="AI659" s="129" t="s">
        <v>10</v>
      </c>
      <c r="AJ659" s="33"/>
    </row>
    <row r="660" spans="1:36" ht="15.75" customHeight="1" x14ac:dyDescent="0.25">
      <c r="A660" s="49">
        <v>2302</v>
      </c>
      <c r="B660" s="50"/>
      <c r="C660" s="50"/>
      <c r="D660" s="50"/>
      <c r="E660" s="50"/>
      <c r="F660" s="50"/>
      <c r="G660" s="50"/>
      <c r="H660" s="50"/>
      <c r="I660" s="50"/>
      <c r="J660" s="50"/>
      <c r="K660" s="82"/>
      <c r="L660" s="137"/>
      <c r="M660" s="137"/>
      <c r="N660" s="137"/>
      <c r="O660" s="137"/>
      <c r="P660" s="137"/>
      <c r="Q660" s="137"/>
      <c r="R660" s="137"/>
      <c r="S660" s="137"/>
      <c r="T660" s="137"/>
      <c r="U660" s="137"/>
      <c r="V660" s="137"/>
      <c r="W660" s="137"/>
      <c r="X660" s="137"/>
      <c r="Y660" s="137"/>
      <c r="Z660" s="137"/>
      <c r="AA660" s="137"/>
      <c r="AB660" s="137"/>
      <c r="AC660" s="144"/>
      <c r="AD660" s="81"/>
      <c r="AE660" s="137"/>
      <c r="AF660" s="130" t="s">
        <v>64</v>
      </c>
      <c r="AG660" s="57">
        <f>IF(AG659/B645=0,"",AG659/B645)</f>
        <v>0.375</v>
      </c>
      <c r="AH660" s="131">
        <f>IF(AG659/AH659=0,"",AG659/AH659)</f>
        <v>0.48</v>
      </c>
      <c r="AI660" s="132" t="s">
        <v>65</v>
      </c>
      <c r="AJ660" s="33"/>
    </row>
    <row r="661" spans="1:36" ht="15.75" customHeight="1" x14ac:dyDescent="0.25">
      <c r="A661" s="49">
        <v>2401</v>
      </c>
      <c r="B661" s="50"/>
      <c r="C661" s="50"/>
      <c r="D661" s="50"/>
      <c r="E661" s="50"/>
      <c r="F661" s="50"/>
      <c r="G661" s="50"/>
      <c r="H661" s="50"/>
      <c r="I661" s="50"/>
      <c r="J661" s="50"/>
      <c r="K661" s="82"/>
      <c r="L661" s="137"/>
      <c r="M661" s="137"/>
      <c r="N661" s="137"/>
      <c r="O661" s="137"/>
      <c r="P661" s="137"/>
      <c r="Q661" s="137"/>
      <c r="R661" s="137"/>
      <c r="S661" s="137"/>
      <c r="T661" s="137"/>
      <c r="U661" s="137"/>
      <c r="V661" s="137"/>
      <c r="W661" s="137"/>
      <c r="X661" s="137"/>
      <c r="Y661" s="137"/>
      <c r="Z661" s="137"/>
      <c r="AA661" s="137"/>
      <c r="AB661" s="137"/>
      <c r="AC661" s="146"/>
      <c r="AD661" s="147"/>
      <c r="AE661" s="148"/>
      <c r="AF661" s="92"/>
      <c r="AG661" s="139"/>
      <c r="AH661" s="139"/>
      <c r="AI661" s="140"/>
      <c r="AJ661" s="33"/>
    </row>
    <row r="662" spans="1:36" ht="18" customHeight="1" x14ac:dyDescent="0.25">
      <c r="A662" s="28"/>
      <c r="B662" s="190" t="s">
        <v>90</v>
      </c>
      <c r="C662" s="190"/>
      <c r="D662" s="190"/>
      <c r="E662" s="190"/>
      <c r="F662" s="190"/>
      <c r="G662" s="190"/>
      <c r="H662" s="190"/>
      <c r="I662" s="190"/>
      <c r="J662" s="190"/>
      <c r="K662" s="59">
        <f>SUM(K645:K658)</f>
        <v>25</v>
      </c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  <c r="AA662" s="29"/>
      <c r="AB662" s="29"/>
      <c r="AC662" s="60">
        <f>IF(K653=0,"",K653/B645)</f>
        <v>0.59375</v>
      </c>
      <c r="AD662" s="60">
        <f>IF(K662=0,"",K662/B645)</f>
        <v>0.78125</v>
      </c>
      <c r="AE662" s="60">
        <f>IF(K653=0,"",AD662-AC662)</f>
        <v>0.1875</v>
      </c>
      <c r="AF662" s="1"/>
      <c r="AG662" s="29"/>
      <c r="AH662" s="25"/>
      <c r="AI662" s="1"/>
      <c r="AJ662" s="33"/>
    </row>
    <row r="663" spans="1:36" ht="12.75" customHeight="1" x14ac:dyDescent="0.2">
      <c r="AC663" s="1"/>
      <c r="AD663" s="1"/>
      <c r="AF663" s="1"/>
      <c r="AJ663" s="33"/>
    </row>
    <row r="664" spans="1:36" ht="12.75" customHeight="1" x14ac:dyDescent="0.2">
      <c r="AC664" s="1"/>
      <c r="AD664" s="1"/>
      <c r="AF664" s="1"/>
      <c r="AJ664" s="33"/>
    </row>
    <row r="665" spans="1:36" s="118" customFormat="1" ht="26.25" customHeight="1" x14ac:dyDescent="0.4">
      <c r="B665" s="188" t="s">
        <v>101</v>
      </c>
      <c r="C665" s="189"/>
      <c r="D665" s="189"/>
      <c r="E665" s="189"/>
      <c r="F665" s="189"/>
      <c r="G665" s="189"/>
      <c r="H665" s="189"/>
      <c r="I665" s="189"/>
      <c r="J665" s="189"/>
      <c r="K665" s="123" t="s">
        <v>103</v>
      </c>
      <c r="AC665" s="1"/>
      <c r="AD665" s="1"/>
      <c r="AE665" s="29"/>
      <c r="AF665" s="1"/>
      <c r="AG665" s="29"/>
      <c r="AH665" s="29"/>
      <c r="AI665" s="29"/>
      <c r="AJ665" s="33"/>
    </row>
    <row r="666" spans="1:36" ht="20.25" customHeight="1" x14ac:dyDescent="0.2">
      <c r="A666" s="192" t="s">
        <v>9</v>
      </c>
      <c r="B666" s="193" t="s">
        <v>80</v>
      </c>
      <c r="C666" s="194"/>
      <c r="D666" s="194"/>
      <c r="E666" s="194"/>
      <c r="F666" s="194"/>
      <c r="G666" s="194"/>
      <c r="H666" s="194"/>
      <c r="I666" s="194"/>
      <c r="J666" s="195"/>
      <c r="K666" s="196" t="s">
        <v>10</v>
      </c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  <c r="AA666" s="29"/>
      <c r="AB666" s="29"/>
      <c r="AC666" s="184" t="s">
        <v>2</v>
      </c>
      <c r="AD666" s="184" t="s">
        <v>3</v>
      </c>
      <c r="AE666" s="191" t="s">
        <v>4</v>
      </c>
      <c r="AF666" s="184" t="s">
        <v>5</v>
      </c>
      <c r="AG666" s="198" t="s">
        <v>6</v>
      </c>
      <c r="AH666" s="198" t="s">
        <v>7</v>
      </c>
      <c r="AI666" s="184" t="s">
        <v>8</v>
      </c>
      <c r="AJ666" s="33"/>
    </row>
    <row r="667" spans="1:36" ht="15.75" customHeight="1" x14ac:dyDescent="0.25">
      <c r="A667" s="185"/>
      <c r="B667" s="49" t="s">
        <v>81</v>
      </c>
      <c r="C667" s="49" t="s">
        <v>82</v>
      </c>
      <c r="D667" s="49" t="s">
        <v>83</v>
      </c>
      <c r="E667" s="49" t="s">
        <v>84</v>
      </c>
      <c r="F667" s="49" t="s">
        <v>85</v>
      </c>
      <c r="G667" s="49" t="s">
        <v>86</v>
      </c>
      <c r="H667" s="49" t="s">
        <v>87</v>
      </c>
      <c r="I667" s="49" t="s">
        <v>88</v>
      </c>
      <c r="J667" s="49" t="s">
        <v>89</v>
      </c>
      <c r="K667" s="197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  <c r="AA667" s="29"/>
      <c r="AB667" s="29"/>
      <c r="AC667" s="185"/>
      <c r="AD667" s="185"/>
      <c r="AE667" s="185"/>
      <c r="AF667" s="185"/>
      <c r="AG667" s="185"/>
      <c r="AH667" s="185"/>
      <c r="AI667" s="185"/>
      <c r="AJ667" s="33"/>
    </row>
    <row r="668" spans="1:36" ht="15.75" customHeight="1" x14ac:dyDescent="0.25">
      <c r="A668" s="49">
        <v>1602</v>
      </c>
      <c r="B668" s="50">
        <v>69</v>
      </c>
      <c r="C668" s="50"/>
      <c r="D668" s="50"/>
      <c r="E668" s="50"/>
      <c r="F668" s="50"/>
      <c r="G668" s="50"/>
      <c r="H668" s="50"/>
      <c r="I668" s="50"/>
      <c r="J668" s="50"/>
      <c r="K668" s="82"/>
      <c r="L668" s="137"/>
      <c r="M668" s="137"/>
      <c r="N668" s="137"/>
      <c r="O668" s="137"/>
      <c r="P668" s="137"/>
      <c r="Q668" s="137"/>
      <c r="R668" s="137"/>
      <c r="S668" s="137"/>
      <c r="T668" s="137"/>
      <c r="U668" s="137"/>
      <c r="V668" s="137"/>
      <c r="W668" s="137"/>
      <c r="X668" s="137"/>
      <c r="Y668" s="137"/>
      <c r="Z668" s="137"/>
      <c r="AA668" s="137"/>
      <c r="AB668" s="137"/>
      <c r="AC668" s="141"/>
      <c r="AD668" s="142"/>
      <c r="AE668" s="143"/>
      <c r="AF668" s="133"/>
      <c r="AG668" s="51">
        <f>B668</f>
        <v>69</v>
      </c>
      <c r="AH668" s="134"/>
      <c r="AI668" s="133"/>
      <c r="AJ668" s="33"/>
    </row>
    <row r="669" spans="1:36" ht="15.75" customHeight="1" x14ac:dyDescent="0.25">
      <c r="A669" s="49">
        <v>1701</v>
      </c>
      <c r="B669" s="50"/>
      <c r="C669" s="50">
        <v>61</v>
      </c>
      <c r="D669" s="50"/>
      <c r="E669" s="50"/>
      <c r="F669" s="50"/>
      <c r="G669" s="50"/>
      <c r="H669" s="50"/>
      <c r="I669" s="50"/>
      <c r="J669" s="50"/>
      <c r="K669" s="82"/>
      <c r="L669" s="137"/>
      <c r="M669" s="137"/>
      <c r="N669" s="137"/>
      <c r="O669" s="137"/>
      <c r="P669" s="137"/>
      <c r="Q669" s="137"/>
      <c r="R669" s="137"/>
      <c r="S669" s="137"/>
      <c r="T669" s="137"/>
      <c r="U669" s="137"/>
      <c r="V669" s="137"/>
      <c r="W669" s="137"/>
      <c r="X669" s="137"/>
      <c r="Y669" s="137"/>
      <c r="Z669" s="137"/>
      <c r="AA669" s="137"/>
      <c r="AB669" s="137"/>
      <c r="AC669" s="144"/>
      <c r="AD669" s="81"/>
      <c r="AE669" s="145"/>
      <c r="AF669" s="52">
        <f>IF(C669=0,"",C669/B668)</f>
        <v>0.88405797101449279</v>
      </c>
      <c r="AG669" s="53">
        <v>65</v>
      </c>
      <c r="AH669" s="124">
        <f t="shared" ref="AH669:AH676" si="116">IF(AG669=0,"",AG669/AG668)</f>
        <v>0.94202898550724634</v>
      </c>
      <c r="AI669" s="124">
        <f t="shared" ref="AI669:AI676" si="117">IF(AG669=0,"",100%-AH669)</f>
        <v>5.7971014492753659E-2</v>
      </c>
      <c r="AJ669" s="33"/>
    </row>
    <row r="670" spans="1:36" ht="15.75" customHeight="1" x14ac:dyDescent="0.25">
      <c r="A670" s="49">
        <v>1702</v>
      </c>
      <c r="B670" s="50"/>
      <c r="C670" s="50"/>
      <c r="D670" s="50">
        <v>56</v>
      </c>
      <c r="E670" s="50"/>
      <c r="F670" s="50"/>
      <c r="G670" s="50"/>
      <c r="H670" s="50"/>
      <c r="I670" s="50"/>
      <c r="J670" s="50"/>
      <c r="K670" s="82"/>
      <c r="L670" s="137"/>
      <c r="M670" s="137"/>
      <c r="N670" s="137"/>
      <c r="O670" s="137"/>
      <c r="P670" s="137"/>
      <c r="Q670" s="137"/>
      <c r="R670" s="137"/>
      <c r="S670" s="137"/>
      <c r="T670" s="137"/>
      <c r="U670" s="137"/>
      <c r="V670" s="137"/>
      <c r="W670" s="137"/>
      <c r="X670" s="137"/>
      <c r="Y670" s="137"/>
      <c r="Z670" s="137"/>
      <c r="AA670" s="137"/>
      <c r="AB670" s="137"/>
      <c r="AC670" s="144"/>
      <c r="AD670" s="81"/>
      <c r="AE670" s="145"/>
      <c r="AF670" s="52">
        <f>IF(D670=0,"",D670/C669)</f>
        <v>0.91803278688524592</v>
      </c>
      <c r="AG670" s="53">
        <v>65</v>
      </c>
      <c r="AH670" s="124">
        <f t="shared" si="116"/>
        <v>1</v>
      </c>
      <c r="AI670" s="124">
        <f t="shared" si="117"/>
        <v>0</v>
      </c>
      <c r="AJ670" s="8">
        <f>AG670/AG668</f>
        <v>0.94202898550724634</v>
      </c>
    </row>
    <row r="671" spans="1:36" ht="15.75" customHeight="1" x14ac:dyDescent="0.25">
      <c r="A671" s="49">
        <v>1801</v>
      </c>
      <c r="B671" s="50"/>
      <c r="C671" s="50"/>
      <c r="D671" s="50"/>
      <c r="E671" s="50">
        <v>52</v>
      </c>
      <c r="F671" s="50"/>
      <c r="G671" s="50"/>
      <c r="H671" s="50"/>
      <c r="I671" s="50"/>
      <c r="J671" s="50"/>
      <c r="K671" s="82"/>
      <c r="L671" s="137"/>
      <c r="M671" s="137"/>
      <c r="N671" s="137"/>
      <c r="O671" s="137"/>
      <c r="P671" s="137"/>
      <c r="Q671" s="137"/>
      <c r="R671" s="137"/>
      <c r="S671" s="137"/>
      <c r="T671" s="137"/>
      <c r="U671" s="137"/>
      <c r="V671" s="137"/>
      <c r="W671" s="137"/>
      <c r="X671" s="137"/>
      <c r="Y671" s="137"/>
      <c r="Z671" s="137"/>
      <c r="AA671" s="137"/>
      <c r="AB671" s="137"/>
      <c r="AC671" s="144"/>
      <c r="AD671" s="81"/>
      <c r="AE671" s="145"/>
      <c r="AF671" s="52">
        <f>IF(E671=0,"",E671/D670)</f>
        <v>0.9285714285714286</v>
      </c>
      <c r="AG671" s="53">
        <v>65</v>
      </c>
      <c r="AH671" s="124">
        <f t="shared" si="116"/>
        <v>1</v>
      </c>
      <c r="AI671" s="124">
        <f t="shared" si="117"/>
        <v>0</v>
      </c>
    </row>
    <row r="672" spans="1:36" ht="15.75" customHeight="1" x14ac:dyDescent="0.25">
      <c r="A672" s="49">
        <v>1802</v>
      </c>
      <c r="B672" s="50"/>
      <c r="C672" s="50"/>
      <c r="D672" s="50"/>
      <c r="E672" s="50"/>
      <c r="F672" s="50">
        <v>48</v>
      </c>
      <c r="G672" s="50"/>
      <c r="H672" s="50"/>
      <c r="I672" s="50"/>
      <c r="J672" s="50"/>
      <c r="K672" s="82"/>
      <c r="L672" s="137"/>
      <c r="M672" s="137"/>
      <c r="N672" s="137"/>
      <c r="O672" s="137"/>
      <c r="P672" s="137"/>
      <c r="Q672" s="137"/>
      <c r="R672" s="137"/>
      <c r="S672" s="137"/>
      <c r="T672" s="137"/>
      <c r="U672" s="137"/>
      <c r="V672" s="137"/>
      <c r="W672" s="137"/>
      <c r="X672" s="137"/>
      <c r="Y672" s="137"/>
      <c r="Z672" s="137"/>
      <c r="AA672" s="137"/>
      <c r="AB672" s="137"/>
      <c r="AC672" s="144"/>
      <c r="AD672" s="81"/>
      <c r="AE672" s="145"/>
      <c r="AF672" s="52">
        <f>IF(F672=0,"",F672/E671)</f>
        <v>0.92307692307692313</v>
      </c>
      <c r="AG672" s="53">
        <v>48</v>
      </c>
      <c r="AH672" s="124">
        <f t="shared" si="116"/>
        <v>0.7384615384615385</v>
      </c>
      <c r="AI672" s="124">
        <f t="shared" si="117"/>
        <v>0.2615384615384615</v>
      </c>
    </row>
    <row r="673" spans="1:35" ht="15.75" customHeight="1" x14ac:dyDescent="0.25">
      <c r="A673" s="49">
        <v>1901</v>
      </c>
      <c r="B673" s="50"/>
      <c r="C673" s="50"/>
      <c r="D673" s="50"/>
      <c r="E673" s="50"/>
      <c r="F673" s="50"/>
      <c r="G673" s="50">
        <v>47</v>
      </c>
      <c r="H673" s="50"/>
      <c r="I673" s="50"/>
      <c r="J673" s="50"/>
      <c r="K673" s="82"/>
      <c r="L673" s="137"/>
      <c r="M673" s="137"/>
      <c r="N673" s="137"/>
      <c r="O673" s="137"/>
      <c r="P673" s="137"/>
      <c r="Q673" s="137"/>
      <c r="R673" s="137"/>
      <c r="S673" s="137"/>
      <c r="T673" s="137"/>
      <c r="U673" s="137"/>
      <c r="V673" s="137"/>
      <c r="W673" s="137"/>
      <c r="X673" s="137"/>
      <c r="Y673" s="137"/>
      <c r="Z673" s="137"/>
      <c r="AA673" s="137"/>
      <c r="AB673" s="137"/>
      <c r="AC673" s="144"/>
      <c r="AD673" s="81"/>
      <c r="AE673" s="145"/>
      <c r="AF673" s="52">
        <f>IF(G673=0,"",G673/F672)</f>
        <v>0.97916666666666663</v>
      </c>
      <c r="AG673" s="53">
        <v>47</v>
      </c>
      <c r="AH673" s="124">
        <f t="shared" si="116"/>
        <v>0.97916666666666663</v>
      </c>
      <c r="AI673" s="124">
        <f t="shared" si="117"/>
        <v>2.083333333333337E-2</v>
      </c>
    </row>
    <row r="674" spans="1:35" ht="15.75" customHeight="1" x14ac:dyDescent="0.25">
      <c r="A674" s="49">
        <v>1902</v>
      </c>
      <c r="B674" s="50"/>
      <c r="C674" s="50"/>
      <c r="D674" s="50"/>
      <c r="E674" s="50"/>
      <c r="F674" s="50"/>
      <c r="G674" s="50"/>
      <c r="H674" s="50">
        <v>44</v>
      </c>
      <c r="I674" s="50"/>
      <c r="J674" s="50"/>
      <c r="K674" s="82"/>
      <c r="L674" s="137"/>
      <c r="M674" s="137"/>
      <c r="N674" s="137"/>
      <c r="O674" s="137"/>
      <c r="P674" s="137"/>
      <c r="Q674" s="137"/>
      <c r="R674" s="137"/>
      <c r="S674" s="137"/>
      <c r="T674" s="137"/>
      <c r="U674" s="137"/>
      <c r="V674" s="137"/>
      <c r="W674" s="137"/>
      <c r="X674" s="137"/>
      <c r="Y674" s="137"/>
      <c r="Z674" s="137"/>
      <c r="AA674" s="137"/>
      <c r="AB674" s="137"/>
      <c r="AC674" s="144"/>
      <c r="AD674" s="81"/>
      <c r="AE674" s="145"/>
      <c r="AF674" s="52">
        <f>IF(H674=0,"",H674/G673)</f>
        <v>0.93617021276595747</v>
      </c>
      <c r="AG674" s="53">
        <v>44</v>
      </c>
      <c r="AH674" s="124">
        <f t="shared" si="116"/>
        <v>0.93617021276595747</v>
      </c>
      <c r="AI674" s="124">
        <f t="shared" si="117"/>
        <v>6.3829787234042534E-2</v>
      </c>
    </row>
    <row r="675" spans="1:35" ht="15.75" customHeight="1" x14ac:dyDescent="0.25">
      <c r="A675" s="49">
        <v>2001</v>
      </c>
      <c r="B675" s="50"/>
      <c r="C675" s="50"/>
      <c r="D675" s="50"/>
      <c r="E675" s="50"/>
      <c r="F675" s="50"/>
      <c r="G675" s="50"/>
      <c r="H675" s="50"/>
      <c r="I675" s="50">
        <v>44</v>
      </c>
      <c r="J675" s="50"/>
      <c r="K675" s="82"/>
      <c r="L675" s="137"/>
      <c r="M675" s="137"/>
      <c r="N675" s="137"/>
      <c r="O675" s="137"/>
      <c r="P675" s="137"/>
      <c r="Q675" s="137"/>
      <c r="R675" s="137"/>
      <c r="S675" s="137"/>
      <c r="T675" s="137"/>
      <c r="U675" s="137"/>
      <c r="V675" s="137"/>
      <c r="W675" s="137"/>
      <c r="X675" s="137"/>
      <c r="Y675" s="137"/>
      <c r="Z675" s="137"/>
      <c r="AA675" s="137"/>
      <c r="AB675" s="137"/>
      <c r="AC675" s="144"/>
      <c r="AD675" s="81"/>
      <c r="AE675" s="145"/>
      <c r="AF675" s="52">
        <f>IF(I675=0,"",I675/H674)</f>
        <v>1</v>
      </c>
      <c r="AG675" s="53">
        <v>44</v>
      </c>
      <c r="AH675" s="124">
        <f t="shared" si="116"/>
        <v>1</v>
      </c>
      <c r="AI675" s="124">
        <f t="shared" si="117"/>
        <v>0</v>
      </c>
    </row>
    <row r="676" spans="1:35" ht="15.75" customHeight="1" x14ac:dyDescent="0.25">
      <c r="A676" s="49">
        <v>2002</v>
      </c>
      <c r="B676" s="50"/>
      <c r="C676" s="50"/>
      <c r="D676" s="50"/>
      <c r="E676" s="50"/>
      <c r="F676" s="50"/>
      <c r="G676" s="50"/>
      <c r="H676" s="50"/>
      <c r="I676" s="50"/>
      <c r="J676" s="50">
        <v>44</v>
      </c>
      <c r="K676" s="82">
        <v>41</v>
      </c>
      <c r="L676" s="137"/>
      <c r="M676" s="137"/>
      <c r="N676" s="137"/>
      <c r="O676" s="137"/>
      <c r="P676" s="137"/>
      <c r="Q676" s="137"/>
      <c r="R676" s="137"/>
      <c r="S676" s="137"/>
      <c r="T676" s="137"/>
      <c r="U676" s="137"/>
      <c r="V676" s="137"/>
      <c r="W676" s="137"/>
      <c r="X676" s="137"/>
      <c r="Y676" s="137"/>
      <c r="Z676" s="137"/>
      <c r="AA676" s="137"/>
      <c r="AB676" s="137"/>
      <c r="AC676" s="144"/>
      <c r="AD676" s="81"/>
      <c r="AE676" s="145"/>
      <c r="AF676" s="54">
        <f>IF(J676=0,"",J676/I675)</f>
        <v>1</v>
      </c>
      <c r="AG676" s="53">
        <v>44</v>
      </c>
      <c r="AH676" s="54">
        <f t="shared" si="116"/>
        <v>1</v>
      </c>
      <c r="AI676" s="54">
        <f t="shared" si="117"/>
        <v>0</v>
      </c>
    </row>
    <row r="677" spans="1:35" ht="15.75" customHeight="1" x14ac:dyDescent="0.25">
      <c r="A677" s="49">
        <v>2101</v>
      </c>
      <c r="B677" s="50"/>
      <c r="C677" s="50"/>
      <c r="D677" s="50"/>
      <c r="E677" s="50"/>
      <c r="F677" s="50"/>
      <c r="G677" s="50"/>
      <c r="H677" s="50"/>
      <c r="I677" s="50"/>
      <c r="J677" s="50"/>
      <c r="K677" s="82"/>
      <c r="L677" s="137"/>
      <c r="M677" s="137"/>
      <c r="N677" s="137"/>
      <c r="O677" s="137"/>
      <c r="P677" s="137"/>
      <c r="Q677" s="137"/>
      <c r="R677" s="137"/>
      <c r="S677" s="137"/>
      <c r="T677" s="137"/>
      <c r="U677" s="137"/>
      <c r="V677" s="137"/>
      <c r="W677" s="137"/>
      <c r="X677" s="137"/>
      <c r="Y677" s="137"/>
      <c r="Z677" s="137"/>
      <c r="AA677" s="137"/>
      <c r="AB677" s="137"/>
      <c r="AC677" s="144"/>
      <c r="AD677" s="81"/>
      <c r="AE677" s="137"/>
      <c r="AF677" s="81"/>
      <c r="AG677" s="53"/>
      <c r="AH677" s="81"/>
      <c r="AI677" s="153"/>
    </row>
    <row r="678" spans="1:35" ht="15.75" customHeight="1" x14ac:dyDescent="0.25">
      <c r="A678" s="49">
        <v>2102</v>
      </c>
      <c r="B678" s="50"/>
      <c r="C678" s="50"/>
      <c r="D678" s="50"/>
      <c r="E678" s="50"/>
      <c r="F678" s="50"/>
      <c r="G678" s="50"/>
      <c r="H678" s="50"/>
      <c r="I678" s="50"/>
      <c r="J678" s="50"/>
      <c r="K678" s="82"/>
      <c r="L678" s="137"/>
      <c r="M678" s="137"/>
      <c r="N678" s="137"/>
      <c r="O678" s="137"/>
      <c r="P678" s="137"/>
      <c r="Q678" s="137"/>
      <c r="R678" s="137"/>
      <c r="S678" s="137"/>
      <c r="T678" s="137"/>
      <c r="U678" s="137"/>
      <c r="V678" s="137"/>
      <c r="W678" s="137"/>
      <c r="X678" s="137"/>
      <c r="Y678" s="137"/>
      <c r="Z678" s="137"/>
      <c r="AA678" s="137"/>
      <c r="AB678" s="137"/>
      <c r="AC678" s="144"/>
      <c r="AD678" s="81"/>
      <c r="AE678" s="137"/>
      <c r="AF678" s="79"/>
      <c r="AG678" s="56"/>
      <c r="AH678" s="136"/>
      <c r="AI678" s="79"/>
    </row>
    <row r="679" spans="1:35" ht="15.75" customHeight="1" x14ac:dyDescent="0.25">
      <c r="A679" s="49">
        <v>2201</v>
      </c>
      <c r="B679" s="50"/>
      <c r="C679" s="50"/>
      <c r="D679" s="50"/>
      <c r="E679" s="50"/>
      <c r="F679" s="50"/>
      <c r="G679" s="50"/>
      <c r="H679" s="50"/>
      <c r="I679" s="50"/>
      <c r="J679" s="50"/>
      <c r="K679" s="82"/>
      <c r="L679" s="137"/>
      <c r="M679" s="137"/>
      <c r="N679" s="137"/>
      <c r="O679" s="137"/>
      <c r="P679" s="137"/>
      <c r="Q679" s="137"/>
      <c r="R679" s="137"/>
      <c r="S679" s="137"/>
      <c r="T679" s="137"/>
      <c r="U679" s="137"/>
      <c r="V679" s="137"/>
      <c r="W679" s="137"/>
      <c r="X679" s="137"/>
      <c r="Y679" s="137"/>
      <c r="Z679" s="137"/>
      <c r="AA679" s="137"/>
      <c r="AB679" s="137"/>
      <c r="AC679" s="144"/>
      <c r="AD679" s="81"/>
      <c r="AE679" s="137"/>
      <c r="AF679" s="79"/>
      <c r="AG679" s="56"/>
      <c r="AH679" s="136"/>
      <c r="AI679" s="79"/>
    </row>
    <row r="680" spans="1:35" ht="15.75" customHeight="1" x14ac:dyDescent="0.25">
      <c r="A680" s="49">
        <v>2202</v>
      </c>
      <c r="B680" s="50"/>
      <c r="C680" s="50"/>
      <c r="D680" s="50"/>
      <c r="E680" s="50"/>
      <c r="F680" s="50"/>
      <c r="G680" s="50"/>
      <c r="H680" s="50"/>
      <c r="I680" s="50"/>
      <c r="J680" s="50"/>
      <c r="K680" s="82"/>
      <c r="L680" s="137"/>
      <c r="M680" s="137"/>
      <c r="N680" s="137"/>
      <c r="O680" s="137"/>
      <c r="P680" s="137"/>
      <c r="Q680" s="137"/>
      <c r="R680" s="137"/>
      <c r="S680" s="137"/>
      <c r="T680" s="137"/>
      <c r="U680" s="137"/>
      <c r="V680" s="137"/>
      <c r="W680" s="137"/>
      <c r="X680" s="137"/>
      <c r="Y680" s="137"/>
      <c r="Z680" s="137"/>
      <c r="AA680" s="137"/>
      <c r="AB680" s="137"/>
      <c r="AC680" s="144"/>
      <c r="AD680" s="81"/>
      <c r="AE680" s="137"/>
      <c r="AF680" s="79"/>
      <c r="AG680" s="56"/>
      <c r="AH680" s="136"/>
      <c r="AI680" s="79"/>
    </row>
    <row r="681" spans="1:35" ht="15.75" customHeight="1" x14ac:dyDescent="0.25">
      <c r="A681" s="49">
        <v>2301</v>
      </c>
      <c r="B681" s="50"/>
      <c r="C681" s="50"/>
      <c r="D681" s="50"/>
      <c r="E681" s="50"/>
      <c r="F681" s="50"/>
      <c r="G681" s="50"/>
      <c r="H681" s="50"/>
      <c r="I681" s="50"/>
      <c r="J681" s="50"/>
      <c r="K681" s="82"/>
      <c r="L681" s="137"/>
      <c r="M681" s="137"/>
      <c r="N681" s="137"/>
      <c r="O681" s="137"/>
      <c r="P681" s="137"/>
      <c r="Q681" s="137"/>
      <c r="R681" s="137"/>
      <c r="S681" s="137"/>
      <c r="T681" s="137"/>
      <c r="U681" s="137"/>
      <c r="V681" s="137"/>
      <c r="W681" s="137"/>
      <c r="X681" s="137"/>
      <c r="Y681" s="137"/>
      <c r="Z681" s="137"/>
      <c r="AA681" s="137"/>
      <c r="AB681" s="137"/>
      <c r="AC681" s="144"/>
      <c r="AD681" s="81"/>
      <c r="AE681" s="137"/>
      <c r="AF681" s="81"/>
      <c r="AG681" s="137"/>
      <c r="AH681" s="138"/>
      <c r="AI681" s="79"/>
    </row>
    <row r="682" spans="1:35" ht="15.75" customHeight="1" x14ac:dyDescent="0.25">
      <c r="A682" s="49">
        <v>2302</v>
      </c>
      <c r="B682" s="50"/>
      <c r="C682" s="50"/>
      <c r="D682" s="50"/>
      <c r="E682" s="50"/>
      <c r="F682" s="50"/>
      <c r="G682" s="50"/>
      <c r="H682" s="50"/>
      <c r="I682" s="50"/>
      <c r="J682" s="50"/>
      <c r="K682" s="82"/>
      <c r="L682" s="137"/>
      <c r="M682" s="137"/>
      <c r="N682" s="137"/>
      <c r="O682" s="137"/>
      <c r="P682" s="137"/>
      <c r="Q682" s="137"/>
      <c r="R682" s="137"/>
      <c r="S682" s="137"/>
      <c r="T682" s="137"/>
      <c r="U682" s="137"/>
      <c r="V682" s="137"/>
      <c r="W682" s="137"/>
      <c r="X682" s="137"/>
      <c r="Y682" s="137"/>
      <c r="Z682" s="137"/>
      <c r="AA682" s="137"/>
      <c r="AB682" s="137"/>
      <c r="AC682" s="144"/>
      <c r="AD682" s="81"/>
      <c r="AE682" s="137"/>
      <c r="AF682" s="126" t="s">
        <v>63</v>
      </c>
      <c r="AG682" s="127">
        <v>31</v>
      </c>
      <c r="AH682" s="128">
        <f>IF(SUM(K670:K680)=0,"",SUM(K670:K680))</f>
        <v>41</v>
      </c>
      <c r="AI682" s="129" t="s">
        <v>10</v>
      </c>
    </row>
    <row r="683" spans="1:35" ht="15.75" customHeight="1" x14ac:dyDescent="0.25">
      <c r="A683" s="49">
        <v>2401</v>
      </c>
      <c r="B683" s="50"/>
      <c r="C683" s="50"/>
      <c r="D683" s="50"/>
      <c r="E683" s="50"/>
      <c r="F683" s="50"/>
      <c r="G683" s="50"/>
      <c r="H683" s="50"/>
      <c r="I683" s="50"/>
      <c r="J683" s="50"/>
      <c r="K683" s="82"/>
      <c r="L683" s="137"/>
      <c r="M683" s="137"/>
      <c r="N683" s="137"/>
      <c r="O683" s="137"/>
      <c r="P683" s="137"/>
      <c r="Q683" s="137"/>
      <c r="R683" s="137"/>
      <c r="S683" s="137"/>
      <c r="T683" s="137"/>
      <c r="U683" s="137"/>
      <c r="V683" s="137"/>
      <c r="W683" s="137"/>
      <c r="X683" s="137"/>
      <c r="Y683" s="137"/>
      <c r="Z683" s="137"/>
      <c r="AA683" s="137"/>
      <c r="AB683" s="137"/>
      <c r="AC683" s="144"/>
      <c r="AD683" s="81"/>
      <c r="AE683" s="137"/>
      <c r="AF683" s="130" t="s">
        <v>64</v>
      </c>
      <c r="AG683" s="57">
        <f>IF(AG682/B668=0,"",AG682/B668)</f>
        <v>0.44927536231884058</v>
      </c>
      <c r="AH683" s="131">
        <f>IF(AG682/AH682=0,"",AG682/AH682)</f>
        <v>0.75609756097560976</v>
      </c>
      <c r="AI683" s="132" t="s">
        <v>65</v>
      </c>
    </row>
    <row r="684" spans="1:35" ht="15.75" customHeight="1" x14ac:dyDescent="0.25">
      <c r="A684" s="49">
        <v>2402</v>
      </c>
      <c r="B684" s="50"/>
      <c r="C684" s="50"/>
      <c r="D684" s="50"/>
      <c r="E684" s="50"/>
      <c r="F684" s="50"/>
      <c r="G684" s="50"/>
      <c r="H684" s="50"/>
      <c r="I684" s="50"/>
      <c r="J684" s="50"/>
      <c r="K684" s="82"/>
      <c r="L684" s="137"/>
      <c r="M684" s="137"/>
      <c r="N684" s="137"/>
      <c r="O684" s="137"/>
      <c r="P684" s="137"/>
      <c r="Q684" s="137"/>
      <c r="R684" s="137"/>
      <c r="S684" s="137"/>
      <c r="T684" s="137"/>
      <c r="U684" s="137"/>
      <c r="V684" s="137"/>
      <c r="W684" s="137"/>
      <c r="X684" s="137"/>
      <c r="Y684" s="137"/>
      <c r="Z684" s="137"/>
      <c r="AA684" s="137"/>
      <c r="AB684" s="137"/>
      <c r="AC684" s="146"/>
      <c r="AD684" s="147"/>
      <c r="AE684" s="148"/>
      <c r="AF684" s="92"/>
      <c r="AG684" s="139"/>
      <c r="AH684" s="139"/>
      <c r="AI684" s="140"/>
    </row>
    <row r="685" spans="1:35" ht="18" customHeight="1" x14ac:dyDescent="0.25">
      <c r="A685" s="28"/>
      <c r="B685" s="190" t="s">
        <v>90</v>
      </c>
      <c r="C685" s="190"/>
      <c r="D685" s="190"/>
      <c r="E685" s="190"/>
      <c r="F685" s="190"/>
      <c r="G685" s="190"/>
      <c r="H685" s="190"/>
      <c r="I685" s="190"/>
      <c r="J685" s="190"/>
      <c r="K685" s="59">
        <f>SUM(K668:K681)</f>
        <v>41</v>
      </c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  <c r="AA685" s="29"/>
      <c r="AB685" s="29"/>
      <c r="AC685" s="60">
        <f>IF(K676=0,"",K676/B668)</f>
        <v>0.59420289855072461</v>
      </c>
      <c r="AD685" s="60">
        <f>IF(K685=0,"",K685/B668)</f>
        <v>0.59420289855072461</v>
      </c>
      <c r="AE685" s="60">
        <f>IF(K676=0,"",AD685-AC685)</f>
        <v>0</v>
      </c>
      <c r="AF685" s="1"/>
      <c r="AG685" s="29"/>
      <c r="AH685" s="25"/>
      <c r="AI685" s="1"/>
    </row>
    <row r="686" spans="1:35" ht="12.75" customHeight="1" x14ac:dyDescent="0.2">
      <c r="AC686" s="1"/>
      <c r="AD686" s="1"/>
      <c r="AF686" s="1"/>
    </row>
    <row r="687" spans="1:35" ht="12.75" customHeight="1" x14ac:dyDescent="0.2">
      <c r="AC687" s="1"/>
      <c r="AD687" s="1"/>
      <c r="AF687" s="1"/>
    </row>
    <row r="688" spans="1:35" s="118" customFormat="1" ht="26.25" customHeight="1" x14ac:dyDescent="0.4">
      <c r="B688" s="188" t="s">
        <v>101</v>
      </c>
      <c r="C688" s="189"/>
      <c r="D688" s="189"/>
      <c r="E688" s="189"/>
      <c r="F688" s="189"/>
      <c r="G688" s="189"/>
      <c r="H688" s="189"/>
      <c r="I688" s="189"/>
      <c r="J688" s="189"/>
      <c r="K688" s="123" t="s">
        <v>104</v>
      </c>
      <c r="AC688" s="1"/>
      <c r="AD688" s="1"/>
      <c r="AE688" s="29"/>
      <c r="AF688" s="1"/>
      <c r="AG688" s="29"/>
      <c r="AH688" s="29"/>
      <c r="AI688" s="29"/>
    </row>
    <row r="689" spans="1:37" ht="20.25" customHeight="1" x14ac:dyDescent="0.2">
      <c r="A689" s="192" t="s">
        <v>9</v>
      </c>
      <c r="B689" s="193" t="s">
        <v>80</v>
      </c>
      <c r="C689" s="194"/>
      <c r="D689" s="194"/>
      <c r="E689" s="194"/>
      <c r="F689" s="194"/>
      <c r="G689" s="194"/>
      <c r="H689" s="194"/>
      <c r="I689" s="194"/>
      <c r="J689" s="195"/>
      <c r="K689" s="196" t="s">
        <v>10</v>
      </c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  <c r="AA689" s="29"/>
      <c r="AB689" s="29"/>
      <c r="AC689" s="184" t="s">
        <v>2</v>
      </c>
      <c r="AD689" s="184" t="s">
        <v>3</v>
      </c>
      <c r="AE689" s="191" t="s">
        <v>4</v>
      </c>
      <c r="AF689" s="184" t="s">
        <v>5</v>
      </c>
      <c r="AG689" s="198" t="s">
        <v>6</v>
      </c>
      <c r="AH689" s="198" t="s">
        <v>7</v>
      </c>
      <c r="AI689" s="184" t="s">
        <v>8</v>
      </c>
    </row>
    <row r="690" spans="1:37" ht="15.75" customHeight="1" x14ac:dyDescent="0.25">
      <c r="A690" s="185"/>
      <c r="B690" s="49" t="s">
        <v>81</v>
      </c>
      <c r="C690" s="49" t="s">
        <v>82</v>
      </c>
      <c r="D690" s="49" t="s">
        <v>83</v>
      </c>
      <c r="E690" s="49" t="s">
        <v>84</v>
      </c>
      <c r="F690" s="49" t="s">
        <v>85</v>
      </c>
      <c r="G690" s="49" t="s">
        <v>86</v>
      </c>
      <c r="H690" s="49" t="s">
        <v>87</v>
      </c>
      <c r="I690" s="49" t="s">
        <v>88</v>
      </c>
      <c r="J690" s="49" t="s">
        <v>89</v>
      </c>
      <c r="K690" s="197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  <c r="AA690" s="29"/>
      <c r="AB690" s="29"/>
      <c r="AC690" s="185"/>
      <c r="AD690" s="185"/>
      <c r="AE690" s="185"/>
      <c r="AF690" s="185"/>
      <c r="AG690" s="185"/>
      <c r="AH690" s="185"/>
      <c r="AI690" s="185"/>
    </row>
    <row r="691" spans="1:37" ht="15.75" customHeight="1" x14ac:dyDescent="0.25">
      <c r="A691" s="49">
        <v>1701</v>
      </c>
      <c r="B691" s="50">
        <v>32</v>
      </c>
      <c r="C691" s="50"/>
      <c r="D691" s="50"/>
      <c r="E691" s="50"/>
      <c r="F691" s="50"/>
      <c r="G691" s="50"/>
      <c r="H691" s="50"/>
      <c r="I691" s="50"/>
      <c r="J691" s="50"/>
      <c r="K691" s="82"/>
      <c r="L691" s="137"/>
      <c r="M691" s="137"/>
      <c r="N691" s="137"/>
      <c r="O691" s="137"/>
      <c r="P691" s="137"/>
      <c r="Q691" s="137"/>
      <c r="R691" s="137"/>
      <c r="S691" s="137"/>
      <c r="T691" s="137"/>
      <c r="U691" s="137"/>
      <c r="V691" s="137"/>
      <c r="W691" s="137"/>
      <c r="X691" s="137"/>
      <c r="Y691" s="137"/>
      <c r="Z691" s="137"/>
      <c r="AA691" s="137"/>
      <c r="AB691" s="137"/>
      <c r="AC691" s="141"/>
      <c r="AD691" s="142"/>
      <c r="AE691" s="143"/>
      <c r="AF691" s="133"/>
      <c r="AG691" s="51">
        <f>B691</f>
        <v>32</v>
      </c>
      <c r="AH691" s="134"/>
      <c r="AI691" s="133"/>
    </row>
    <row r="692" spans="1:37" ht="15.75" customHeight="1" x14ac:dyDescent="0.25">
      <c r="A692" s="49">
        <v>1702</v>
      </c>
      <c r="B692" s="50"/>
      <c r="C692" s="50">
        <v>30</v>
      </c>
      <c r="D692" s="50"/>
      <c r="E692" s="50"/>
      <c r="F692" s="50"/>
      <c r="G692" s="50"/>
      <c r="H692" s="50"/>
      <c r="I692" s="50"/>
      <c r="J692" s="50"/>
      <c r="K692" s="82"/>
      <c r="L692" s="137"/>
      <c r="M692" s="137"/>
      <c r="N692" s="137"/>
      <c r="O692" s="137"/>
      <c r="P692" s="137"/>
      <c r="Q692" s="137"/>
      <c r="R692" s="137"/>
      <c r="S692" s="137"/>
      <c r="T692" s="137"/>
      <c r="U692" s="137"/>
      <c r="V692" s="137"/>
      <c r="W692" s="137"/>
      <c r="X692" s="137"/>
      <c r="Y692" s="137"/>
      <c r="Z692" s="137"/>
      <c r="AA692" s="137"/>
      <c r="AB692" s="137"/>
      <c r="AC692" s="144"/>
      <c r="AD692" s="81"/>
      <c r="AE692" s="145"/>
      <c r="AF692" s="52">
        <f>IF(C692=0,"",C692/B691)</f>
        <v>0.9375</v>
      </c>
      <c r="AG692" s="53">
        <v>30</v>
      </c>
      <c r="AH692" s="124">
        <f t="shared" ref="AH692:AH699" si="118">IF(AG692=0,"",AG692/AG691)</f>
        <v>0.9375</v>
      </c>
      <c r="AI692" s="124">
        <f t="shared" ref="AI692:AI699" si="119">IF(AG692=0,"",100%-AH692)</f>
        <v>6.25E-2</v>
      </c>
    </row>
    <row r="693" spans="1:37" ht="15.75" customHeight="1" x14ac:dyDescent="0.25">
      <c r="A693" s="49">
        <v>1801</v>
      </c>
      <c r="B693" s="50"/>
      <c r="C693" s="50"/>
      <c r="D693" s="50">
        <v>28</v>
      </c>
      <c r="E693" s="50"/>
      <c r="F693" s="50"/>
      <c r="G693" s="50"/>
      <c r="H693" s="50"/>
      <c r="I693" s="50"/>
      <c r="J693" s="50"/>
      <c r="K693" s="82"/>
      <c r="L693" s="137"/>
      <c r="M693" s="137"/>
      <c r="N693" s="137"/>
      <c r="O693" s="137"/>
      <c r="P693" s="137"/>
      <c r="Q693" s="137"/>
      <c r="R693" s="137"/>
      <c r="S693" s="137"/>
      <c r="T693" s="137"/>
      <c r="U693" s="137"/>
      <c r="V693" s="137"/>
      <c r="W693" s="137"/>
      <c r="X693" s="137"/>
      <c r="Y693" s="137"/>
      <c r="Z693" s="137"/>
      <c r="AA693" s="137"/>
      <c r="AB693" s="137"/>
      <c r="AC693" s="144"/>
      <c r="AD693" s="81"/>
      <c r="AE693" s="145"/>
      <c r="AF693" s="52">
        <f>IF(D693=0,"",D693/C692)</f>
        <v>0.93333333333333335</v>
      </c>
      <c r="AG693" s="53">
        <v>30</v>
      </c>
      <c r="AH693" s="124">
        <f t="shared" si="118"/>
        <v>1</v>
      </c>
      <c r="AI693" s="124">
        <f t="shared" si="119"/>
        <v>0</v>
      </c>
      <c r="AK693" s="35">
        <f>AG693/AG691</f>
        <v>0.9375</v>
      </c>
    </row>
    <row r="694" spans="1:37" ht="15.75" customHeight="1" x14ac:dyDescent="0.25">
      <c r="A694" s="49">
        <v>1802</v>
      </c>
      <c r="B694" s="50"/>
      <c r="C694" s="50"/>
      <c r="D694" s="50"/>
      <c r="E694" s="50">
        <v>26</v>
      </c>
      <c r="F694" s="50"/>
      <c r="G694" s="50"/>
      <c r="H694" s="50"/>
      <c r="I694" s="50"/>
      <c r="J694" s="50"/>
      <c r="K694" s="82"/>
      <c r="L694" s="137"/>
      <c r="M694" s="137"/>
      <c r="N694" s="137"/>
      <c r="O694" s="137"/>
      <c r="P694" s="137"/>
      <c r="Q694" s="137"/>
      <c r="R694" s="137"/>
      <c r="S694" s="137"/>
      <c r="T694" s="137"/>
      <c r="U694" s="137"/>
      <c r="V694" s="137"/>
      <c r="W694" s="137"/>
      <c r="X694" s="137"/>
      <c r="Y694" s="137"/>
      <c r="Z694" s="137"/>
      <c r="AA694" s="137"/>
      <c r="AB694" s="137"/>
      <c r="AC694" s="144"/>
      <c r="AD694" s="81"/>
      <c r="AE694" s="145"/>
      <c r="AF694" s="52">
        <f>IF(E694=0,"",E694/D693)</f>
        <v>0.9285714285714286</v>
      </c>
      <c r="AG694" s="53">
        <v>26</v>
      </c>
      <c r="AH694" s="124">
        <f t="shared" si="118"/>
        <v>0.8666666666666667</v>
      </c>
      <c r="AI694" s="124">
        <f t="shared" si="119"/>
        <v>0.1333333333333333</v>
      </c>
    </row>
    <row r="695" spans="1:37" ht="15.75" customHeight="1" x14ac:dyDescent="0.25">
      <c r="A695" s="49">
        <v>1901</v>
      </c>
      <c r="B695" s="50"/>
      <c r="C695" s="50"/>
      <c r="D695" s="50"/>
      <c r="E695" s="50"/>
      <c r="F695" s="50">
        <v>24</v>
      </c>
      <c r="G695" s="50"/>
      <c r="H695" s="50"/>
      <c r="I695" s="50"/>
      <c r="J695" s="50"/>
      <c r="K695" s="82"/>
      <c r="L695" s="137"/>
      <c r="M695" s="137"/>
      <c r="N695" s="137"/>
      <c r="O695" s="137"/>
      <c r="P695" s="137"/>
      <c r="Q695" s="137"/>
      <c r="R695" s="137"/>
      <c r="S695" s="137"/>
      <c r="T695" s="137"/>
      <c r="U695" s="137"/>
      <c r="V695" s="137"/>
      <c r="W695" s="137"/>
      <c r="X695" s="137"/>
      <c r="Y695" s="137"/>
      <c r="Z695" s="137"/>
      <c r="AA695" s="137"/>
      <c r="AB695" s="137"/>
      <c r="AC695" s="144"/>
      <c r="AD695" s="81"/>
      <c r="AE695" s="145"/>
      <c r="AF695" s="52">
        <f>IF(F695=0,"",F695/E694)</f>
        <v>0.92307692307692313</v>
      </c>
      <c r="AG695" s="53">
        <v>25</v>
      </c>
      <c r="AH695" s="124">
        <f t="shared" si="118"/>
        <v>0.96153846153846156</v>
      </c>
      <c r="AI695" s="124">
        <f t="shared" si="119"/>
        <v>3.8461538461538436E-2</v>
      </c>
    </row>
    <row r="696" spans="1:37" ht="15.75" customHeight="1" x14ac:dyDescent="0.25">
      <c r="A696" s="49">
        <v>1902</v>
      </c>
      <c r="B696" s="50"/>
      <c r="C696" s="50"/>
      <c r="D696" s="50"/>
      <c r="E696" s="50"/>
      <c r="F696" s="50"/>
      <c r="G696" s="50">
        <v>23</v>
      </c>
      <c r="H696" s="50"/>
      <c r="I696" s="50"/>
      <c r="J696" s="50"/>
      <c r="K696" s="82"/>
      <c r="L696" s="137"/>
      <c r="M696" s="137"/>
      <c r="N696" s="137"/>
      <c r="O696" s="137"/>
      <c r="P696" s="137"/>
      <c r="Q696" s="137"/>
      <c r="R696" s="137"/>
      <c r="S696" s="137"/>
      <c r="T696" s="137"/>
      <c r="U696" s="137"/>
      <c r="V696" s="137"/>
      <c r="W696" s="137"/>
      <c r="X696" s="137"/>
      <c r="Y696" s="137"/>
      <c r="Z696" s="137"/>
      <c r="AA696" s="137"/>
      <c r="AB696" s="137"/>
      <c r="AC696" s="144"/>
      <c r="AD696" s="81"/>
      <c r="AE696" s="145"/>
      <c r="AF696" s="52">
        <f>IF(G696=0,"",G696/F695)</f>
        <v>0.95833333333333337</v>
      </c>
      <c r="AG696" s="53">
        <v>24</v>
      </c>
      <c r="AH696" s="124">
        <f t="shared" si="118"/>
        <v>0.96</v>
      </c>
      <c r="AI696" s="124">
        <f t="shared" si="119"/>
        <v>4.0000000000000036E-2</v>
      </c>
    </row>
    <row r="697" spans="1:37" ht="15.75" customHeight="1" x14ac:dyDescent="0.25">
      <c r="A697" s="49">
        <v>2001</v>
      </c>
      <c r="B697" s="50"/>
      <c r="C697" s="50"/>
      <c r="D697" s="50"/>
      <c r="E697" s="50"/>
      <c r="F697" s="50"/>
      <c r="G697" s="50"/>
      <c r="H697" s="50">
        <v>22</v>
      </c>
      <c r="I697" s="50"/>
      <c r="J697" s="50"/>
      <c r="K697" s="82"/>
      <c r="L697" s="137"/>
      <c r="M697" s="137"/>
      <c r="N697" s="137"/>
      <c r="O697" s="137"/>
      <c r="P697" s="137"/>
      <c r="Q697" s="137"/>
      <c r="R697" s="137"/>
      <c r="S697" s="137"/>
      <c r="T697" s="137"/>
      <c r="U697" s="137"/>
      <c r="V697" s="137"/>
      <c r="W697" s="137"/>
      <c r="X697" s="137"/>
      <c r="Y697" s="137"/>
      <c r="Z697" s="137"/>
      <c r="AA697" s="137"/>
      <c r="AB697" s="137"/>
      <c r="AC697" s="144"/>
      <c r="AD697" s="81"/>
      <c r="AE697" s="145"/>
      <c r="AF697" s="52">
        <f>IF(H697=0,"",H697/G696)</f>
        <v>0.95652173913043481</v>
      </c>
      <c r="AG697" s="53">
        <v>23</v>
      </c>
      <c r="AH697" s="124">
        <f t="shared" si="118"/>
        <v>0.95833333333333337</v>
      </c>
      <c r="AI697" s="124">
        <f t="shared" si="119"/>
        <v>4.166666666666663E-2</v>
      </c>
    </row>
    <row r="698" spans="1:37" ht="15.75" customHeight="1" x14ac:dyDescent="0.25">
      <c r="A698" s="49">
        <v>2002</v>
      </c>
      <c r="B698" s="50"/>
      <c r="C698" s="50"/>
      <c r="D698" s="50"/>
      <c r="E698" s="50"/>
      <c r="F698" s="50"/>
      <c r="G698" s="50"/>
      <c r="H698" s="50"/>
      <c r="I698" s="50">
        <v>22</v>
      </c>
      <c r="J698" s="50"/>
      <c r="K698" s="82"/>
      <c r="L698" s="137"/>
      <c r="M698" s="137"/>
      <c r="N698" s="137"/>
      <c r="O698" s="137"/>
      <c r="P698" s="137"/>
      <c r="Q698" s="137"/>
      <c r="R698" s="137"/>
      <c r="S698" s="137"/>
      <c r="T698" s="137"/>
      <c r="U698" s="137"/>
      <c r="V698" s="137"/>
      <c r="W698" s="137"/>
      <c r="X698" s="137"/>
      <c r="Y698" s="137"/>
      <c r="Z698" s="137"/>
      <c r="AA698" s="137"/>
      <c r="AB698" s="137"/>
      <c r="AC698" s="144"/>
      <c r="AD698" s="81"/>
      <c r="AE698" s="145"/>
      <c r="AF698" s="52">
        <f>IF(I698=0,"",I698/H697)</f>
        <v>1</v>
      </c>
      <c r="AG698" s="53">
        <v>23</v>
      </c>
      <c r="AH698" s="124">
        <f t="shared" si="118"/>
        <v>1</v>
      </c>
      <c r="AI698" s="124">
        <f t="shared" si="119"/>
        <v>0</v>
      </c>
    </row>
    <row r="699" spans="1:37" ht="15.75" customHeight="1" x14ac:dyDescent="0.25">
      <c r="A699" s="49">
        <v>2101</v>
      </c>
      <c r="B699" s="50"/>
      <c r="C699" s="50"/>
      <c r="D699" s="50"/>
      <c r="E699" s="50"/>
      <c r="F699" s="50"/>
      <c r="G699" s="50"/>
      <c r="H699" s="50"/>
      <c r="I699" s="50"/>
      <c r="J699" s="50">
        <v>22</v>
      </c>
      <c r="K699" s="82">
        <v>22</v>
      </c>
      <c r="L699" s="137"/>
      <c r="M699" s="137"/>
      <c r="N699" s="137"/>
      <c r="O699" s="137"/>
      <c r="P699" s="137"/>
      <c r="Q699" s="137"/>
      <c r="R699" s="137"/>
      <c r="S699" s="137"/>
      <c r="T699" s="137"/>
      <c r="U699" s="137"/>
      <c r="V699" s="137"/>
      <c r="W699" s="137"/>
      <c r="X699" s="137"/>
      <c r="Y699" s="137"/>
      <c r="Z699" s="137"/>
      <c r="AA699" s="137"/>
      <c r="AB699" s="137"/>
      <c r="AC699" s="144"/>
      <c r="AD699" s="81"/>
      <c r="AE699" s="145"/>
      <c r="AF699" s="54">
        <f>IF(J699=0,"",J699/I698)</f>
        <v>1</v>
      </c>
      <c r="AG699" s="53">
        <v>23</v>
      </c>
      <c r="AH699" s="54">
        <f t="shared" si="118"/>
        <v>1</v>
      </c>
      <c r="AI699" s="54">
        <f t="shared" si="119"/>
        <v>0</v>
      </c>
    </row>
    <row r="700" spans="1:37" ht="15.75" customHeight="1" x14ac:dyDescent="0.25">
      <c r="A700" s="49">
        <v>2102</v>
      </c>
      <c r="B700" s="50"/>
      <c r="C700" s="50"/>
      <c r="D700" s="50"/>
      <c r="E700" s="50"/>
      <c r="F700" s="50"/>
      <c r="G700" s="50"/>
      <c r="H700" s="50"/>
      <c r="I700" s="50"/>
      <c r="J700" s="50">
        <v>1</v>
      </c>
      <c r="K700" s="82">
        <v>1</v>
      </c>
      <c r="L700" s="137"/>
      <c r="M700" s="137"/>
      <c r="N700" s="137"/>
      <c r="O700" s="137"/>
      <c r="P700" s="137"/>
      <c r="Q700" s="137"/>
      <c r="R700" s="137"/>
      <c r="S700" s="137"/>
      <c r="T700" s="137"/>
      <c r="U700" s="137"/>
      <c r="V700" s="137"/>
      <c r="W700" s="137"/>
      <c r="X700" s="137"/>
      <c r="Y700" s="137"/>
      <c r="Z700" s="137"/>
      <c r="AA700" s="137"/>
      <c r="AB700" s="137"/>
      <c r="AC700" s="144"/>
      <c r="AD700" s="81"/>
      <c r="AE700" s="137"/>
      <c r="AF700" s="81"/>
      <c r="AG700" s="53">
        <v>1</v>
      </c>
      <c r="AH700" s="81"/>
      <c r="AI700" s="153"/>
    </row>
    <row r="701" spans="1:37" ht="15.75" customHeight="1" x14ac:dyDescent="0.25">
      <c r="A701" s="49">
        <v>2201</v>
      </c>
      <c r="B701" s="50"/>
      <c r="C701" s="50"/>
      <c r="D701" s="50"/>
      <c r="E701" s="50"/>
      <c r="F701" s="50"/>
      <c r="G701" s="50"/>
      <c r="H701" s="50"/>
      <c r="I701" s="50"/>
      <c r="J701" s="50"/>
      <c r="K701" s="82"/>
      <c r="L701" s="137"/>
      <c r="M701" s="137"/>
      <c r="N701" s="137"/>
      <c r="O701" s="137"/>
      <c r="P701" s="137"/>
      <c r="Q701" s="137"/>
      <c r="R701" s="137"/>
      <c r="S701" s="137"/>
      <c r="T701" s="137"/>
      <c r="U701" s="137"/>
      <c r="V701" s="137"/>
      <c r="W701" s="137"/>
      <c r="X701" s="137"/>
      <c r="Y701" s="137"/>
      <c r="Z701" s="137"/>
      <c r="AA701" s="137"/>
      <c r="AB701" s="137"/>
      <c r="AC701" s="144"/>
      <c r="AD701" s="81"/>
      <c r="AE701" s="137"/>
      <c r="AF701" s="79"/>
      <c r="AG701" s="56"/>
      <c r="AH701" s="136"/>
      <c r="AI701" s="79"/>
    </row>
    <row r="702" spans="1:37" ht="15.75" customHeight="1" x14ac:dyDescent="0.25">
      <c r="A702" s="49">
        <v>2202</v>
      </c>
      <c r="B702" s="50"/>
      <c r="C702" s="50"/>
      <c r="D702" s="50"/>
      <c r="E702" s="50"/>
      <c r="F702" s="50"/>
      <c r="G702" s="50"/>
      <c r="H702" s="50"/>
      <c r="I702" s="50"/>
      <c r="J702" s="50"/>
      <c r="K702" s="82"/>
      <c r="L702" s="137"/>
      <c r="M702" s="137"/>
      <c r="N702" s="137"/>
      <c r="O702" s="137"/>
      <c r="P702" s="137"/>
      <c r="Q702" s="137"/>
      <c r="R702" s="137"/>
      <c r="S702" s="137"/>
      <c r="T702" s="137"/>
      <c r="U702" s="137"/>
      <c r="V702" s="137"/>
      <c r="W702" s="137"/>
      <c r="X702" s="137"/>
      <c r="Y702" s="137"/>
      <c r="Z702" s="137"/>
      <c r="AA702" s="137"/>
      <c r="AB702" s="137"/>
      <c r="AC702" s="144"/>
      <c r="AD702" s="81"/>
      <c r="AE702" s="137"/>
      <c r="AF702" s="79"/>
      <c r="AG702" s="56"/>
      <c r="AH702" s="136"/>
      <c r="AI702" s="79"/>
    </row>
    <row r="703" spans="1:37" ht="15.75" customHeight="1" x14ac:dyDescent="0.25">
      <c r="A703" s="49">
        <v>2301</v>
      </c>
      <c r="B703" s="50"/>
      <c r="C703" s="50"/>
      <c r="D703" s="50"/>
      <c r="E703" s="50"/>
      <c r="F703" s="50"/>
      <c r="G703" s="50"/>
      <c r="H703" s="50"/>
      <c r="I703" s="50"/>
      <c r="J703" s="50"/>
      <c r="K703" s="82"/>
      <c r="L703" s="137"/>
      <c r="M703" s="137"/>
      <c r="N703" s="137"/>
      <c r="O703" s="137"/>
      <c r="P703" s="137"/>
      <c r="Q703" s="137"/>
      <c r="R703" s="137"/>
      <c r="S703" s="137"/>
      <c r="T703" s="137"/>
      <c r="U703" s="137"/>
      <c r="V703" s="137"/>
      <c r="W703" s="137"/>
      <c r="X703" s="137"/>
      <c r="Y703" s="137"/>
      <c r="Z703" s="137"/>
      <c r="AA703" s="137"/>
      <c r="AB703" s="137"/>
      <c r="AC703" s="144"/>
      <c r="AD703" s="81"/>
      <c r="AE703" s="137"/>
      <c r="AF703" s="79"/>
      <c r="AG703" s="56"/>
      <c r="AH703" s="136"/>
      <c r="AI703" s="79"/>
    </row>
    <row r="704" spans="1:37" ht="15.75" customHeight="1" x14ac:dyDescent="0.25">
      <c r="A704" s="49">
        <v>2302</v>
      </c>
      <c r="B704" s="50"/>
      <c r="C704" s="50"/>
      <c r="D704" s="50"/>
      <c r="E704" s="50"/>
      <c r="F704" s="50"/>
      <c r="G704" s="50"/>
      <c r="H704" s="50"/>
      <c r="I704" s="50"/>
      <c r="J704" s="50"/>
      <c r="K704" s="82"/>
      <c r="L704" s="137"/>
      <c r="M704" s="137"/>
      <c r="N704" s="137"/>
      <c r="O704" s="137"/>
      <c r="P704" s="137"/>
      <c r="Q704" s="137"/>
      <c r="R704" s="137"/>
      <c r="S704" s="137"/>
      <c r="T704" s="137"/>
      <c r="U704" s="137"/>
      <c r="V704" s="137"/>
      <c r="W704" s="137"/>
      <c r="X704" s="137"/>
      <c r="Y704" s="137"/>
      <c r="Z704" s="137"/>
      <c r="AA704" s="137"/>
      <c r="AB704" s="137"/>
      <c r="AC704" s="144"/>
      <c r="AD704" s="81"/>
      <c r="AE704" s="137"/>
      <c r="AF704" s="81"/>
      <c r="AG704" s="137"/>
      <c r="AH704" s="138"/>
      <c r="AI704" s="79"/>
    </row>
    <row r="705" spans="1:39" ht="15.75" customHeight="1" x14ac:dyDescent="0.25">
      <c r="A705" s="49">
        <v>2401</v>
      </c>
      <c r="B705" s="50"/>
      <c r="C705" s="50"/>
      <c r="D705" s="50"/>
      <c r="E705" s="50"/>
      <c r="F705" s="50"/>
      <c r="G705" s="50"/>
      <c r="H705" s="50"/>
      <c r="I705" s="50"/>
      <c r="J705" s="50"/>
      <c r="K705" s="82"/>
      <c r="L705" s="137"/>
      <c r="M705" s="137"/>
      <c r="N705" s="137"/>
      <c r="O705" s="137"/>
      <c r="P705" s="137"/>
      <c r="Q705" s="137"/>
      <c r="R705" s="137"/>
      <c r="S705" s="137"/>
      <c r="T705" s="137"/>
      <c r="U705" s="137"/>
      <c r="V705" s="137"/>
      <c r="W705" s="137"/>
      <c r="X705" s="137"/>
      <c r="Y705" s="137"/>
      <c r="Z705" s="137"/>
      <c r="AA705" s="137"/>
      <c r="AB705" s="137"/>
      <c r="AC705" s="144"/>
      <c r="AD705" s="81"/>
      <c r="AE705" s="137"/>
      <c r="AF705" s="126" t="s">
        <v>63</v>
      </c>
      <c r="AG705" s="127">
        <v>16</v>
      </c>
      <c r="AH705" s="128">
        <f>IF(SUM(K693:K703)=0,"",SUM(K693:K703))</f>
        <v>23</v>
      </c>
      <c r="AI705" s="129" t="s">
        <v>10</v>
      </c>
    </row>
    <row r="706" spans="1:39" ht="20.25" customHeight="1" x14ac:dyDescent="0.25">
      <c r="A706" s="49">
        <v>2402</v>
      </c>
      <c r="B706" s="50"/>
      <c r="C706" s="50"/>
      <c r="D706" s="50"/>
      <c r="E706" s="50"/>
      <c r="F706" s="50"/>
      <c r="G706" s="50"/>
      <c r="H706" s="50"/>
      <c r="I706" s="50"/>
      <c r="J706" s="50"/>
      <c r="K706" s="82"/>
      <c r="L706" s="137"/>
      <c r="M706" s="137"/>
      <c r="N706" s="137"/>
      <c r="O706" s="137"/>
      <c r="P706" s="137"/>
      <c r="Q706" s="137"/>
      <c r="R706" s="137"/>
      <c r="S706" s="137"/>
      <c r="T706" s="137"/>
      <c r="U706" s="137"/>
      <c r="V706" s="137"/>
      <c r="W706" s="137"/>
      <c r="X706" s="137"/>
      <c r="Y706" s="137"/>
      <c r="Z706" s="137"/>
      <c r="AA706" s="137"/>
      <c r="AB706" s="137"/>
      <c r="AC706" s="144"/>
      <c r="AD706" s="81"/>
      <c r="AE706" s="137"/>
      <c r="AF706" s="130" t="s">
        <v>64</v>
      </c>
      <c r="AG706" s="57">
        <f>IF(AG705/B691=0,"",AG705/B691)</f>
        <v>0.5</v>
      </c>
      <c r="AH706" s="131">
        <f>IF(AG705/AH705=0,"",AG705/AH705)</f>
        <v>0.69565217391304346</v>
      </c>
      <c r="AI706" s="132" t="s">
        <v>65</v>
      </c>
    </row>
    <row r="707" spans="1:39" ht="15.75" customHeight="1" x14ac:dyDescent="0.25">
      <c r="A707" s="49">
        <v>2501</v>
      </c>
      <c r="B707" s="50"/>
      <c r="C707" s="50"/>
      <c r="D707" s="50"/>
      <c r="E707" s="50"/>
      <c r="F707" s="50"/>
      <c r="G707" s="50"/>
      <c r="H707" s="50"/>
      <c r="I707" s="50"/>
      <c r="J707" s="50"/>
      <c r="K707" s="82"/>
      <c r="L707" s="137"/>
      <c r="M707" s="137"/>
      <c r="N707" s="137"/>
      <c r="O707" s="137"/>
      <c r="P707" s="137"/>
      <c r="Q707" s="137"/>
      <c r="R707" s="137"/>
      <c r="S707" s="137"/>
      <c r="T707" s="137"/>
      <c r="U707" s="137"/>
      <c r="V707" s="137"/>
      <c r="W707" s="137"/>
      <c r="X707" s="137"/>
      <c r="Y707" s="137"/>
      <c r="Z707" s="137"/>
      <c r="AA707" s="137"/>
      <c r="AB707" s="137"/>
      <c r="AC707" s="146"/>
      <c r="AD707" s="147"/>
      <c r="AE707" s="148"/>
      <c r="AF707" s="92"/>
      <c r="AG707" s="139"/>
      <c r="AH707" s="139"/>
      <c r="AI707" s="140"/>
    </row>
    <row r="708" spans="1:39" ht="18" customHeight="1" x14ac:dyDescent="0.25">
      <c r="A708" s="28"/>
      <c r="B708" s="190" t="s">
        <v>90</v>
      </c>
      <c r="C708" s="190"/>
      <c r="D708" s="190"/>
      <c r="E708" s="190"/>
      <c r="F708" s="190"/>
      <c r="G708" s="190"/>
      <c r="H708" s="190"/>
      <c r="I708" s="190"/>
      <c r="J708" s="190"/>
      <c r="K708" s="59">
        <f>SUM(K691:K704)</f>
        <v>23</v>
      </c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  <c r="AA708" s="29"/>
      <c r="AB708" s="29"/>
      <c r="AC708" s="60">
        <f>IF(K699=0,"",K699/B691)</f>
        <v>0.6875</v>
      </c>
      <c r="AD708" s="60">
        <f>IF(K708=0,"",K708/B691)</f>
        <v>0.71875</v>
      </c>
      <c r="AE708" s="60">
        <f>IF(K699=0,"",AD708-AC708)</f>
        <v>3.125E-2</v>
      </c>
      <c r="AF708" s="1"/>
      <c r="AG708" s="29"/>
      <c r="AH708" s="25"/>
      <c r="AI708" s="1"/>
    </row>
    <row r="709" spans="1:39" ht="12.75" customHeight="1" x14ac:dyDescent="0.2">
      <c r="AC709" s="1"/>
      <c r="AD709" s="1"/>
      <c r="AF709" s="1"/>
    </row>
    <row r="710" spans="1:39" ht="12.75" customHeight="1" x14ac:dyDescent="0.2">
      <c r="AC710" s="1"/>
      <c r="AD710" s="1"/>
      <c r="AF710" s="1"/>
    </row>
    <row r="711" spans="1:39" ht="26.25" customHeight="1" x14ac:dyDescent="0.4">
      <c r="B711" s="188" t="s">
        <v>101</v>
      </c>
      <c r="C711" s="189"/>
      <c r="D711" s="189"/>
      <c r="E711" s="189"/>
      <c r="F711" s="189"/>
      <c r="G711" s="189"/>
      <c r="H711" s="189"/>
      <c r="I711" s="189"/>
      <c r="J711" s="189"/>
      <c r="K711" s="123" t="s">
        <v>105</v>
      </c>
      <c r="AC711" s="1"/>
      <c r="AD711" s="1"/>
      <c r="AE711" s="29"/>
      <c r="AF711" s="1"/>
      <c r="AG711" s="29"/>
      <c r="AH711" s="29"/>
      <c r="AI711" s="29"/>
      <c r="AM711" s="101">
        <f>AVERAGE(AG706,AG729)</f>
        <v>0.55769230769230771</v>
      </c>
    </row>
    <row r="712" spans="1:39" ht="20.25" customHeight="1" x14ac:dyDescent="0.2">
      <c r="A712" s="192" t="s">
        <v>9</v>
      </c>
      <c r="B712" s="193" t="s">
        <v>80</v>
      </c>
      <c r="C712" s="194"/>
      <c r="D712" s="194"/>
      <c r="E712" s="194"/>
      <c r="F712" s="194"/>
      <c r="G712" s="194"/>
      <c r="H712" s="194"/>
      <c r="I712" s="194"/>
      <c r="J712" s="195"/>
      <c r="K712" s="196" t="s">
        <v>10</v>
      </c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  <c r="AA712" s="29"/>
      <c r="AB712" s="29"/>
      <c r="AC712" s="184" t="s">
        <v>2</v>
      </c>
      <c r="AD712" s="184" t="s">
        <v>3</v>
      </c>
      <c r="AE712" s="191" t="s">
        <v>4</v>
      </c>
      <c r="AF712" s="184" t="s">
        <v>5</v>
      </c>
      <c r="AG712" s="198" t="s">
        <v>6</v>
      </c>
      <c r="AH712" s="198" t="s">
        <v>7</v>
      </c>
      <c r="AI712" s="184" t="s">
        <v>8</v>
      </c>
    </row>
    <row r="713" spans="1:39" ht="15.75" customHeight="1" x14ac:dyDescent="0.25">
      <c r="A713" s="185"/>
      <c r="B713" s="49" t="s">
        <v>81</v>
      </c>
      <c r="C713" s="49" t="s">
        <v>82</v>
      </c>
      <c r="D713" s="49" t="s">
        <v>83</v>
      </c>
      <c r="E713" s="49" t="s">
        <v>84</v>
      </c>
      <c r="F713" s="49" t="s">
        <v>85</v>
      </c>
      <c r="G713" s="49" t="s">
        <v>86</v>
      </c>
      <c r="H713" s="49" t="s">
        <v>87</v>
      </c>
      <c r="I713" s="49" t="s">
        <v>88</v>
      </c>
      <c r="J713" s="49" t="s">
        <v>89</v>
      </c>
      <c r="K713" s="197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  <c r="AA713" s="29"/>
      <c r="AB713" s="29"/>
      <c r="AC713" s="185"/>
      <c r="AD713" s="185"/>
      <c r="AE713" s="185"/>
      <c r="AF713" s="185"/>
      <c r="AG713" s="185"/>
      <c r="AH713" s="185"/>
      <c r="AI713" s="185"/>
    </row>
    <row r="714" spans="1:39" ht="15.75" customHeight="1" x14ac:dyDescent="0.25">
      <c r="A714" s="49">
        <v>1702</v>
      </c>
      <c r="B714" s="50">
        <v>65</v>
      </c>
      <c r="C714" s="50"/>
      <c r="D714" s="50"/>
      <c r="E714" s="50"/>
      <c r="F714" s="50"/>
      <c r="G714" s="50"/>
      <c r="H714" s="50"/>
      <c r="I714" s="50"/>
      <c r="J714" s="50"/>
      <c r="K714" s="82"/>
      <c r="L714" s="137"/>
      <c r="M714" s="137"/>
      <c r="N714" s="137"/>
      <c r="O714" s="137"/>
      <c r="P714" s="137"/>
      <c r="Q714" s="137"/>
      <c r="R714" s="137"/>
      <c r="S714" s="137"/>
      <c r="T714" s="137"/>
      <c r="U714" s="137"/>
      <c r="V714" s="137"/>
      <c r="W714" s="137"/>
      <c r="X714" s="137"/>
      <c r="Y714" s="137"/>
      <c r="Z714" s="137"/>
      <c r="AA714" s="137"/>
      <c r="AB714" s="137"/>
      <c r="AC714" s="141"/>
      <c r="AD714" s="142"/>
      <c r="AE714" s="143"/>
      <c r="AF714" s="133"/>
      <c r="AG714" s="51">
        <f>B714</f>
        <v>65</v>
      </c>
      <c r="AH714" s="134"/>
      <c r="AI714" s="133"/>
    </row>
    <row r="715" spans="1:39" ht="15.75" customHeight="1" x14ac:dyDescent="0.25">
      <c r="A715" s="49">
        <v>1801</v>
      </c>
      <c r="B715" s="50"/>
      <c r="C715" s="50">
        <v>54</v>
      </c>
      <c r="D715" s="50"/>
      <c r="E715" s="50"/>
      <c r="F715" s="50"/>
      <c r="G715" s="50"/>
      <c r="H715" s="50"/>
      <c r="I715" s="50"/>
      <c r="J715" s="50"/>
      <c r="K715" s="82"/>
      <c r="L715" s="137"/>
      <c r="M715" s="137"/>
      <c r="N715" s="137"/>
      <c r="O715" s="137"/>
      <c r="P715" s="137"/>
      <c r="Q715" s="137"/>
      <c r="R715" s="137"/>
      <c r="S715" s="137"/>
      <c r="T715" s="137"/>
      <c r="U715" s="137"/>
      <c r="V715" s="137"/>
      <c r="W715" s="137"/>
      <c r="X715" s="137"/>
      <c r="Y715" s="137"/>
      <c r="Z715" s="137"/>
      <c r="AA715" s="137"/>
      <c r="AB715" s="137"/>
      <c r="AC715" s="144"/>
      <c r="AD715" s="81"/>
      <c r="AE715" s="145"/>
      <c r="AF715" s="52">
        <f>IF(C715=0,"",C715/B714)</f>
        <v>0.83076923076923082</v>
      </c>
      <c r="AG715" s="53">
        <v>54</v>
      </c>
      <c r="AH715" s="124">
        <f t="shared" ref="AH715:AH722" si="120">IF(AG715=0,"",AG715/AG714)</f>
        <v>0.83076923076923082</v>
      </c>
      <c r="AI715" s="124">
        <f t="shared" ref="AI715:AI722" si="121">IF(AG715=0,"",100%-AH715)</f>
        <v>0.16923076923076918</v>
      </c>
    </row>
    <row r="716" spans="1:39" ht="15.75" customHeight="1" x14ac:dyDescent="0.25">
      <c r="A716" s="49">
        <v>1802</v>
      </c>
      <c r="B716" s="50"/>
      <c r="C716" s="50"/>
      <c r="D716" s="50">
        <v>49</v>
      </c>
      <c r="E716" s="50"/>
      <c r="F716" s="50"/>
      <c r="G716" s="50"/>
      <c r="H716" s="50"/>
      <c r="I716" s="50"/>
      <c r="J716" s="50"/>
      <c r="K716" s="82"/>
      <c r="L716" s="137"/>
      <c r="M716" s="137"/>
      <c r="N716" s="137"/>
      <c r="O716" s="137"/>
      <c r="P716" s="137"/>
      <c r="Q716" s="137"/>
      <c r="R716" s="137"/>
      <c r="S716" s="137"/>
      <c r="T716" s="137"/>
      <c r="U716" s="137"/>
      <c r="V716" s="137"/>
      <c r="W716" s="137"/>
      <c r="X716" s="137"/>
      <c r="Y716" s="137"/>
      <c r="Z716" s="137"/>
      <c r="AA716" s="137"/>
      <c r="AB716" s="137"/>
      <c r="AC716" s="144"/>
      <c r="AD716" s="81"/>
      <c r="AE716" s="145"/>
      <c r="AF716" s="52">
        <f>IF(D716=0,"",D716/C715)</f>
        <v>0.90740740740740744</v>
      </c>
      <c r="AG716" s="53">
        <v>49</v>
      </c>
      <c r="AH716" s="124">
        <f t="shared" si="120"/>
        <v>0.90740740740740744</v>
      </c>
      <c r="AI716" s="124">
        <f t="shared" si="121"/>
        <v>9.259259259259256E-2</v>
      </c>
      <c r="AJ716" s="8">
        <f>AG716/AG714</f>
        <v>0.75384615384615383</v>
      </c>
    </row>
    <row r="717" spans="1:39" ht="15.75" customHeight="1" x14ac:dyDescent="0.25">
      <c r="A717" s="49">
        <v>1901</v>
      </c>
      <c r="B717" s="50"/>
      <c r="C717" s="50"/>
      <c r="D717" s="50"/>
      <c r="E717" s="50">
        <v>48</v>
      </c>
      <c r="F717" s="50"/>
      <c r="G717" s="50"/>
      <c r="H717" s="50"/>
      <c r="I717" s="50"/>
      <c r="J717" s="50"/>
      <c r="K717" s="82"/>
      <c r="L717" s="137"/>
      <c r="M717" s="137"/>
      <c r="N717" s="137"/>
      <c r="O717" s="137"/>
      <c r="P717" s="137"/>
      <c r="Q717" s="137"/>
      <c r="R717" s="137"/>
      <c r="S717" s="137"/>
      <c r="T717" s="137"/>
      <c r="U717" s="137"/>
      <c r="V717" s="137"/>
      <c r="W717" s="137"/>
      <c r="X717" s="137"/>
      <c r="Y717" s="137"/>
      <c r="Z717" s="137"/>
      <c r="AA717" s="137"/>
      <c r="AB717" s="137"/>
      <c r="AC717" s="144"/>
      <c r="AD717" s="81"/>
      <c r="AE717" s="145"/>
      <c r="AF717" s="52">
        <f>IF(E717=0,"",E717/D716)</f>
        <v>0.97959183673469385</v>
      </c>
      <c r="AG717" s="53">
        <v>48</v>
      </c>
      <c r="AH717" s="124">
        <f t="shared" si="120"/>
        <v>0.97959183673469385</v>
      </c>
      <c r="AI717" s="124">
        <f t="shared" si="121"/>
        <v>2.0408163265306145E-2</v>
      </c>
    </row>
    <row r="718" spans="1:39" ht="15.75" customHeight="1" x14ac:dyDescent="0.25">
      <c r="A718" s="49">
        <v>1902</v>
      </c>
      <c r="B718" s="50"/>
      <c r="C718" s="50"/>
      <c r="D718" s="50"/>
      <c r="E718" s="50"/>
      <c r="F718" s="50">
        <v>46</v>
      </c>
      <c r="G718" s="50"/>
      <c r="H718" s="50"/>
      <c r="I718" s="50"/>
      <c r="J718" s="50"/>
      <c r="K718" s="82"/>
      <c r="L718" s="137"/>
      <c r="M718" s="137"/>
      <c r="N718" s="137"/>
      <c r="O718" s="137"/>
      <c r="P718" s="137"/>
      <c r="Q718" s="137"/>
      <c r="R718" s="137"/>
      <c r="S718" s="137"/>
      <c r="T718" s="137"/>
      <c r="U718" s="137"/>
      <c r="V718" s="137"/>
      <c r="W718" s="137"/>
      <c r="X718" s="137"/>
      <c r="Y718" s="137"/>
      <c r="Z718" s="137"/>
      <c r="AA718" s="137"/>
      <c r="AB718" s="137"/>
      <c r="AC718" s="144"/>
      <c r="AD718" s="81"/>
      <c r="AE718" s="145"/>
      <c r="AF718" s="52">
        <f>IF(F718=0,"",F718/E717)</f>
        <v>0.95833333333333337</v>
      </c>
      <c r="AG718" s="53">
        <v>47</v>
      </c>
      <c r="AH718" s="124">
        <f t="shared" si="120"/>
        <v>0.97916666666666663</v>
      </c>
      <c r="AI718" s="124">
        <f t="shared" si="121"/>
        <v>2.083333333333337E-2</v>
      </c>
    </row>
    <row r="719" spans="1:39" ht="15.75" customHeight="1" x14ac:dyDescent="0.25">
      <c r="A719" s="49">
        <v>2001</v>
      </c>
      <c r="B719" s="50"/>
      <c r="C719" s="50"/>
      <c r="D719" s="50"/>
      <c r="E719" s="50"/>
      <c r="F719" s="50"/>
      <c r="G719" s="50">
        <v>45</v>
      </c>
      <c r="H719" s="50"/>
      <c r="I719" s="50"/>
      <c r="J719" s="50"/>
      <c r="K719" s="82"/>
      <c r="L719" s="137"/>
      <c r="M719" s="137"/>
      <c r="N719" s="137"/>
      <c r="O719" s="137"/>
      <c r="P719" s="137"/>
      <c r="Q719" s="137"/>
      <c r="R719" s="137"/>
      <c r="S719" s="137"/>
      <c r="T719" s="137"/>
      <c r="U719" s="137"/>
      <c r="V719" s="137"/>
      <c r="W719" s="137"/>
      <c r="X719" s="137"/>
      <c r="Y719" s="137"/>
      <c r="Z719" s="137"/>
      <c r="AA719" s="137"/>
      <c r="AB719" s="137"/>
      <c r="AC719" s="144"/>
      <c r="AD719" s="81"/>
      <c r="AE719" s="145"/>
      <c r="AF719" s="52">
        <f>IF(G719=0,"",G719/F718)</f>
        <v>0.97826086956521741</v>
      </c>
      <c r="AG719" s="53">
        <v>47</v>
      </c>
      <c r="AH719" s="124">
        <f t="shared" si="120"/>
        <v>1</v>
      </c>
      <c r="AI719" s="124">
        <f t="shared" si="121"/>
        <v>0</v>
      </c>
    </row>
    <row r="720" spans="1:39" ht="15.75" customHeight="1" x14ac:dyDescent="0.25">
      <c r="A720" s="49">
        <v>2002</v>
      </c>
      <c r="B720" s="50"/>
      <c r="C720" s="50"/>
      <c r="D720" s="50"/>
      <c r="E720" s="50"/>
      <c r="F720" s="50"/>
      <c r="G720" s="50"/>
      <c r="H720" s="50">
        <v>45</v>
      </c>
      <c r="I720" s="50"/>
      <c r="J720" s="50"/>
      <c r="K720" s="82"/>
      <c r="L720" s="137"/>
      <c r="M720" s="137"/>
      <c r="N720" s="137"/>
      <c r="O720" s="137"/>
      <c r="P720" s="137"/>
      <c r="Q720" s="137"/>
      <c r="R720" s="137"/>
      <c r="S720" s="137"/>
      <c r="T720" s="137"/>
      <c r="U720" s="137"/>
      <c r="V720" s="137"/>
      <c r="W720" s="137"/>
      <c r="X720" s="137"/>
      <c r="Y720" s="137"/>
      <c r="Z720" s="137"/>
      <c r="AA720" s="137"/>
      <c r="AB720" s="137"/>
      <c r="AC720" s="144"/>
      <c r="AD720" s="81"/>
      <c r="AE720" s="145"/>
      <c r="AF720" s="52">
        <f>IF(H720=0,"",H720/G719)</f>
        <v>1</v>
      </c>
      <c r="AG720" s="53">
        <v>47</v>
      </c>
      <c r="AH720" s="124">
        <f t="shared" si="120"/>
        <v>1</v>
      </c>
      <c r="AI720" s="124">
        <f t="shared" si="121"/>
        <v>0</v>
      </c>
    </row>
    <row r="721" spans="1:35" ht="15.75" customHeight="1" x14ac:dyDescent="0.25">
      <c r="A721" s="49">
        <v>2101</v>
      </c>
      <c r="B721" s="50"/>
      <c r="C721" s="50"/>
      <c r="D721" s="50"/>
      <c r="E721" s="50"/>
      <c r="F721" s="50"/>
      <c r="G721" s="50"/>
      <c r="H721" s="50"/>
      <c r="I721" s="50">
        <v>45</v>
      </c>
      <c r="J721" s="50"/>
      <c r="K721" s="82"/>
      <c r="L721" s="137"/>
      <c r="M721" s="137"/>
      <c r="N721" s="137"/>
      <c r="O721" s="137"/>
      <c r="P721" s="137"/>
      <c r="Q721" s="137"/>
      <c r="R721" s="137"/>
      <c r="S721" s="137"/>
      <c r="T721" s="137"/>
      <c r="U721" s="137"/>
      <c r="V721" s="137"/>
      <c r="W721" s="137"/>
      <c r="X721" s="137"/>
      <c r="Y721" s="137"/>
      <c r="Z721" s="137"/>
      <c r="AA721" s="137"/>
      <c r="AB721" s="137"/>
      <c r="AC721" s="144"/>
      <c r="AD721" s="81"/>
      <c r="AE721" s="145"/>
      <c r="AF721" s="52">
        <f>IF(I721=0,"",I721/H720)</f>
        <v>1</v>
      </c>
      <c r="AG721" s="53">
        <v>47</v>
      </c>
      <c r="AH721" s="124">
        <f t="shared" si="120"/>
        <v>1</v>
      </c>
      <c r="AI721" s="124">
        <f t="shared" si="121"/>
        <v>0</v>
      </c>
    </row>
    <row r="722" spans="1:35" ht="15.75" customHeight="1" x14ac:dyDescent="0.25">
      <c r="A722" s="49">
        <v>2102</v>
      </c>
      <c r="B722" s="50"/>
      <c r="C722" s="50"/>
      <c r="D722" s="50"/>
      <c r="E722" s="50"/>
      <c r="F722" s="50"/>
      <c r="G722" s="50"/>
      <c r="H722" s="50"/>
      <c r="I722" s="50"/>
      <c r="J722" s="50">
        <v>41</v>
      </c>
      <c r="K722" s="82">
        <v>38</v>
      </c>
      <c r="L722" s="137"/>
      <c r="M722" s="137"/>
      <c r="N722" s="137"/>
      <c r="O722" s="137"/>
      <c r="P722" s="137"/>
      <c r="Q722" s="137"/>
      <c r="R722" s="137"/>
      <c r="S722" s="137"/>
      <c r="T722" s="137"/>
      <c r="U722" s="137"/>
      <c r="V722" s="137"/>
      <c r="W722" s="137"/>
      <c r="X722" s="137"/>
      <c r="Y722" s="137"/>
      <c r="Z722" s="137"/>
      <c r="AA722" s="137"/>
      <c r="AB722" s="137"/>
      <c r="AC722" s="144"/>
      <c r="AD722" s="81"/>
      <c r="AE722" s="145"/>
      <c r="AF722" s="54">
        <f>IF(J722=0,"",J722/I721)</f>
        <v>0.91111111111111109</v>
      </c>
      <c r="AG722" s="53">
        <v>45</v>
      </c>
      <c r="AH722" s="54">
        <f t="shared" si="120"/>
        <v>0.95744680851063835</v>
      </c>
      <c r="AI722" s="54">
        <f t="shared" si="121"/>
        <v>4.2553191489361653E-2</v>
      </c>
    </row>
    <row r="723" spans="1:35" ht="15.75" customHeight="1" x14ac:dyDescent="0.25">
      <c r="A723" s="49">
        <v>2201</v>
      </c>
      <c r="B723" s="50"/>
      <c r="C723" s="50"/>
      <c r="D723" s="50"/>
      <c r="E723" s="50"/>
      <c r="F723" s="50"/>
      <c r="G723" s="50"/>
      <c r="H723" s="50"/>
      <c r="I723" s="50"/>
      <c r="J723" s="50">
        <v>7</v>
      </c>
      <c r="K723" s="82">
        <v>4</v>
      </c>
      <c r="L723" s="137"/>
      <c r="M723" s="137"/>
      <c r="N723" s="137"/>
      <c r="O723" s="137"/>
      <c r="P723" s="137"/>
      <c r="Q723" s="137"/>
      <c r="R723" s="137"/>
      <c r="S723" s="137"/>
      <c r="T723" s="137"/>
      <c r="U723" s="137"/>
      <c r="V723" s="137"/>
      <c r="W723" s="137"/>
      <c r="X723" s="137"/>
      <c r="Y723" s="137"/>
      <c r="Z723" s="137"/>
      <c r="AA723" s="137"/>
      <c r="AB723" s="137"/>
      <c r="AC723" s="144"/>
      <c r="AD723" s="81"/>
      <c r="AE723" s="137"/>
      <c r="AF723" s="81"/>
      <c r="AG723" s="53">
        <v>7</v>
      </c>
      <c r="AH723" s="81"/>
      <c r="AI723" s="153"/>
    </row>
    <row r="724" spans="1:35" ht="15.75" customHeight="1" x14ac:dyDescent="0.25">
      <c r="A724" s="49">
        <v>2202</v>
      </c>
      <c r="B724" s="50"/>
      <c r="C724" s="50"/>
      <c r="D724" s="50"/>
      <c r="E724" s="50"/>
      <c r="F724" s="50"/>
      <c r="G724" s="50"/>
      <c r="H724" s="50"/>
      <c r="I724" s="50"/>
      <c r="J724" s="50">
        <v>1</v>
      </c>
      <c r="K724" s="82">
        <v>1</v>
      </c>
      <c r="L724" s="137"/>
      <c r="M724" s="137"/>
      <c r="N724" s="137"/>
      <c r="O724" s="137"/>
      <c r="P724" s="137"/>
      <c r="Q724" s="137"/>
      <c r="R724" s="137"/>
      <c r="S724" s="137"/>
      <c r="T724" s="137"/>
      <c r="U724" s="137"/>
      <c r="V724" s="137"/>
      <c r="W724" s="137"/>
      <c r="X724" s="137"/>
      <c r="Y724" s="137"/>
      <c r="Z724" s="137"/>
      <c r="AA724" s="137"/>
      <c r="AB724" s="137"/>
      <c r="AC724" s="144"/>
      <c r="AD724" s="81"/>
      <c r="AE724" s="137"/>
      <c r="AF724" s="79"/>
      <c r="AG724" s="56">
        <v>9</v>
      </c>
      <c r="AH724" s="136"/>
      <c r="AI724" s="79"/>
    </row>
    <row r="725" spans="1:35" ht="15.75" customHeight="1" x14ac:dyDescent="0.25">
      <c r="A725" s="49">
        <v>2301</v>
      </c>
      <c r="B725" s="50"/>
      <c r="C725" s="50"/>
      <c r="D725" s="50"/>
      <c r="E725" s="50"/>
      <c r="F725" s="50"/>
      <c r="G725" s="50"/>
      <c r="H725" s="50"/>
      <c r="I725" s="50"/>
      <c r="J725" s="50">
        <v>2</v>
      </c>
      <c r="K725" s="82">
        <v>2</v>
      </c>
      <c r="L725" s="137"/>
      <c r="M725" s="137"/>
      <c r="N725" s="137"/>
      <c r="O725" s="137"/>
      <c r="P725" s="137"/>
      <c r="Q725" s="137"/>
      <c r="R725" s="137"/>
      <c r="S725" s="137"/>
      <c r="T725" s="137"/>
      <c r="U725" s="137"/>
      <c r="V725" s="137"/>
      <c r="W725" s="137"/>
      <c r="X725" s="137"/>
      <c r="Y725" s="137"/>
      <c r="Z725" s="137"/>
      <c r="AA725" s="137"/>
      <c r="AB725" s="137"/>
      <c r="AC725" s="144"/>
      <c r="AD725" s="81"/>
      <c r="AE725" s="137"/>
      <c r="AF725" s="79"/>
      <c r="AG725" s="56">
        <v>2</v>
      </c>
      <c r="AH725" s="136"/>
      <c r="AI725" s="79"/>
    </row>
    <row r="726" spans="1:35" ht="15.75" customHeight="1" x14ac:dyDescent="0.25">
      <c r="A726" s="49">
        <v>2302</v>
      </c>
      <c r="B726" s="50"/>
      <c r="C726" s="50"/>
      <c r="D726" s="50"/>
      <c r="E726" s="50"/>
      <c r="F726" s="50"/>
      <c r="G726" s="50"/>
      <c r="H726" s="50"/>
      <c r="I726" s="50"/>
      <c r="J726" s="50"/>
      <c r="K726" s="82"/>
      <c r="L726" s="137"/>
      <c r="M726" s="137"/>
      <c r="N726" s="137"/>
      <c r="O726" s="137"/>
      <c r="P726" s="137"/>
      <c r="Q726" s="137"/>
      <c r="R726" s="137"/>
      <c r="S726" s="137"/>
      <c r="T726" s="137"/>
      <c r="U726" s="137"/>
      <c r="V726" s="137"/>
      <c r="W726" s="137"/>
      <c r="X726" s="137"/>
      <c r="Y726" s="137"/>
      <c r="Z726" s="137"/>
      <c r="AA726" s="137"/>
      <c r="AB726" s="137"/>
      <c r="AC726" s="144"/>
      <c r="AD726" s="81"/>
      <c r="AE726" s="137"/>
      <c r="AF726" s="79"/>
      <c r="AG726" s="56"/>
      <c r="AH726" s="136"/>
      <c r="AI726" s="79"/>
    </row>
    <row r="727" spans="1:35" ht="15.75" customHeight="1" x14ac:dyDescent="0.25">
      <c r="A727" s="49">
        <v>2401</v>
      </c>
      <c r="B727" s="50"/>
      <c r="C727" s="50"/>
      <c r="D727" s="50"/>
      <c r="E727" s="50"/>
      <c r="F727" s="50"/>
      <c r="G727" s="50"/>
      <c r="H727" s="50"/>
      <c r="I727" s="50"/>
      <c r="J727" s="50"/>
      <c r="K727" s="82"/>
      <c r="L727" s="137"/>
      <c r="M727" s="137"/>
      <c r="N727" s="137"/>
      <c r="O727" s="137"/>
      <c r="P727" s="137"/>
      <c r="Q727" s="137"/>
      <c r="R727" s="137"/>
      <c r="S727" s="137"/>
      <c r="T727" s="137"/>
      <c r="U727" s="137"/>
      <c r="V727" s="137"/>
      <c r="W727" s="137"/>
      <c r="X727" s="137"/>
      <c r="Y727" s="137"/>
      <c r="Z727" s="137"/>
      <c r="AA727" s="137"/>
      <c r="AB727" s="137"/>
      <c r="AC727" s="144"/>
      <c r="AD727" s="81"/>
      <c r="AE727" s="137"/>
      <c r="AF727" s="81"/>
      <c r="AG727" s="137"/>
      <c r="AH727" s="138"/>
      <c r="AI727" s="79"/>
    </row>
    <row r="728" spans="1:35" ht="15.75" customHeight="1" x14ac:dyDescent="0.25">
      <c r="A728" s="49">
        <v>2402</v>
      </c>
      <c r="B728" s="50"/>
      <c r="C728" s="50"/>
      <c r="D728" s="50"/>
      <c r="E728" s="50"/>
      <c r="F728" s="50"/>
      <c r="G728" s="50"/>
      <c r="H728" s="50"/>
      <c r="I728" s="50"/>
      <c r="J728" s="50"/>
      <c r="K728" s="82"/>
      <c r="L728" s="137"/>
      <c r="M728" s="137"/>
      <c r="N728" s="137"/>
      <c r="O728" s="137"/>
      <c r="P728" s="137"/>
      <c r="Q728" s="137"/>
      <c r="R728" s="137"/>
      <c r="S728" s="137"/>
      <c r="T728" s="137"/>
      <c r="U728" s="137"/>
      <c r="V728" s="137"/>
      <c r="W728" s="137"/>
      <c r="X728" s="137"/>
      <c r="Y728" s="137"/>
      <c r="Z728" s="137"/>
      <c r="AA728" s="137"/>
      <c r="AB728" s="137"/>
      <c r="AC728" s="144"/>
      <c r="AD728" s="81"/>
      <c r="AE728" s="137"/>
      <c r="AF728" s="126" t="s">
        <v>63</v>
      </c>
      <c r="AG728" s="127">
        <v>40</v>
      </c>
      <c r="AH728" s="128">
        <f>IF(SUM(K716:K726)=0,"",SUM(K716:K726))</f>
        <v>45</v>
      </c>
      <c r="AI728" s="129" t="s">
        <v>10</v>
      </c>
    </row>
    <row r="729" spans="1:35" ht="15.75" customHeight="1" x14ac:dyDescent="0.25">
      <c r="A729" s="49">
        <v>2501</v>
      </c>
      <c r="B729" s="50"/>
      <c r="C729" s="50"/>
      <c r="D729" s="50"/>
      <c r="E729" s="50"/>
      <c r="F729" s="50"/>
      <c r="G729" s="50"/>
      <c r="H729" s="50"/>
      <c r="I729" s="50"/>
      <c r="J729" s="50"/>
      <c r="K729" s="82"/>
      <c r="L729" s="137"/>
      <c r="M729" s="137"/>
      <c r="N729" s="137"/>
      <c r="O729" s="137"/>
      <c r="P729" s="137"/>
      <c r="Q729" s="137"/>
      <c r="R729" s="137"/>
      <c r="S729" s="137"/>
      <c r="T729" s="137"/>
      <c r="U729" s="137"/>
      <c r="V729" s="137"/>
      <c r="W729" s="137"/>
      <c r="X729" s="137"/>
      <c r="Y729" s="137"/>
      <c r="Z729" s="137"/>
      <c r="AA729" s="137"/>
      <c r="AB729" s="137"/>
      <c r="AC729" s="144"/>
      <c r="AD729" s="81"/>
      <c r="AE729" s="137"/>
      <c r="AF729" s="130" t="s">
        <v>64</v>
      </c>
      <c r="AG729" s="57">
        <f>IF(AG728/B714=0,"",AG728/B714)</f>
        <v>0.61538461538461542</v>
      </c>
      <c r="AH729" s="131">
        <f>IF(AG728/AH728=0,"",AG728/AH728)</f>
        <v>0.88888888888888884</v>
      </c>
      <c r="AI729" s="132" t="s">
        <v>65</v>
      </c>
    </row>
    <row r="730" spans="1:35" ht="15.75" customHeight="1" x14ac:dyDescent="0.25">
      <c r="A730" s="49">
        <v>2502</v>
      </c>
      <c r="B730" s="50"/>
      <c r="C730" s="50"/>
      <c r="D730" s="50"/>
      <c r="E730" s="50"/>
      <c r="F730" s="50"/>
      <c r="G730" s="50"/>
      <c r="H730" s="50"/>
      <c r="I730" s="50"/>
      <c r="J730" s="50"/>
      <c r="K730" s="82"/>
      <c r="L730" s="137"/>
      <c r="M730" s="137"/>
      <c r="N730" s="137"/>
      <c r="O730" s="137"/>
      <c r="P730" s="137"/>
      <c r="Q730" s="137"/>
      <c r="R730" s="137"/>
      <c r="S730" s="137"/>
      <c r="T730" s="137"/>
      <c r="U730" s="137"/>
      <c r="V730" s="137"/>
      <c r="W730" s="137"/>
      <c r="X730" s="137"/>
      <c r="Y730" s="137"/>
      <c r="Z730" s="137"/>
      <c r="AA730" s="137"/>
      <c r="AB730" s="137"/>
      <c r="AC730" s="146"/>
      <c r="AD730" s="147"/>
      <c r="AE730" s="148"/>
      <c r="AF730" s="92"/>
      <c r="AG730" s="139"/>
      <c r="AH730" s="139"/>
      <c r="AI730" s="140"/>
    </row>
    <row r="731" spans="1:35" ht="18" customHeight="1" x14ac:dyDescent="0.25">
      <c r="A731" s="28"/>
      <c r="B731" s="190" t="s">
        <v>90</v>
      </c>
      <c r="C731" s="190"/>
      <c r="D731" s="190"/>
      <c r="E731" s="190"/>
      <c r="F731" s="190"/>
      <c r="G731" s="190"/>
      <c r="H731" s="190"/>
      <c r="I731" s="190"/>
      <c r="J731" s="190"/>
      <c r="K731" s="59">
        <f>SUM(K714:K727)</f>
        <v>45</v>
      </c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  <c r="AA731" s="29"/>
      <c r="AB731" s="29"/>
      <c r="AC731" s="60">
        <f>IF(K722=0,"",K722/B714)</f>
        <v>0.58461538461538465</v>
      </c>
      <c r="AD731" s="60">
        <f>IF(K731=0,"",K731/B714)</f>
        <v>0.69230769230769229</v>
      </c>
      <c r="AE731" s="60">
        <f>IF(K722=0,"",AD731-AC731)</f>
        <v>0.10769230769230764</v>
      </c>
      <c r="AF731" s="1"/>
      <c r="AG731" s="29"/>
      <c r="AH731" s="25"/>
      <c r="AI731" s="1"/>
    </row>
    <row r="732" spans="1:35" ht="12.75" customHeight="1" x14ac:dyDescent="0.2">
      <c r="AC732" s="1"/>
      <c r="AD732" s="1"/>
      <c r="AF732" s="1"/>
    </row>
    <row r="733" spans="1:35" ht="12.75" customHeight="1" x14ac:dyDescent="0.2">
      <c r="AC733" s="1"/>
      <c r="AD733" s="1"/>
      <c r="AF733" s="1"/>
    </row>
    <row r="734" spans="1:35" ht="26.25" customHeight="1" x14ac:dyDescent="0.4">
      <c r="B734" s="188" t="s">
        <v>101</v>
      </c>
      <c r="C734" s="189"/>
      <c r="D734" s="189"/>
      <c r="E734" s="189"/>
      <c r="F734" s="189"/>
      <c r="G734" s="189"/>
      <c r="H734" s="189"/>
      <c r="I734" s="189"/>
      <c r="J734" s="189"/>
      <c r="K734" s="123" t="s">
        <v>106</v>
      </c>
      <c r="AC734" s="1"/>
      <c r="AD734" s="1"/>
      <c r="AE734" s="29"/>
      <c r="AF734" s="1"/>
      <c r="AG734" s="29"/>
      <c r="AH734" s="29"/>
      <c r="AI734" s="29"/>
    </row>
    <row r="735" spans="1:35" ht="20.25" customHeight="1" x14ac:dyDescent="0.2">
      <c r="A735" s="192" t="s">
        <v>9</v>
      </c>
      <c r="B735" s="193" t="s">
        <v>80</v>
      </c>
      <c r="C735" s="194"/>
      <c r="D735" s="194"/>
      <c r="E735" s="194"/>
      <c r="F735" s="194"/>
      <c r="G735" s="194"/>
      <c r="H735" s="194"/>
      <c r="I735" s="194"/>
      <c r="J735" s="195"/>
      <c r="K735" s="196" t="s">
        <v>10</v>
      </c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  <c r="AA735" s="29"/>
      <c r="AB735" s="29"/>
      <c r="AC735" s="184" t="s">
        <v>2</v>
      </c>
      <c r="AD735" s="184" t="s">
        <v>3</v>
      </c>
      <c r="AE735" s="191" t="s">
        <v>4</v>
      </c>
      <c r="AF735" s="184" t="s">
        <v>5</v>
      </c>
      <c r="AG735" s="198" t="s">
        <v>6</v>
      </c>
      <c r="AH735" s="198" t="s">
        <v>7</v>
      </c>
      <c r="AI735" s="184" t="s">
        <v>8</v>
      </c>
    </row>
    <row r="736" spans="1:35" ht="15.75" customHeight="1" x14ac:dyDescent="0.25">
      <c r="A736" s="185"/>
      <c r="B736" s="49" t="s">
        <v>81</v>
      </c>
      <c r="C736" s="49" t="s">
        <v>82</v>
      </c>
      <c r="D736" s="49" t="s">
        <v>83</v>
      </c>
      <c r="E736" s="49" t="s">
        <v>84</v>
      </c>
      <c r="F736" s="49" t="s">
        <v>85</v>
      </c>
      <c r="G736" s="49" t="s">
        <v>86</v>
      </c>
      <c r="H736" s="49" t="s">
        <v>87</v>
      </c>
      <c r="I736" s="49" t="s">
        <v>88</v>
      </c>
      <c r="J736" s="49" t="s">
        <v>89</v>
      </c>
      <c r="K736" s="197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  <c r="AA736" s="29"/>
      <c r="AB736" s="29"/>
      <c r="AC736" s="185"/>
      <c r="AD736" s="185"/>
      <c r="AE736" s="185"/>
      <c r="AF736" s="185"/>
      <c r="AG736" s="185"/>
      <c r="AH736" s="185"/>
      <c r="AI736" s="185"/>
    </row>
    <row r="737" spans="1:36" ht="15.75" customHeight="1" x14ac:dyDescent="0.25">
      <c r="A737" s="49">
        <v>1801</v>
      </c>
      <c r="B737" s="50">
        <v>34</v>
      </c>
      <c r="C737" s="50"/>
      <c r="D737" s="50"/>
      <c r="E737" s="50"/>
      <c r="F737" s="50"/>
      <c r="G737" s="50"/>
      <c r="H737" s="50"/>
      <c r="I737" s="50"/>
      <c r="J737" s="50"/>
      <c r="K737" s="82"/>
      <c r="L737" s="137"/>
      <c r="M737" s="137"/>
      <c r="N737" s="137"/>
      <c r="O737" s="137"/>
      <c r="P737" s="137"/>
      <c r="Q737" s="137"/>
      <c r="R737" s="137"/>
      <c r="S737" s="137"/>
      <c r="T737" s="137"/>
      <c r="U737" s="137"/>
      <c r="V737" s="137"/>
      <c r="W737" s="137"/>
      <c r="X737" s="137"/>
      <c r="Y737" s="137"/>
      <c r="Z737" s="137"/>
      <c r="AA737" s="137"/>
      <c r="AB737" s="137"/>
      <c r="AC737" s="141"/>
      <c r="AD737" s="142"/>
      <c r="AE737" s="143"/>
      <c r="AF737" s="133"/>
      <c r="AG737" s="51">
        <f>B737</f>
        <v>34</v>
      </c>
      <c r="AH737" s="134"/>
      <c r="AI737" s="133"/>
    </row>
    <row r="738" spans="1:36" ht="15.75" customHeight="1" x14ac:dyDescent="0.25">
      <c r="A738" s="49">
        <v>1802</v>
      </c>
      <c r="B738" s="50"/>
      <c r="C738" s="50">
        <v>27</v>
      </c>
      <c r="D738" s="50"/>
      <c r="E738" s="50"/>
      <c r="F738" s="50"/>
      <c r="G738" s="50"/>
      <c r="H738" s="50"/>
      <c r="I738" s="50"/>
      <c r="J738" s="50"/>
      <c r="K738" s="82"/>
      <c r="L738" s="137"/>
      <c r="M738" s="137"/>
      <c r="N738" s="137"/>
      <c r="O738" s="137"/>
      <c r="P738" s="137"/>
      <c r="Q738" s="137"/>
      <c r="R738" s="137"/>
      <c r="S738" s="137"/>
      <c r="T738" s="137"/>
      <c r="U738" s="137"/>
      <c r="V738" s="137"/>
      <c r="W738" s="137"/>
      <c r="X738" s="137"/>
      <c r="Y738" s="137"/>
      <c r="Z738" s="137"/>
      <c r="AA738" s="137"/>
      <c r="AB738" s="137"/>
      <c r="AC738" s="144"/>
      <c r="AD738" s="81"/>
      <c r="AE738" s="145"/>
      <c r="AF738" s="52">
        <f>IF(C738=0,"",C738/B737)</f>
        <v>0.79411764705882348</v>
      </c>
      <c r="AG738" s="53">
        <v>27</v>
      </c>
      <c r="AH738" s="124">
        <f t="shared" ref="AH738:AH745" si="122">IF(AG738=0,"",AG738/AG737)</f>
        <v>0.79411764705882348</v>
      </c>
      <c r="AI738" s="124">
        <f t="shared" ref="AI738:AI745" si="123">IF(AG738=0,"",100%-AH738)</f>
        <v>0.20588235294117652</v>
      </c>
    </row>
    <row r="739" spans="1:36" ht="15.75" customHeight="1" x14ac:dyDescent="0.25">
      <c r="A739" s="49">
        <v>1901</v>
      </c>
      <c r="B739" s="50"/>
      <c r="C739" s="50"/>
      <c r="D739" s="50">
        <v>23</v>
      </c>
      <c r="E739" s="50"/>
      <c r="F739" s="50"/>
      <c r="G739" s="50"/>
      <c r="H739" s="50"/>
      <c r="I739" s="50"/>
      <c r="J739" s="50"/>
      <c r="K739" s="82"/>
      <c r="L739" s="137"/>
      <c r="M739" s="137"/>
      <c r="N739" s="137"/>
      <c r="O739" s="137"/>
      <c r="P739" s="137"/>
      <c r="Q739" s="137"/>
      <c r="R739" s="137"/>
      <c r="S739" s="137"/>
      <c r="T739" s="137"/>
      <c r="U739" s="137"/>
      <c r="V739" s="137"/>
      <c r="W739" s="137"/>
      <c r="X739" s="137"/>
      <c r="Y739" s="137"/>
      <c r="Z739" s="137"/>
      <c r="AA739" s="137"/>
      <c r="AB739" s="137"/>
      <c r="AC739" s="144"/>
      <c r="AD739" s="81"/>
      <c r="AE739" s="145"/>
      <c r="AF739" s="52">
        <f>IF(D739=0,"",D739/C738)</f>
        <v>0.85185185185185186</v>
      </c>
      <c r="AG739" s="53">
        <v>24</v>
      </c>
      <c r="AH739" s="124">
        <f t="shared" si="122"/>
        <v>0.88888888888888884</v>
      </c>
      <c r="AI739" s="124">
        <f t="shared" si="123"/>
        <v>0.11111111111111116</v>
      </c>
      <c r="AJ739" s="74">
        <f>AG739/AG737</f>
        <v>0.70588235294117652</v>
      </c>
    </row>
    <row r="740" spans="1:36" ht="15.75" customHeight="1" x14ac:dyDescent="0.25">
      <c r="A740" s="49">
        <v>1902</v>
      </c>
      <c r="B740" s="50"/>
      <c r="C740" s="50"/>
      <c r="D740" s="50"/>
      <c r="E740" s="50">
        <v>23</v>
      </c>
      <c r="F740" s="50"/>
      <c r="G740" s="50"/>
      <c r="H740" s="50"/>
      <c r="I740" s="50"/>
      <c r="J740" s="50"/>
      <c r="K740" s="82"/>
      <c r="L740" s="137"/>
      <c r="M740" s="137"/>
      <c r="N740" s="137"/>
      <c r="O740" s="137"/>
      <c r="P740" s="137"/>
      <c r="Q740" s="137"/>
      <c r="R740" s="137"/>
      <c r="S740" s="137"/>
      <c r="T740" s="137"/>
      <c r="U740" s="137"/>
      <c r="V740" s="137"/>
      <c r="W740" s="137"/>
      <c r="X740" s="137"/>
      <c r="Y740" s="137"/>
      <c r="Z740" s="137"/>
      <c r="AA740" s="137"/>
      <c r="AB740" s="137"/>
      <c r="AC740" s="144"/>
      <c r="AD740" s="81"/>
      <c r="AE740" s="145"/>
      <c r="AF740" s="52">
        <f>IF(E740=0,"",E740/D739)</f>
        <v>1</v>
      </c>
      <c r="AG740" s="53">
        <v>24</v>
      </c>
      <c r="AH740" s="124">
        <f t="shared" si="122"/>
        <v>1</v>
      </c>
      <c r="AI740" s="124">
        <f t="shared" si="123"/>
        <v>0</v>
      </c>
    </row>
    <row r="741" spans="1:36" ht="15.75" customHeight="1" x14ac:dyDescent="0.25">
      <c r="A741" s="49">
        <v>2001</v>
      </c>
      <c r="B741" s="50"/>
      <c r="C741" s="50"/>
      <c r="D741" s="50"/>
      <c r="E741" s="50"/>
      <c r="F741" s="50">
        <v>23</v>
      </c>
      <c r="G741" s="50"/>
      <c r="H741" s="50"/>
      <c r="I741" s="50"/>
      <c r="J741" s="50"/>
      <c r="K741" s="82"/>
      <c r="L741" s="137"/>
      <c r="M741" s="137"/>
      <c r="N741" s="137"/>
      <c r="O741" s="137"/>
      <c r="P741" s="137"/>
      <c r="Q741" s="137"/>
      <c r="R741" s="137"/>
      <c r="S741" s="137"/>
      <c r="T741" s="137"/>
      <c r="U741" s="137"/>
      <c r="V741" s="137"/>
      <c r="W741" s="137"/>
      <c r="X741" s="137"/>
      <c r="Y741" s="137"/>
      <c r="Z741" s="137"/>
      <c r="AA741" s="137"/>
      <c r="AB741" s="137"/>
      <c r="AC741" s="144"/>
      <c r="AD741" s="81"/>
      <c r="AE741" s="145"/>
      <c r="AF741" s="52">
        <f>IF(E740=0,"",E740/F741)</f>
        <v>1</v>
      </c>
      <c r="AG741" s="53">
        <v>24</v>
      </c>
      <c r="AH741" s="124">
        <f t="shared" si="122"/>
        <v>1</v>
      </c>
      <c r="AI741" s="124">
        <f t="shared" si="123"/>
        <v>0</v>
      </c>
    </row>
    <row r="742" spans="1:36" ht="15.75" customHeight="1" x14ac:dyDescent="0.25">
      <c r="A742" s="49">
        <v>2002</v>
      </c>
      <c r="B742" s="50"/>
      <c r="C742" s="50"/>
      <c r="D742" s="50"/>
      <c r="E742" s="50"/>
      <c r="F742" s="50"/>
      <c r="G742" s="50">
        <v>23</v>
      </c>
      <c r="H742" s="50"/>
      <c r="I742" s="50"/>
      <c r="J742" s="50"/>
      <c r="K742" s="82"/>
      <c r="L742" s="137"/>
      <c r="M742" s="137"/>
      <c r="N742" s="137"/>
      <c r="O742" s="137"/>
      <c r="P742" s="137"/>
      <c r="Q742" s="137"/>
      <c r="R742" s="137"/>
      <c r="S742" s="137"/>
      <c r="T742" s="137"/>
      <c r="U742" s="137"/>
      <c r="V742" s="137"/>
      <c r="W742" s="137"/>
      <c r="X742" s="137"/>
      <c r="Y742" s="137"/>
      <c r="Z742" s="137"/>
      <c r="AA742" s="137"/>
      <c r="AB742" s="137"/>
      <c r="AC742" s="144"/>
      <c r="AD742" s="81"/>
      <c r="AE742" s="145"/>
      <c r="AF742" s="52">
        <f>IF(F741=0,"",F741/G742)</f>
        <v>1</v>
      </c>
      <c r="AG742" s="53">
        <v>24</v>
      </c>
      <c r="AH742" s="124">
        <f t="shared" si="122"/>
        <v>1</v>
      </c>
      <c r="AI742" s="124">
        <f t="shared" si="123"/>
        <v>0</v>
      </c>
    </row>
    <row r="743" spans="1:36" ht="15.75" customHeight="1" x14ac:dyDescent="0.25">
      <c r="A743" s="49">
        <v>2101</v>
      </c>
      <c r="B743" s="50"/>
      <c r="C743" s="50"/>
      <c r="D743" s="50"/>
      <c r="E743" s="50"/>
      <c r="F743" s="50"/>
      <c r="G743" s="50"/>
      <c r="H743" s="50">
        <v>22</v>
      </c>
      <c r="I743" s="50"/>
      <c r="J743" s="50"/>
      <c r="K743" s="82"/>
      <c r="L743" s="137"/>
      <c r="M743" s="137"/>
      <c r="N743" s="137"/>
      <c r="O743" s="137"/>
      <c r="P743" s="137"/>
      <c r="Q743" s="137"/>
      <c r="R743" s="137"/>
      <c r="S743" s="137"/>
      <c r="T743" s="137"/>
      <c r="U743" s="137"/>
      <c r="V743" s="137"/>
      <c r="W743" s="137"/>
      <c r="X743" s="137"/>
      <c r="Y743" s="137"/>
      <c r="Z743" s="137"/>
      <c r="AA743" s="137"/>
      <c r="AB743" s="137"/>
      <c r="AC743" s="144"/>
      <c r="AD743" s="81"/>
      <c r="AE743" s="145"/>
      <c r="AF743" s="52">
        <f>H743/G742</f>
        <v>0.95652173913043481</v>
      </c>
      <c r="AG743" s="53">
        <v>23</v>
      </c>
      <c r="AH743" s="124">
        <f t="shared" si="122"/>
        <v>0.95833333333333337</v>
      </c>
      <c r="AI743" s="124">
        <f t="shared" si="123"/>
        <v>4.166666666666663E-2</v>
      </c>
    </row>
    <row r="744" spans="1:36" ht="15.75" customHeight="1" x14ac:dyDescent="0.25">
      <c r="A744" s="49">
        <v>2102</v>
      </c>
      <c r="B744" s="50"/>
      <c r="C744" s="50"/>
      <c r="D744" s="50"/>
      <c r="E744" s="50"/>
      <c r="F744" s="50"/>
      <c r="G744" s="50"/>
      <c r="H744" s="50"/>
      <c r="I744" s="50">
        <v>23</v>
      </c>
      <c r="J744" s="50"/>
      <c r="K744" s="82"/>
      <c r="L744" s="137"/>
      <c r="M744" s="137"/>
      <c r="N744" s="137"/>
      <c r="O744" s="137"/>
      <c r="P744" s="137"/>
      <c r="Q744" s="137"/>
      <c r="R744" s="137"/>
      <c r="S744" s="137"/>
      <c r="T744" s="137"/>
      <c r="U744" s="137"/>
      <c r="V744" s="137"/>
      <c r="W744" s="137"/>
      <c r="X744" s="137"/>
      <c r="Y744" s="137"/>
      <c r="Z744" s="137"/>
      <c r="AA744" s="137"/>
      <c r="AB744" s="137"/>
      <c r="AC744" s="144"/>
      <c r="AD744" s="81"/>
      <c r="AE744" s="145"/>
      <c r="AF744" s="52">
        <f>IF(H743=0,"",H743/I744)</f>
        <v>0.95652173913043481</v>
      </c>
      <c r="AG744" s="53">
        <v>23</v>
      </c>
      <c r="AH744" s="124">
        <f t="shared" si="122"/>
        <v>1</v>
      </c>
      <c r="AI744" s="124">
        <f t="shared" si="123"/>
        <v>0</v>
      </c>
    </row>
    <row r="745" spans="1:36" ht="15.75" customHeight="1" x14ac:dyDescent="0.25">
      <c r="A745" s="49">
        <v>2201</v>
      </c>
      <c r="B745" s="50"/>
      <c r="C745" s="50"/>
      <c r="D745" s="50"/>
      <c r="E745" s="50"/>
      <c r="F745" s="50"/>
      <c r="G745" s="50"/>
      <c r="H745" s="50"/>
      <c r="I745" s="50"/>
      <c r="J745" s="50">
        <v>21</v>
      </c>
      <c r="K745" s="82">
        <v>16</v>
      </c>
      <c r="L745" s="137"/>
      <c r="M745" s="137"/>
      <c r="N745" s="137"/>
      <c r="O745" s="137"/>
      <c r="P745" s="137"/>
      <c r="Q745" s="137"/>
      <c r="R745" s="137"/>
      <c r="S745" s="137"/>
      <c r="T745" s="137"/>
      <c r="U745" s="137"/>
      <c r="V745" s="137"/>
      <c r="W745" s="137"/>
      <c r="X745" s="137"/>
      <c r="Y745" s="137"/>
      <c r="Z745" s="137"/>
      <c r="AA745" s="137"/>
      <c r="AB745" s="137"/>
      <c r="AC745" s="144"/>
      <c r="AD745" s="81"/>
      <c r="AE745" s="137"/>
      <c r="AF745" s="54">
        <f>IF(I744=0,"",I744/J745)</f>
        <v>1.0952380952380953</v>
      </c>
      <c r="AG745" s="53">
        <v>21</v>
      </c>
      <c r="AH745" s="124">
        <f t="shared" si="122"/>
        <v>0.91304347826086951</v>
      </c>
      <c r="AI745" s="124">
        <f t="shared" si="123"/>
        <v>8.6956521739130488E-2</v>
      </c>
    </row>
    <row r="746" spans="1:36" ht="15.75" customHeight="1" x14ac:dyDescent="0.25">
      <c r="A746" s="49">
        <v>2202</v>
      </c>
      <c r="B746" s="50"/>
      <c r="C746" s="50"/>
      <c r="D746" s="50"/>
      <c r="E746" s="50"/>
      <c r="F746" s="50"/>
      <c r="G746" s="50"/>
      <c r="H746" s="50"/>
      <c r="I746" s="50"/>
      <c r="J746" s="50">
        <v>4</v>
      </c>
      <c r="K746" s="82">
        <v>4</v>
      </c>
      <c r="L746" s="137"/>
      <c r="M746" s="137"/>
      <c r="N746" s="137"/>
      <c r="O746" s="137"/>
      <c r="P746" s="137"/>
      <c r="Q746" s="137"/>
      <c r="R746" s="137"/>
      <c r="S746" s="137"/>
      <c r="T746" s="137"/>
      <c r="U746" s="137"/>
      <c r="V746" s="137"/>
      <c r="W746" s="137"/>
      <c r="X746" s="137"/>
      <c r="Y746" s="137"/>
      <c r="Z746" s="137"/>
      <c r="AA746" s="137"/>
      <c r="AB746" s="137"/>
      <c r="AC746" s="144"/>
      <c r="AD746" s="81"/>
      <c r="AE746" s="137"/>
      <c r="AF746" s="79"/>
      <c r="AG746" s="56">
        <v>5</v>
      </c>
      <c r="AH746" s="136"/>
      <c r="AI746" s="79"/>
    </row>
    <row r="747" spans="1:36" ht="15.75" customHeight="1" x14ac:dyDescent="0.25">
      <c r="A747" s="49">
        <v>2301</v>
      </c>
      <c r="B747" s="50"/>
      <c r="C747" s="50"/>
      <c r="D747" s="50"/>
      <c r="E747" s="50"/>
      <c r="F747" s="50"/>
      <c r="G747" s="50"/>
      <c r="H747" s="50"/>
      <c r="I747" s="50"/>
      <c r="J747" s="50">
        <v>1</v>
      </c>
      <c r="K747" s="82"/>
      <c r="L747" s="137"/>
      <c r="M747" s="137"/>
      <c r="N747" s="137"/>
      <c r="O747" s="137"/>
      <c r="P747" s="137"/>
      <c r="Q747" s="137"/>
      <c r="R747" s="137"/>
      <c r="S747" s="137"/>
      <c r="T747" s="137"/>
      <c r="U747" s="137"/>
      <c r="V747" s="137"/>
      <c r="W747" s="137"/>
      <c r="X747" s="137"/>
      <c r="Y747" s="137"/>
      <c r="Z747" s="137"/>
      <c r="AA747" s="137"/>
      <c r="AB747" s="137"/>
      <c r="AC747" s="144"/>
      <c r="AD747" s="81"/>
      <c r="AE747" s="137"/>
      <c r="AF747" s="79"/>
      <c r="AG747" s="156">
        <v>1</v>
      </c>
      <c r="AH747" s="136"/>
      <c r="AI747" s="79"/>
    </row>
    <row r="748" spans="1:36" ht="15.75" customHeight="1" x14ac:dyDescent="0.25">
      <c r="A748" s="49">
        <v>2302</v>
      </c>
      <c r="B748" s="50"/>
      <c r="C748" s="50"/>
      <c r="D748" s="50"/>
      <c r="E748" s="50"/>
      <c r="F748" s="50"/>
      <c r="G748" s="50"/>
      <c r="H748" s="50"/>
      <c r="I748" s="50"/>
      <c r="J748" s="50">
        <v>1</v>
      </c>
      <c r="K748" s="82"/>
      <c r="L748" s="137"/>
      <c r="M748" s="137"/>
      <c r="N748" s="137"/>
      <c r="O748" s="137"/>
      <c r="P748" s="137"/>
      <c r="Q748" s="137"/>
      <c r="R748" s="137"/>
      <c r="S748" s="137"/>
      <c r="T748" s="137"/>
      <c r="U748" s="137"/>
      <c r="V748" s="137"/>
      <c r="W748" s="137"/>
      <c r="X748" s="137"/>
      <c r="Y748" s="137"/>
      <c r="Z748" s="137"/>
      <c r="AA748" s="137"/>
      <c r="AB748" s="137"/>
      <c r="AC748" s="144"/>
      <c r="AD748" s="81"/>
      <c r="AE748" s="137"/>
      <c r="AF748" s="154"/>
      <c r="AG748" s="157">
        <v>1</v>
      </c>
      <c r="AH748" s="155"/>
      <c r="AI748" s="79"/>
    </row>
    <row r="749" spans="1:36" ht="15.75" customHeight="1" x14ac:dyDescent="0.25">
      <c r="A749" s="49">
        <v>2401</v>
      </c>
      <c r="B749" s="50"/>
      <c r="C749" s="50"/>
      <c r="D749" s="50"/>
      <c r="E749" s="50"/>
      <c r="F749" s="50"/>
      <c r="G749" s="50"/>
      <c r="H749" s="50"/>
      <c r="I749" s="50"/>
      <c r="J749" s="50">
        <v>1</v>
      </c>
      <c r="K749" s="82">
        <v>1</v>
      </c>
      <c r="L749" s="137"/>
      <c r="M749" s="137"/>
      <c r="N749" s="137"/>
      <c r="O749" s="137"/>
      <c r="P749" s="137"/>
      <c r="Q749" s="137"/>
      <c r="R749" s="137"/>
      <c r="S749" s="137"/>
      <c r="T749" s="137"/>
      <c r="U749" s="137"/>
      <c r="V749" s="137"/>
      <c r="W749" s="137"/>
      <c r="X749" s="137"/>
      <c r="Y749" s="137"/>
      <c r="Z749" s="137"/>
      <c r="AA749" s="137"/>
      <c r="AB749" s="137"/>
      <c r="AC749" s="144"/>
      <c r="AD749" s="81"/>
      <c r="AE749" s="137"/>
      <c r="AF749" s="154"/>
      <c r="AG749" s="157">
        <v>1</v>
      </c>
      <c r="AH749" s="155"/>
      <c r="AI749" s="79"/>
    </row>
    <row r="750" spans="1:36" ht="15.75" customHeight="1" x14ac:dyDescent="0.25">
      <c r="A750" s="49">
        <v>2402</v>
      </c>
      <c r="B750" s="50"/>
      <c r="C750" s="50"/>
      <c r="D750" s="50"/>
      <c r="E750" s="50"/>
      <c r="F750" s="50"/>
      <c r="G750" s="50"/>
      <c r="H750" s="50"/>
      <c r="I750" s="50"/>
      <c r="J750" s="50"/>
      <c r="K750" s="82"/>
      <c r="L750" s="137"/>
      <c r="M750" s="137"/>
      <c r="N750" s="137"/>
      <c r="O750" s="137"/>
      <c r="P750" s="137"/>
      <c r="Q750" s="137"/>
      <c r="R750" s="137"/>
      <c r="S750" s="137"/>
      <c r="T750" s="137"/>
      <c r="U750" s="137"/>
      <c r="V750" s="137"/>
      <c r="W750" s="137"/>
      <c r="X750" s="137"/>
      <c r="Y750" s="137"/>
      <c r="Z750" s="137"/>
      <c r="AA750" s="137"/>
      <c r="AB750" s="137"/>
      <c r="AC750" s="144"/>
      <c r="AD750" s="81"/>
      <c r="AE750" s="137"/>
      <c r="AF750" s="126" t="s">
        <v>63</v>
      </c>
      <c r="AG750" s="145">
        <v>18</v>
      </c>
      <c r="AH750" s="128">
        <f>K753</f>
        <v>21</v>
      </c>
      <c r="AI750" s="129" t="s">
        <v>10</v>
      </c>
    </row>
    <row r="751" spans="1:36" ht="15.75" customHeight="1" x14ac:dyDescent="0.25">
      <c r="A751" s="49">
        <v>2501</v>
      </c>
      <c r="B751" s="50"/>
      <c r="C751" s="50"/>
      <c r="D751" s="50"/>
      <c r="E751" s="50"/>
      <c r="F751" s="50"/>
      <c r="G751" s="50"/>
      <c r="H751" s="50"/>
      <c r="I751" s="50"/>
      <c r="J751" s="50"/>
      <c r="K751" s="82"/>
      <c r="L751" s="137"/>
      <c r="M751" s="137"/>
      <c r="N751" s="137"/>
      <c r="O751" s="137"/>
      <c r="P751" s="137"/>
      <c r="Q751" s="137"/>
      <c r="R751" s="137"/>
      <c r="S751" s="137"/>
      <c r="T751" s="137"/>
      <c r="U751" s="137"/>
      <c r="V751" s="137"/>
      <c r="W751" s="137"/>
      <c r="X751" s="137"/>
      <c r="Y751" s="137"/>
      <c r="Z751" s="137"/>
      <c r="AA751" s="137"/>
      <c r="AB751" s="137"/>
      <c r="AC751" s="144"/>
      <c r="AD751" s="81"/>
      <c r="AE751" s="137"/>
      <c r="AF751" s="130" t="s">
        <v>64</v>
      </c>
      <c r="AG751" s="57">
        <f>IF(AG750/B737=0,"",AG750/B737)</f>
        <v>0.52941176470588236</v>
      </c>
      <c r="AH751" s="131">
        <f>IF(AG750/AH750=0,"",AG750/AH750)</f>
        <v>0.8571428571428571</v>
      </c>
      <c r="AI751" s="132" t="s">
        <v>65</v>
      </c>
    </row>
    <row r="752" spans="1:36" ht="15.75" customHeight="1" x14ac:dyDescent="0.25">
      <c r="A752" s="49">
        <v>2502</v>
      </c>
      <c r="B752" s="50"/>
      <c r="C752" s="50"/>
      <c r="D752" s="50"/>
      <c r="E752" s="50"/>
      <c r="F752" s="50"/>
      <c r="G752" s="50"/>
      <c r="H752" s="50"/>
      <c r="I752" s="50"/>
      <c r="J752" s="50"/>
      <c r="K752" s="82"/>
      <c r="L752" s="137"/>
      <c r="M752" s="137"/>
      <c r="N752" s="137"/>
      <c r="O752" s="137"/>
      <c r="P752" s="137"/>
      <c r="Q752" s="137"/>
      <c r="R752" s="137"/>
      <c r="S752" s="137"/>
      <c r="T752" s="137"/>
      <c r="U752" s="137"/>
      <c r="V752" s="137"/>
      <c r="W752" s="137"/>
      <c r="X752" s="137"/>
      <c r="Y752" s="137"/>
      <c r="Z752" s="137"/>
      <c r="AA752" s="137"/>
      <c r="AB752" s="137"/>
      <c r="AC752" s="146"/>
      <c r="AD752" s="147"/>
      <c r="AE752" s="148"/>
      <c r="AF752" s="92"/>
      <c r="AG752" s="139"/>
      <c r="AH752" s="139"/>
      <c r="AI752" s="140"/>
    </row>
    <row r="753" spans="1:39" ht="18" customHeight="1" x14ac:dyDescent="0.25">
      <c r="A753" s="28"/>
      <c r="B753" s="190" t="s">
        <v>90</v>
      </c>
      <c r="C753" s="190"/>
      <c r="D753" s="190"/>
      <c r="E753" s="190"/>
      <c r="F753" s="190"/>
      <c r="G753" s="190"/>
      <c r="H753" s="190"/>
      <c r="I753" s="190"/>
      <c r="J753" s="190"/>
      <c r="K753" s="59">
        <f>SUM(K737:K749)</f>
        <v>21</v>
      </c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  <c r="AA753" s="29"/>
      <c r="AB753" s="29"/>
      <c r="AC753" s="60">
        <f>IF(K745=0,"",K745/B737)</f>
        <v>0.47058823529411764</v>
      </c>
      <c r="AD753" s="60">
        <f>IF(K753=0,"",K753/B737)</f>
        <v>0.61764705882352944</v>
      </c>
      <c r="AE753" s="60">
        <f>AD753-AC753</f>
        <v>0.1470588235294118</v>
      </c>
      <c r="AF753" s="1"/>
      <c r="AG753" s="29"/>
      <c r="AH753" s="25"/>
      <c r="AI753" s="1"/>
    </row>
    <row r="754" spans="1:39" ht="12.75" customHeight="1" x14ac:dyDescent="0.2">
      <c r="AC754" s="1"/>
      <c r="AD754" s="1"/>
      <c r="AF754" s="1"/>
    </row>
    <row r="755" spans="1:39" ht="12.75" customHeight="1" x14ac:dyDescent="0.2">
      <c r="AC755" s="1"/>
      <c r="AD755" s="1"/>
      <c r="AF755" s="1"/>
    </row>
    <row r="756" spans="1:39" ht="26.25" customHeight="1" x14ac:dyDescent="0.4">
      <c r="B756" s="188" t="s">
        <v>101</v>
      </c>
      <c r="C756" s="189"/>
      <c r="D756" s="189"/>
      <c r="E756" s="189"/>
      <c r="F756" s="189"/>
      <c r="G756" s="189"/>
      <c r="H756" s="189"/>
      <c r="I756" s="189"/>
      <c r="J756" s="189"/>
      <c r="K756" s="123" t="s">
        <v>107</v>
      </c>
      <c r="AC756" s="1"/>
      <c r="AD756" s="1"/>
      <c r="AE756" s="29"/>
      <c r="AF756" s="1"/>
      <c r="AG756" s="29"/>
      <c r="AH756" s="29"/>
      <c r="AI756" s="29"/>
      <c r="AM756" s="99">
        <f>AVERAGE(AC753,AC774)</f>
        <v>0.56105169340463457</v>
      </c>
    </row>
    <row r="757" spans="1:39" ht="20.25" customHeight="1" x14ac:dyDescent="0.2">
      <c r="A757" s="192" t="s">
        <v>9</v>
      </c>
      <c r="B757" s="193" t="s">
        <v>80</v>
      </c>
      <c r="C757" s="194"/>
      <c r="D757" s="194"/>
      <c r="E757" s="194"/>
      <c r="F757" s="194"/>
      <c r="G757" s="194"/>
      <c r="H757" s="194"/>
      <c r="I757" s="194"/>
      <c r="J757" s="195"/>
      <c r="K757" s="196" t="s">
        <v>10</v>
      </c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  <c r="AA757" s="29"/>
      <c r="AB757" s="29"/>
      <c r="AC757" s="184" t="s">
        <v>2</v>
      </c>
      <c r="AD757" s="184" t="s">
        <v>3</v>
      </c>
      <c r="AE757" s="191" t="s">
        <v>4</v>
      </c>
      <c r="AF757" s="184" t="s">
        <v>5</v>
      </c>
      <c r="AG757" s="198" t="s">
        <v>6</v>
      </c>
      <c r="AH757" s="198" t="s">
        <v>7</v>
      </c>
      <c r="AI757" s="184" t="s">
        <v>8</v>
      </c>
    </row>
    <row r="758" spans="1:39" ht="15.75" customHeight="1" x14ac:dyDescent="0.25">
      <c r="A758" s="185"/>
      <c r="B758" s="49" t="s">
        <v>81</v>
      </c>
      <c r="C758" s="49" t="s">
        <v>82</v>
      </c>
      <c r="D758" s="49" t="s">
        <v>83</v>
      </c>
      <c r="E758" s="49" t="s">
        <v>84</v>
      </c>
      <c r="F758" s="49" t="s">
        <v>85</v>
      </c>
      <c r="G758" s="49" t="s">
        <v>86</v>
      </c>
      <c r="H758" s="49" t="s">
        <v>87</v>
      </c>
      <c r="I758" s="49" t="s">
        <v>88</v>
      </c>
      <c r="J758" s="49" t="s">
        <v>89</v>
      </c>
      <c r="K758" s="197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  <c r="AA758" s="29"/>
      <c r="AB758" s="29"/>
      <c r="AC758" s="185"/>
      <c r="AD758" s="185"/>
      <c r="AE758" s="185"/>
      <c r="AF758" s="185"/>
      <c r="AG758" s="185"/>
      <c r="AH758" s="185"/>
      <c r="AI758" s="185"/>
    </row>
    <row r="759" spans="1:39" ht="15.75" customHeight="1" x14ac:dyDescent="0.25">
      <c r="A759" s="49">
        <v>1802</v>
      </c>
      <c r="B759" s="50">
        <v>66</v>
      </c>
      <c r="C759" s="50"/>
      <c r="D759" s="50"/>
      <c r="E759" s="50"/>
      <c r="F759" s="50"/>
      <c r="G759" s="50"/>
      <c r="H759" s="50"/>
      <c r="I759" s="50"/>
      <c r="J759" s="50"/>
      <c r="K759" s="82"/>
      <c r="L759" s="137"/>
      <c r="M759" s="137"/>
      <c r="N759" s="137"/>
      <c r="O759" s="137"/>
      <c r="P759" s="137"/>
      <c r="Q759" s="137"/>
      <c r="R759" s="137"/>
      <c r="S759" s="137"/>
      <c r="T759" s="137"/>
      <c r="U759" s="137"/>
      <c r="V759" s="137"/>
      <c r="W759" s="137"/>
      <c r="X759" s="137"/>
      <c r="Y759" s="137"/>
      <c r="Z759" s="137"/>
      <c r="AA759" s="137"/>
      <c r="AB759" s="137"/>
      <c r="AC759" s="141"/>
      <c r="AD759" s="142"/>
      <c r="AE759" s="143"/>
      <c r="AF759" s="133"/>
      <c r="AG759" s="51">
        <f>B759</f>
        <v>66</v>
      </c>
      <c r="AH759" s="134"/>
      <c r="AI759" s="133"/>
    </row>
    <row r="760" spans="1:39" ht="15.75" customHeight="1" x14ac:dyDescent="0.25">
      <c r="A760" s="49">
        <v>901</v>
      </c>
      <c r="B760" s="50"/>
      <c r="C760" s="50">
        <v>61</v>
      </c>
      <c r="D760" s="50"/>
      <c r="E760" s="50"/>
      <c r="F760" s="50"/>
      <c r="G760" s="50"/>
      <c r="H760" s="50"/>
      <c r="I760" s="50"/>
      <c r="J760" s="50"/>
      <c r="K760" s="82"/>
      <c r="L760" s="137"/>
      <c r="M760" s="137"/>
      <c r="N760" s="137"/>
      <c r="O760" s="137"/>
      <c r="P760" s="137"/>
      <c r="Q760" s="137"/>
      <c r="R760" s="137"/>
      <c r="S760" s="137"/>
      <c r="T760" s="137"/>
      <c r="U760" s="137"/>
      <c r="V760" s="137"/>
      <c r="W760" s="137"/>
      <c r="X760" s="137"/>
      <c r="Y760" s="137"/>
      <c r="Z760" s="137"/>
      <c r="AA760" s="137"/>
      <c r="AB760" s="137"/>
      <c r="AC760" s="144"/>
      <c r="AD760" s="81"/>
      <c r="AE760" s="145"/>
      <c r="AF760" s="52">
        <f>IF(C760=0,"",C760/B759)</f>
        <v>0.9242424242424242</v>
      </c>
      <c r="AG760" s="53">
        <v>61</v>
      </c>
      <c r="AH760" s="124">
        <f t="shared" ref="AH760:AH766" si="124">IF(AG760=0,"",AG760/AG759)</f>
        <v>0.9242424242424242</v>
      </c>
      <c r="AI760" s="124">
        <f t="shared" ref="AI760:AI766" si="125">IF(AG760=0,"",100%-AH760)</f>
        <v>7.5757575757575801E-2</v>
      </c>
    </row>
    <row r="761" spans="1:39" ht="15.75" customHeight="1" x14ac:dyDescent="0.25">
      <c r="A761" s="49">
        <v>1902</v>
      </c>
      <c r="B761" s="50"/>
      <c r="C761" s="50"/>
      <c r="D761" s="50">
        <v>52</v>
      </c>
      <c r="E761" s="50"/>
      <c r="F761" s="50"/>
      <c r="G761" s="50"/>
      <c r="H761" s="50"/>
      <c r="I761" s="50"/>
      <c r="J761" s="50"/>
      <c r="K761" s="82"/>
      <c r="L761" s="137"/>
      <c r="M761" s="137"/>
      <c r="N761" s="137"/>
      <c r="O761" s="137"/>
      <c r="P761" s="137"/>
      <c r="Q761" s="137"/>
      <c r="R761" s="137"/>
      <c r="S761" s="137"/>
      <c r="T761" s="137"/>
      <c r="U761" s="137"/>
      <c r="V761" s="137"/>
      <c r="W761" s="137"/>
      <c r="X761" s="137"/>
      <c r="Y761" s="137"/>
      <c r="Z761" s="137"/>
      <c r="AA761" s="137"/>
      <c r="AB761" s="137"/>
      <c r="AC761" s="144"/>
      <c r="AD761" s="81"/>
      <c r="AE761" s="145"/>
      <c r="AF761" s="52">
        <f>IF(D761=0,"",D761/C760)</f>
        <v>0.85245901639344257</v>
      </c>
      <c r="AG761" s="53">
        <v>56</v>
      </c>
      <c r="AH761" s="124">
        <f t="shared" si="124"/>
        <v>0.91803278688524592</v>
      </c>
      <c r="AI761" s="124">
        <f t="shared" si="125"/>
        <v>8.1967213114754078E-2</v>
      </c>
      <c r="AJ761" s="75">
        <f>AG761/AG759</f>
        <v>0.84848484848484851</v>
      </c>
    </row>
    <row r="762" spans="1:39" ht="15.75" customHeight="1" x14ac:dyDescent="0.25">
      <c r="A762" s="49">
        <v>2001</v>
      </c>
      <c r="B762" s="50"/>
      <c r="C762" s="50"/>
      <c r="D762" s="50"/>
      <c r="E762" s="50">
        <v>49</v>
      </c>
      <c r="F762" s="50"/>
      <c r="G762" s="50"/>
      <c r="H762" s="50"/>
      <c r="I762" s="50"/>
      <c r="J762" s="50"/>
      <c r="K762" s="82"/>
      <c r="L762" s="137"/>
      <c r="M762" s="137"/>
      <c r="N762" s="137"/>
      <c r="O762" s="137"/>
      <c r="P762" s="137"/>
      <c r="Q762" s="137"/>
      <c r="R762" s="137"/>
      <c r="S762" s="137"/>
      <c r="T762" s="137"/>
      <c r="U762" s="137"/>
      <c r="V762" s="137"/>
      <c r="W762" s="137"/>
      <c r="X762" s="137"/>
      <c r="Y762" s="137"/>
      <c r="Z762" s="137"/>
      <c r="AA762" s="137"/>
      <c r="AB762" s="137"/>
      <c r="AC762" s="144"/>
      <c r="AD762" s="81"/>
      <c r="AE762" s="145"/>
      <c r="AF762" s="52">
        <f>IF(E762=0,"",E762/D761)</f>
        <v>0.94230769230769229</v>
      </c>
      <c r="AG762" s="53">
        <v>56</v>
      </c>
      <c r="AH762" s="124">
        <f t="shared" si="124"/>
        <v>1</v>
      </c>
      <c r="AI762" s="124">
        <f t="shared" si="125"/>
        <v>0</v>
      </c>
    </row>
    <row r="763" spans="1:39" ht="15.75" customHeight="1" x14ac:dyDescent="0.25">
      <c r="A763" s="49">
        <v>2002</v>
      </c>
      <c r="B763" s="50"/>
      <c r="C763" s="50"/>
      <c r="D763" s="50"/>
      <c r="E763" s="50"/>
      <c r="F763" s="50">
        <v>49</v>
      </c>
      <c r="G763" s="50"/>
      <c r="H763" s="50"/>
      <c r="I763" s="50"/>
      <c r="J763" s="50"/>
      <c r="K763" s="82"/>
      <c r="L763" s="137"/>
      <c r="M763" s="137"/>
      <c r="N763" s="137"/>
      <c r="O763" s="137"/>
      <c r="P763" s="137"/>
      <c r="Q763" s="137"/>
      <c r="R763" s="137"/>
      <c r="S763" s="137"/>
      <c r="T763" s="137"/>
      <c r="U763" s="137"/>
      <c r="V763" s="137"/>
      <c r="W763" s="137"/>
      <c r="X763" s="137"/>
      <c r="Y763" s="137"/>
      <c r="Z763" s="137"/>
      <c r="AA763" s="137"/>
      <c r="AB763" s="137"/>
      <c r="AC763" s="144"/>
      <c r="AD763" s="81"/>
      <c r="AE763" s="145"/>
      <c r="AF763" s="52">
        <f>IF(F763=0,"",F763/E762)</f>
        <v>1</v>
      </c>
      <c r="AG763" s="53">
        <v>55</v>
      </c>
      <c r="AH763" s="124">
        <f t="shared" si="124"/>
        <v>0.9821428571428571</v>
      </c>
      <c r="AI763" s="124">
        <f t="shared" si="125"/>
        <v>1.7857142857142905E-2</v>
      </c>
    </row>
    <row r="764" spans="1:39" ht="15.75" customHeight="1" x14ac:dyDescent="0.25">
      <c r="A764" s="49">
        <v>2101</v>
      </c>
      <c r="B764" s="50"/>
      <c r="C764" s="50"/>
      <c r="D764" s="50"/>
      <c r="E764" s="50"/>
      <c r="F764" s="50"/>
      <c r="G764" s="50">
        <v>49</v>
      </c>
      <c r="H764" s="50"/>
      <c r="I764" s="50"/>
      <c r="J764" s="50"/>
      <c r="K764" s="82"/>
      <c r="L764" s="137"/>
      <c r="M764" s="137"/>
      <c r="N764" s="137"/>
      <c r="O764" s="137"/>
      <c r="P764" s="137"/>
      <c r="Q764" s="137"/>
      <c r="R764" s="137"/>
      <c r="S764" s="137"/>
      <c r="T764" s="137"/>
      <c r="U764" s="137"/>
      <c r="V764" s="137"/>
      <c r="W764" s="137"/>
      <c r="X764" s="137"/>
      <c r="Y764" s="137"/>
      <c r="Z764" s="137"/>
      <c r="AA764" s="137"/>
      <c r="AB764" s="137"/>
      <c r="AC764" s="144"/>
      <c r="AD764" s="81"/>
      <c r="AE764" s="145"/>
      <c r="AF764" s="52">
        <f>G764/F763</f>
        <v>1</v>
      </c>
      <c r="AG764" s="53">
        <v>55</v>
      </c>
      <c r="AH764" s="124">
        <f t="shared" si="124"/>
        <v>1</v>
      </c>
      <c r="AI764" s="124">
        <f t="shared" si="125"/>
        <v>0</v>
      </c>
    </row>
    <row r="765" spans="1:39" ht="15.75" customHeight="1" x14ac:dyDescent="0.25">
      <c r="A765" s="49">
        <v>2102</v>
      </c>
      <c r="B765" s="50"/>
      <c r="C765" s="50"/>
      <c r="D765" s="50"/>
      <c r="E765" s="50"/>
      <c r="F765" s="50"/>
      <c r="G765" s="50"/>
      <c r="H765" s="50">
        <v>47</v>
      </c>
      <c r="I765" s="50"/>
      <c r="J765" s="50"/>
      <c r="K765" s="82"/>
      <c r="L765" s="137"/>
      <c r="M765" s="137"/>
      <c r="N765" s="137"/>
      <c r="O765" s="137"/>
      <c r="P765" s="137"/>
      <c r="Q765" s="137"/>
      <c r="R765" s="137"/>
      <c r="S765" s="137"/>
      <c r="T765" s="137"/>
      <c r="U765" s="137"/>
      <c r="V765" s="137"/>
      <c r="W765" s="137"/>
      <c r="X765" s="137"/>
      <c r="Y765" s="137"/>
      <c r="Z765" s="137"/>
      <c r="AA765" s="137"/>
      <c r="AB765" s="137"/>
      <c r="AC765" s="144"/>
      <c r="AD765" s="81"/>
      <c r="AE765" s="145"/>
      <c r="AF765" s="52">
        <f>IF(H765=0,"",H765/G764)</f>
        <v>0.95918367346938771</v>
      </c>
      <c r="AG765" s="53">
        <v>53</v>
      </c>
      <c r="AH765" s="124">
        <f t="shared" si="124"/>
        <v>0.96363636363636362</v>
      </c>
      <c r="AI765" s="124">
        <f t="shared" si="125"/>
        <v>3.6363636363636376E-2</v>
      </c>
    </row>
    <row r="766" spans="1:39" ht="15.75" customHeight="1" x14ac:dyDescent="0.25">
      <c r="A766" s="49">
        <v>2201</v>
      </c>
      <c r="B766" s="50"/>
      <c r="C766" s="50"/>
      <c r="D766" s="50"/>
      <c r="E766" s="50"/>
      <c r="F766" s="50"/>
      <c r="G766" s="50"/>
      <c r="H766" s="50"/>
      <c r="I766" s="50">
        <v>47</v>
      </c>
      <c r="J766" s="50"/>
      <c r="K766" s="82"/>
      <c r="L766" s="137"/>
      <c r="M766" s="137"/>
      <c r="N766" s="137"/>
      <c r="O766" s="137"/>
      <c r="P766" s="137"/>
      <c r="Q766" s="137"/>
      <c r="R766" s="137"/>
      <c r="S766" s="137"/>
      <c r="T766" s="137"/>
      <c r="U766" s="137"/>
      <c r="V766" s="137"/>
      <c r="W766" s="137"/>
      <c r="X766" s="137"/>
      <c r="Y766" s="137"/>
      <c r="Z766" s="137"/>
      <c r="AA766" s="137"/>
      <c r="AB766" s="137"/>
      <c r="AC766" s="144"/>
      <c r="AD766" s="81"/>
      <c r="AE766" s="145"/>
      <c r="AF766" s="54">
        <f>IF(I766=0,"",I766/H765)</f>
        <v>1</v>
      </c>
      <c r="AG766" s="53">
        <v>51</v>
      </c>
      <c r="AH766" s="124">
        <f t="shared" si="124"/>
        <v>0.96226415094339623</v>
      </c>
      <c r="AI766" s="54">
        <f t="shared" si="125"/>
        <v>3.7735849056603765E-2</v>
      </c>
    </row>
    <row r="767" spans="1:39" ht="15.75" customHeight="1" x14ac:dyDescent="0.25">
      <c r="A767" s="49">
        <v>2202</v>
      </c>
      <c r="B767" s="50"/>
      <c r="C767" s="50"/>
      <c r="D767" s="50"/>
      <c r="E767" s="50"/>
      <c r="F767" s="50"/>
      <c r="G767" s="50"/>
      <c r="H767" s="50"/>
      <c r="I767" s="50"/>
      <c r="J767" s="50">
        <v>46</v>
      </c>
      <c r="K767" s="82">
        <v>43</v>
      </c>
      <c r="L767" s="137"/>
      <c r="M767" s="137"/>
      <c r="N767" s="137"/>
      <c r="O767" s="137"/>
      <c r="P767" s="137"/>
      <c r="Q767" s="137"/>
      <c r="R767" s="137"/>
      <c r="S767" s="137"/>
      <c r="T767" s="137"/>
      <c r="U767" s="137"/>
      <c r="V767" s="137"/>
      <c r="W767" s="137"/>
      <c r="X767" s="137"/>
      <c r="Y767" s="137"/>
      <c r="Z767" s="137"/>
      <c r="AA767" s="137"/>
      <c r="AB767" s="137"/>
      <c r="AC767" s="144"/>
      <c r="AD767" s="81"/>
      <c r="AE767" s="137"/>
      <c r="AF767" s="81"/>
      <c r="AG767" s="53">
        <v>50</v>
      </c>
      <c r="AH767" s="81"/>
      <c r="AI767" s="153"/>
    </row>
    <row r="768" spans="1:39" ht="15.75" customHeight="1" x14ac:dyDescent="0.25">
      <c r="A768" s="49">
        <v>2301</v>
      </c>
      <c r="B768" s="50"/>
      <c r="C768" s="50"/>
      <c r="D768" s="50"/>
      <c r="E768" s="50"/>
      <c r="F768" s="50"/>
      <c r="G768" s="50"/>
      <c r="H768" s="50"/>
      <c r="I768" s="50"/>
      <c r="J768" s="50">
        <v>4</v>
      </c>
      <c r="K768" s="82">
        <v>2</v>
      </c>
      <c r="L768" s="137"/>
      <c r="M768" s="137"/>
      <c r="N768" s="137"/>
      <c r="O768" s="137"/>
      <c r="P768" s="137"/>
      <c r="Q768" s="137"/>
      <c r="R768" s="137"/>
      <c r="S768" s="137"/>
      <c r="T768" s="137"/>
      <c r="U768" s="137"/>
      <c r="V768" s="137"/>
      <c r="W768" s="137"/>
      <c r="X768" s="137"/>
      <c r="Y768" s="137"/>
      <c r="Z768" s="137"/>
      <c r="AA768" s="137"/>
      <c r="AB768" s="137"/>
      <c r="AC768" s="144"/>
      <c r="AD768" s="81"/>
      <c r="AE768" s="137"/>
      <c r="AF768" s="79"/>
      <c r="AG768" s="56">
        <v>6</v>
      </c>
      <c r="AH768" s="136"/>
      <c r="AI768" s="79"/>
    </row>
    <row r="769" spans="1:36" ht="15.75" customHeight="1" x14ac:dyDescent="0.25">
      <c r="A769" s="49">
        <v>2302</v>
      </c>
      <c r="B769" s="50"/>
      <c r="C769" s="50"/>
      <c r="D769" s="50"/>
      <c r="E769" s="50"/>
      <c r="F769" s="50"/>
      <c r="G769" s="50"/>
      <c r="H769" s="50"/>
      <c r="I769" s="50"/>
      <c r="J769" s="50">
        <v>4</v>
      </c>
      <c r="K769" s="82">
        <v>4</v>
      </c>
      <c r="L769" s="137"/>
      <c r="M769" s="137"/>
      <c r="N769" s="137"/>
      <c r="O769" s="137"/>
      <c r="P769" s="137"/>
      <c r="Q769" s="137"/>
      <c r="R769" s="137"/>
      <c r="S769" s="137"/>
      <c r="T769" s="137"/>
      <c r="U769" s="137"/>
      <c r="V769" s="137"/>
      <c r="W769" s="137"/>
      <c r="X769" s="137"/>
      <c r="Y769" s="137"/>
      <c r="Z769" s="137"/>
      <c r="AA769" s="137"/>
      <c r="AB769" s="137"/>
      <c r="AC769" s="144"/>
      <c r="AD769" s="81"/>
      <c r="AE769" s="137"/>
      <c r="AF769" s="79"/>
      <c r="AG769" s="56">
        <v>4</v>
      </c>
      <c r="AH769" s="136"/>
      <c r="AI769" s="79"/>
    </row>
    <row r="770" spans="1:36" ht="15.75" customHeight="1" x14ac:dyDescent="0.25">
      <c r="A770" s="49">
        <v>2401</v>
      </c>
      <c r="B770" s="50"/>
      <c r="C770" s="50"/>
      <c r="D770" s="50"/>
      <c r="E770" s="50"/>
      <c r="F770" s="50"/>
      <c r="G770" s="50"/>
      <c r="H770" s="50"/>
      <c r="I770" s="50"/>
      <c r="J770" s="50">
        <v>1</v>
      </c>
      <c r="K770" s="82">
        <v>1</v>
      </c>
      <c r="L770" s="137"/>
      <c r="M770" s="137"/>
      <c r="N770" s="137"/>
      <c r="O770" s="137"/>
      <c r="P770" s="137"/>
      <c r="Q770" s="137"/>
      <c r="R770" s="137"/>
      <c r="S770" s="137"/>
      <c r="T770" s="137"/>
      <c r="U770" s="137"/>
      <c r="V770" s="137"/>
      <c r="W770" s="137"/>
      <c r="X770" s="137"/>
      <c r="Y770" s="137"/>
      <c r="Z770" s="137"/>
      <c r="AA770" s="137"/>
      <c r="AB770" s="137"/>
      <c r="AC770" s="144"/>
      <c r="AD770" s="81"/>
      <c r="AE770" s="137"/>
      <c r="AF770" s="79"/>
      <c r="AG770" s="56">
        <v>1</v>
      </c>
      <c r="AH770" s="136"/>
      <c r="AI770" s="79"/>
    </row>
    <row r="771" spans="1:36" ht="15.75" customHeight="1" x14ac:dyDescent="0.25">
      <c r="A771" s="49">
        <v>2402</v>
      </c>
      <c r="B771" s="50"/>
      <c r="C771" s="50"/>
      <c r="D771" s="50"/>
      <c r="E771" s="50"/>
      <c r="F771" s="50"/>
      <c r="G771" s="50"/>
      <c r="H771" s="50"/>
      <c r="I771" s="50"/>
      <c r="J771" s="50"/>
      <c r="K771" s="82"/>
      <c r="L771" s="137"/>
      <c r="M771" s="137"/>
      <c r="N771" s="137"/>
      <c r="O771" s="137"/>
      <c r="P771" s="137"/>
      <c r="Q771" s="137"/>
      <c r="R771" s="137"/>
      <c r="S771" s="137"/>
      <c r="T771" s="137"/>
      <c r="U771" s="137"/>
      <c r="V771" s="137"/>
      <c r="W771" s="137"/>
      <c r="X771" s="137"/>
      <c r="Y771" s="137"/>
      <c r="Z771" s="137"/>
      <c r="AA771" s="137"/>
      <c r="AB771" s="137"/>
      <c r="AC771" s="144"/>
      <c r="AD771" s="81"/>
      <c r="AE771" s="137"/>
      <c r="AF771" s="126" t="s">
        <v>63</v>
      </c>
      <c r="AG771" s="127">
        <v>40</v>
      </c>
      <c r="AH771" s="128">
        <f>IF(SUM(K761:K770)=0,"",SUM(K761:K770))</f>
        <v>50</v>
      </c>
      <c r="AI771" s="129" t="s">
        <v>10</v>
      </c>
    </row>
    <row r="772" spans="1:36" ht="15.75" customHeight="1" x14ac:dyDescent="0.25">
      <c r="A772" s="49">
        <v>2501</v>
      </c>
      <c r="B772" s="50"/>
      <c r="C772" s="50"/>
      <c r="D772" s="50"/>
      <c r="E772" s="50"/>
      <c r="F772" s="50"/>
      <c r="G772" s="50"/>
      <c r="H772" s="50"/>
      <c r="I772" s="50"/>
      <c r="J772" s="50"/>
      <c r="K772" s="82"/>
      <c r="L772" s="137"/>
      <c r="M772" s="137"/>
      <c r="N772" s="137"/>
      <c r="O772" s="137"/>
      <c r="P772" s="137"/>
      <c r="Q772" s="137"/>
      <c r="R772" s="137"/>
      <c r="S772" s="137"/>
      <c r="T772" s="137"/>
      <c r="U772" s="137"/>
      <c r="V772" s="137"/>
      <c r="W772" s="137"/>
      <c r="X772" s="137"/>
      <c r="Y772" s="137"/>
      <c r="Z772" s="137"/>
      <c r="AA772" s="137"/>
      <c r="AB772" s="137"/>
      <c r="AC772" s="144"/>
      <c r="AD772" s="81"/>
      <c r="AE772" s="137"/>
      <c r="AF772" s="130" t="s">
        <v>64</v>
      </c>
      <c r="AG772" s="57">
        <f>IF(AG771/B759=0,"",AG771/B759)</f>
        <v>0.60606060606060608</v>
      </c>
      <c r="AH772" s="131">
        <f>IF(AG771/AH771=0,"",AG771/AH771)</f>
        <v>0.8</v>
      </c>
      <c r="AI772" s="132" t="s">
        <v>65</v>
      </c>
    </row>
    <row r="773" spans="1:36" ht="15.75" customHeight="1" x14ac:dyDescent="0.25">
      <c r="A773" s="49">
        <v>2502</v>
      </c>
      <c r="B773" s="50"/>
      <c r="C773" s="50"/>
      <c r="D773" s="50"/>
      <c r="E773" s="50"/>
      <c r="F773" s="50"/>
      <c r="G773" s="50"/>
      <c r="H773" s="50"/>
      <c r="I773" s="50"/>
      <c r="J773" s="50"/>
      <c r="K773" s="82"/>
      <c r="L773" s="137"/>
      <c r="M773" s="137"/>
      <c r="N773" s="137"/>
      <c r="O773" s="137"/>
      <c r="P773" s="137"/>
      <c r="Q773" s="137"/>
      <c r="R773" s="137"/>
      <c r="S773" s="137"/>
      <c r="T773" s="137"/>
      <c r="U773" s="137"/>
      <c r="V773" s="137"/>
      <c r="W773" s="137"/>
      <c r="X773" s="137"/>
      <c r="Y773" s="137"/>
      <c r="Z773" s="137"/>
      <c r="AA773" s="137"/>
      <c r="AB773" s="137"/>
      <c r="AC773" s="146"/>
      <c r="AD773" s="147"/>
      <c r="AE773" s="148"/>
      <c r="AF773" s="92"/>
      <c r="AG773" s="139"/>
      <c r="AH773" s="139"/>
      <c r="AI773" s="140"/>
    </row>
    <row r="774" spans="1:36" ht="18" customHeight="1" x14ac:dyDescent="0.25">
      <c r="A774" s="28"/>
      <c r="B774" s="190" t="s">
        <v>90</v>
      </c>
      <c r="C774" s="190"/>
      <c r="D774" s="190"/>
      <c r="E774" s="190"/>
      <c r="F774" s="190"/>
      <c r="G774" s="190"/>
      <c r="H774" s="190"/>
      <c r="I774" s="190"/>
      <c r="J774" s="190"/>
      <c r="K774" s="59">
        <f>SUM(K759:K770)</f>
        <v>50</v>
      </c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  <c r="AA774" s="29"/>
      <c r="AB774" s="29"/>
      <c r="AC774" s="60">
        <f>IF(K767=0,"",K767/B759)</f>
        <v>0.65151515151515149</v>
      </c>
      <c r="AD774" s="60">
        <f>IF(K774=0,"",K774/B759)</f>
        <v>0.75757575757575757</v>
      </c>
      <c r="AE774" s="60">
        <f>AD774-AC774</f>
        <v>0.10606060606060608</v>
      </c>
      <c r="AF774" s="1"/>
      <c r="AG774" s="29"/>
      <c r="AH774" s="25"/>
      <c r="AI774" s="1"/>
    </row>
    <row r="775" spans="1:36" ht="12.75" customHeight="1" x14ac:dyDescent="0.2">
      <c r="AC775" s="1"/>
      <c r="AD775" s="1"/>
      <c r="AF775" s="1"/>
    </row>
    <row r="776" spans="1:36" ht="12.75" customHeight="1" x14ac:dyDescent="0.2">
      <c r="AC776" s="1"/>
      <c r="AD776" s="1"/>
      <c r="AF776" s="1"/>
    </row>
    <row r="777" spans="1:36" ht="26.25" customHeight="1" x14ac:dyDescent="0.4">
      <c r="B777" s="188" t="s">
        <v>101</v>
      </c>
      <c r="C777" s="189"/>
      <c r="D777" s="189"/>
      <c r="E777" s="189"/>
      <c r="F777" s="189"/>
      <c r="G777" s="189"/>
      <c r="H777" s="189"/>
      <c r="I777" s="189"/>
      <c r="J777" s="189"/>
      <c r="K777" s="123" t="s">
        <v>108</v>
      </c>
      <c r="AC777" s="1"/>
      <c r="AD777" s="1"/>
      <c r="AE777" s="29"/>
      <c r="AF777" s="1"/>
      <c r="AG777" s="29"/>
      <c r="AH777" s="29"/>
      <c r="AI777" s="29"/>
    </row>
    <row r="778" spans="1:36" ht="20.25" customHeight="1" x14ac:dyDescent="0.2">
      <c r="A778" s="192" t="s">
        <v>9</v>
      </c>
      <c r="B778" s="193" t="s">
        <v>80</v>
      </c>
      <c r="C778" s="194"/>
      <c r="D778" s="194"/>
      <c r="E778" s="194"/>
      <c r="F778" s="194"/>
      <c r="G778" s="194"/>
      <c r="H778" s="194"/>
      <c r="I778" s="194"/>
      <c r="J778" s="195"/>
      <c r="K778" s="196" t="s">
        <v>10</v>
      </c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  <c r="AA778" s="29"/>
      <c r="AB778" s="29"/>
      <c r="AC778" s="184" t="s">
        <v>2</v>
      </c>
      <c r="AD778" s="184" t="s">
        <v>3</v>
      </c>
      <c r="AE778" s="191" t="s">
        <v>4</v>
      </c>
      <c r="AF778" s="184" t="s">
        <v>5</v>
      </c>
      <c r="AG778" s="198" t="s">
        <v>6</v>
      </c>
      <c r="AH778" s="198" t="s">
        <v>7</v>
      </c>
      <c r="AI778" s="184" t="s">
        <v>8</v>
      </c>
    </row>
    <row r="779" spans="1:36" ht="15.75" customHeight="1" x14ac:dyDescent="0.25">
      <c r="A779" s="185"/>
      <c r="B779" s="49" t="s">
        <v>81</v>
      </c>
      <c r="C779" s="49" t="s">
        <v>82</v>
      </c>
      <c r="D779" s="49" t="s">
        <v>83</v>
      </c>
      <c r="E779" s="49" t="s">
        <v>84</v>
      </c>
      <c r="F779" s="49" t="s">
        <v>85</v>
      </c>
      <c r="G779" s="49" t="s">
        <v>86</v>
      </c>
      <c r="H779" s="49" t="s">
        <v>87</v>
      </c>
      <c r="I779" s="49" t="s">
        <v>88</v>
      </c>
      <c r="J779" s="49" t="s">
        <v>89</v>
      </c>
      <c r="K779" s="197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  <c r="AA779" s="29"/>
      <c r="AB779" s="29"/>
      <c r="AC779" s="185"/>
      <c r="AD779" s="185"/>
      <c r="AE779" s="185"/>
      <c r="AF779" s="185"/>
      <c r="AG779" s="185"/>
      <c r="AH779" s="185"/>
      <c r="AI779" s="185"/>
    </row>
    <row r="780" spans="1:36" ht="15.75" customHeight="1" x14ac:dyDescent="0.25">
      <c r="A780" s="49">
        <v>1901</v>
      </c>
      <c r="B780" s="50">
        <v>29</v>
      </c>
      <c r="C780" s="50"/>
      <c r="D780" s="50"/>
      <c r="E780" s="50"/>
      <c r="F780" s="50"/>
      <c r="G780" s="50"/>
      <c r="H780" s="50"/>
      <c r="I780" s="50"/>
      <c r="J780" s="50"/>
      <c r="K780" s="82"/>
      <c r="L780" s="137"/>
      <c r="M780" s="137"/>
      <c r="N780" s="137"/>
      <c r="O780" s="137"/>
      <c r="P780" s="137"/>
      <c r="Q780" s="137"/>
      <c r="R780" s="137"/>
      <c r="S780" s="137"/>
      <c r="T780" s="137"/>
      <c r="U780" s="137"/>
      <c r="V780" s="137"/>
      <c r="W780" s="137"/>
      <c r="X780" s="137"/>
      <c r="Y780" s="137"/>
      <c r="Z780" s="137"/>
      <c r="AA780" s="137"/>
      <c r="AB780" s="137"/>
      <c r="AC780" s="141"/>
      <c r="AD780" s="142"/>
      <c r="AE780" s="143"/>
      <c r="AF780" s="133"/>
      <c r="AG780" s="51">
        <f>B780</f>
        <v>29</v>
      </c>
      <c r="AH780" s="134"/>
      <c r="AI780" s="133"/>
    </row>
    <row r="781" spans="1:36" ht="15.75" customHeight="1" x14ac:dyDescent="0.25">
      <c r="A781" s="49">
        <v>1902</v>
      </c>
      <c r="B781" s="50"/>
      <c r="C781" s="50">
        <v>27</v>
      </c>
      <c r="D781" s="50"/>
      <c r="E781" s="50"/>
      <c r="F781" s="50"/>
      <c r="G781" s="50"/>
      <c r="H781" s="50"/>
      <c r="I781" s="50"/>
      <c r="J781" s="50"/>
      <c r="K781" s="82"/>
      <c r="L781" s="137"/>
      <c r="M781" s="137"/>
      <c r="N781" s="137"/>
      <c r="O781" s="137"/>
      <c r="P781" s="137"/>
      <c r="Q781" s="137"/>
      <c r="R781" s="137"/>
      <c r="S781" s="137"/>
      <c r="T781" s="137"/>
      <c r="U781" s="137"/>
      <c r="V781" s="137"/>
      <c r="W781" s="137"/>
      <c r="X781" s="137"/>
      <c r="Y781" s="137"/>
      <c r="Z781" s="137"/>
      <c r="AA781" s="137"/>
      <c r="AB781" s="137"/>
      <c r="AC781" s="144"/>
      <c r="AD781" s="81"/>
      <c r="AE781" s="145"/>
      <c r="AF781" s="52">
        <f>IF(C781=0,"",C781/B780)</f>
        <v>0.93103448275862066</v>
      </c>
      <c r="AG781" s="53">
        <v>27</v>
      </c>
      <c r="AH781" s="124">
        <f t="shared" ref="AH781:AH787" si="126">IF(AG781=0,"",AG781/AG780)</f>
        <v>0.93103448275862066</v>
      </c>
      <c r="AI781" s="124">
        <f t="shared" ref="AI781:AI787" si="127">IF(AG781=0,"",100%-AH781)</f>
        <v>6.8965517241379337E-2</v>
      </c>
    </row>
    <row r="782" spans="1:36" ht="15.75" customHeight="1" x14ac:dyDescent="0.25">
      <c r="A782" s="49">
        <v>2001</v>
      </c>
      <c r="B782" s="50"/>
      <c r="C782" s="50"/>
      <c r="D782" s="50">
        <v>25</v>
      </c>
      <c r="E782" s="50"/>
      <c r="F782" s="50"/>
      <c r="G782" s="50"/>
      <c r="H782" s="50"/>
      <c r="I782" s="50"/>
      <c r="J782" s="50"/>
      <c r="K782" s="82"/>
      <c r="L782" s="137"/>
      <c r="M782" s="137"/>
      <c r="N782" s="137"/>
      <c r="O782" s="137"/>
      <c r="P782" s="137"/>
      <c r="Q782" s="137"/>
      <c r="R782" s="137"/>
      <c r="S782" s="137"/>
      <c r="T782" s="137"/>
      <c r="U782" s="137"/>
      <c r="V782" s="137"/>
      <c r="W782" s="137"/>
      <c r="X782" s="137"/>
      <c r="Y782" s="137"/>
      <c r="Z782" s="137"/>
      <c r="AA782" s="137"/>
      <c r="AB782" s="137"/>
      <c r="AC782" s="144"/>
      <c r="AD782" s="81"/>
      <c r="AE782" s="145"/>
      <c r="AF782" s="52">
        <f>IF(D782=0,"",D782/C781)</f>
        <v>0.92592592592592593</v>
      </c>
      <c r="AG782" s="53">
        <v>26</v>
      </c>
      <c r="AH782" s="124">
        <f t="shared" si="126"/>
        <v>0.96296296296296291</v>
      </c>
      <c r="AI782" s="124">
        <f t="shared" si="127"/>
        <v>3.703703703703709E-2</v>
      </c>
      <c r="AJ782" s="74">
        <f>AG782/AG780</f>
        <v>0.89655172413793105</v>
      </c>
    </row>
    <row r="783" spans="1:36" ht="15.75" customHeight="1" x14ac:dyDescent="0.25">
      <c r="A783" s="49">
        <v>2002</v>
      </c>
      <c r="B783" s="50"/>
      <c r="C783" s="50"/>
      <c r="D783" s="50"/>
      <c r="E783" s="50">
        <v>24</v>
      </c>
      <c r="F783" s="50"/>
      <c r="G783" s="50"/>
      <c r="H783" s="50"/>
      <c r="I783" s="50"/>
      <c r="J783" s="50"/>
      <c r="K783" s="82"/>
      <c r="L783" s="137"/>
      <c r="M783" s="137"/>
      <c r="N783" s="137"/>
      <c r="O783" s="137"/>
      <c r="P783" s="137"/>
      <c r="Q783" s="137"/>
      <c r="R783" s="137"/>
      <c r="S783" s="137"/>
      <c r="T783" s="137"/>
      <c r="U783" s="137"/>
      <c r="V783" s="137"/>
      <c r="W783" s="137"/>
      <c r="X783" s="137"/>
      <c r="Y783" s="137"/>
      <c r="Z783" s="137"/>
      <c r="AA783" s="137"/>
      <c r="AB783" s="137"/>
      <c r="AC783" s="144"/>
      <c r="AD783" s="81"/>
      <c r="AE783" s="145"/>
      <c r="AF783" s="52">
        <f>IF(E783=0,"",E783/D782)</f>
        <v>0.96</v>
      </c>
      <c r="AG783" s="53">
        <v>26</v>
      </c>
      <c r="AH783" s="124">
        <f t="shared" si="126"/>
        <v>1</v>
      </c>
      <c r="AI783" s="124">
        <f t="shared" si="127"/>
        <v>0</v>
      </c>
    </row>
    <row r="784" spans="1:36" ht="15.75" customHeight="1" x14ac:dyDescent="0.25">
      <c r="A784" s="49">
        <v>2101</v>
      </c>
      <c r="B784" s="50"/>
      <c r="C784" s="50"/>
      <c r="D784" s="50"/>
      <c r="E784" s="50"/>
      <c r="F784" s="50">
        <v>21</v>
      </c>
      <c r="G784" s="50"/>
      <c r="H784" s="50"/>
      <c r="I784" s="50"/>
      <c r="J784" s="50"/>
      <c r="K784" s="82"/>
      <c r="L784" s="137"/>
      <c r="M784" s="137"/>
      <c r="N784" s="137"/>
      <c r="O784" s="137"/>
      <c r="P784" s="137"/>
      <c r="Q784" s="137"/>
      <c r="R784" s="137"/>
      <c r="S784" s="137"/>
      <c r="T784" s="137"/>
      <c r="U784" s="137"/>
      <c r="V784" s="137"/>
      <c r="W784" s="137"/>
      <c r="X784" s="137"/>
      <c r="Y784" s="137"/>
      <c r="Z784" s="137"/>
      <c r="AA784" s="137"/>
      <c r="AB784" s="137"/>
      <c r="AC784" s="144"/>
      <c r="AD784" s="81"/>
      <c r="AE784" s="145"/>
      <c r="AF784" s="52">
        <f>F784/E783</f>
        <v>0.875</v>
      </c>
      <c r="AG784" s="53">
        <v>23</v>
      </c>
      <c r="AH784" s="124">
        <f t="shared" si="126"/>
        <v>0.88461538461538458</v>
      </c>
      <c r="AI784" s="124">
        <f t="shared" si="127"/>
        <v>0.11538461538461542</v>
      </c>
    </row>
    <row r="785" spans="1:35" ht="15.75" customHeight="1" x14ac:dyDescent="0.25">
      <c r="A785" s="49">
        <v>2102</v>
      </c>
      <c r="B785" s="50"/>
      <c r="C785" s="50"/>
      <c r="D785" s="50"/>
      <c r="E785" s="50"/>
      <c r="F785" s="50"/>
      <c r="G785" s="50">
        <v>21</v>
      </c>
      <c r="H785" s="50"/>
      <c r="I785" s="50"/>
      <c r="J785" s="50"/>
      <c r="K785" s="82"/>
      <c r="L785" s="137"/>
      <c r="M785" s="137"/>
      <c r="N785" s="137"/>
      <c r="O785" s="137"/>
      <c r="P785" s="137"/>
      <c r="Q785" s="137"/>
      <c r="R785" s="137"/>
      <c r="S785" s="137"/>
      <c r="T785" s="137"/>
      <c r="U785" s="137"/>
      <c r="V785" s="137"/>
      <c r="W785" s="137"/>
      <c r="X785" s="137"/>
      <c r="Y785" s="137"/>
      <c r="Z785" s="137"/>
      <c r="AA785" s="137"/>
      <c r="AB785" s="137"/>
      <c r="AC785" s="144"/>
      <c r="AD785" s="81"/>
      <c r="AE785" s="145"/>
      <c r="AF785" s="52">
        <f>G785/F784</f>
        <v>1</v>
      </c>
      <c r="AG785" s="53">
        <v>21</v>
      </c>
      <c r="AH785" s="124">
        <f t="shared" si="126"/>
        <v>0.91304347826086951</v>
      </c>
      <c r="AI785" s="124">
        <f t="shared" si="127"/>
        <v>8.6956521739130488E-2</v>
      </c>
    </row>
    <row r="786" spans="1:35" ht="15.75" customHeight="1" x14ac:dyDescent="0.25">
      <c r="A786" s="49">
        <v>2201</v>
      </c>
      <c r="B786" s="50"/>
      <c r="C786" s="50"/>
      <c r="D786" s="50"/>
      <c r="E786" s="50"/>
      <c r="F786" s="50"/>
      <c r="G786" s="50"/>
      <c r="H786" s="50">
        <v>21</v>
      </c>
      <c r="I786" s="50"/>
      <c r="J786" s="50"/>
      <c r="K786" s="82"/>
      <c r="L786" s="137"/>
      <c r="M786" s="137"/>
      <c r="N786" s="137"/>
      <c r="O786" s="137"/>
      <c r="P786" s="137"/>
      <c r="Q786" s="137"/>
      <c r="R786" s="137"/>
      <c r="S786" s="137"/>
      <c r="T786" s="137"/>
      <c r="U786" s="137"/>
      <c r="V786" s="137"/>
      <c r="W786" s="137"/>
      <c r="X786" s="137"/>
      <c r="Y786" s="137"/>
      <c r="Z786" s="137"/>
      <c r="AA786" s="137"/>
      <c r="AB786" s="137"/>
      <c r="AC786" s="144"/>
      <c r="AD786" s="81"/>
      <c r="AE786" s="145"/>
      <c r="AF786" s="52">
        <f>H786/G785</f>
        <v>1</v>
      </c>
      <c r="AG786" s="53">
        <v>21</v>
      </c>
      <c r="AH786" s="124">
        <f t="shared" si="126"/>
        <v>1</v>
      </c>
      <c r="AI786" s="124">
        <f t="shared" si="127"/>
        <v>0</v>
      </c>
    </row>
    <row r="787" spans="1:35" ht="15.75" customHeight="1" x14ac:dyDescent="0.25">
      <c r="A787" s="49">
        <v>2202</v>
      </c>
      <c r="B787" s="50"/>
      <c r="C787" s="50"/>
      <c r="D787" s="50"/>
      <c r="E787" s="50"/>
      <c r="F787" s="50"/>
      <c r="G787" s="50"/>
      <c r="H787" s="50"/>
      <c r="I787" s="50">
        <v>21</v>
      </c>
      <c r="J787" s="50"/>
      <c r="K787" s="82"/>
      <c r="L787" s="137"/>
      <c r="M787" s="137"/>
      <c r="N787" s="137"/>
      <c r="O787" s="137"/>
      <c r="P787" s="137"/>
      <c r="Q787" s="137"/>
      <c r="R787" s="137"/>
      <c r="S787" s="137"/>
      <c r="T787" s="137"/>
      <c r="U787" s="137"/>
      <c r="V787" s="137"/>
      <c r="W787" s="137"/>
      <c r="X787" s="137"/>
      <c r="Y787" s="137"/>
      <c r="Z787" s="137"/>
      <c r="AA787" s="137"/>
      <c r="AB787" s="137"/>
      <c r="AC787" s="144"/>
      <c r="AD787" s="81"/>
      <c r="AE787" s="145"/>
      <c r="AF787" s="52">
        <f>I787/H786</f>
        <v>1</v>
      </c>
      <c r="AG787" s="53">
        <v>21</v>
      </c>
      <c r="AH787" s="124">
        <f t="shared" si="126"/>
        <v>1</v>
      </c>
      <c r="AI787" s="54">
        <f t="shared" si="127"/>
        <v>0</v>
      </c>
    </row>
    <row r="788" spans="1:35" ht="15.75" customHeight="1" x14ac:dyDescent="0.25">
      <c r="A788" s="49">
        <v>2301</v>
      </c>
      <c r="B788" s="50"/>
      <c r="C788" s="50"/>
      <c r="D788" s="50"/>
      <c r="E788" s="50"/>
      <c r="F788" s="50"/>
      <c r="G788" s="50"/>
      <c r="H788" s="50"/>
      <c r="I788" s="50"/>
      <c r="J788" s="50">
        <v>21</v>
      </c>
      <c r="K788" s="82">
        <v>16</v>
      </c>
      <c r="L788" s="137"/>
      <c r="M788" s="137"/>
      <c r="N788" s="137"/>
      <c r="O788" s="137"/>
      <c r="P788" s="137"/>
      <c r="Q788" s="137"/>
      <c r="R788" s="137"/>
      <c r="S788" s="137"/>
      <c r="T788" s="137"/>
      <c r="U788" s="137"/>
      <c r="V788" s="137"/>
      <c r="W788" s="137"/>
      <c r="X788" s="137"/>
      <c r="Y788" s="137"/>
      <c r="Z788" s="137"/>
      <c r="AA788" s="137"/>
      <c r="AB788" s="137"/>
      <c r="AC788" s="144"/>
      <c r="AD788" s="81"/>
      <c r="AE788" s="137"/>
      <c r="AF788" s="81"/>
      <c r="AG788" s="53">
        <v>21</v>
      </c>
      <c r="AH788" s="81"/>
      <c r="AI788" s="153"/>
    </row>
    <row r="789" spans="1:35" ht="15.75" customHeight="1" x14ac:dyDescent="0.25">
      <c r="A789" s="49">
        <v>2302</v>
      </c>
      <c r="B789" s="50"/>
      <c r="C789" s="50"/>
      <c r="D789" s="50"/>
      <c r="E789" s="50"/>
      <c r="F789" s="50"/>
      <c r="G789" s="50"/>
      <c r="H789" s="50"/>
      <c r="I789" s="50"/>
      <c r="J789" s="50">
        <v>4</v>
      </c>
      <c r="K789" s="82"/>
      <c r="L789" s="137"/>
      <c r="M789" s="137"/>
      <c r="N789" s="137"/>
      <c r="O789" s="137"/>
      <c r="P789" s="137"/>
      <c r="Q789" s="137"/>
      <c r="R789" s="137"/>
      <c r="S789" s="137"/>
      <c r="T789" s="137"/>
      <c r="U789" s="137"/>
      <c r="V789" s="137"/>
      <c r="W789" s="137"/>
      <c r="X789" s="137"/>
      <c r="Y789" s="137"/>
      <c r="Z789" s="137"/>
      <c r="AA789" s="137"/>
      <c r="AB789" s="137"/>
      <c r="AC789" s="144"/>
      <c r="AD789" s="81"/>
      <c r="AE789" s="137"/>
      <c r="AF789" s="79"/>
      <c r="AG789" s="56">
        <v>5</v>
      </c>
      <c r="AH789" s="136"/>
      <c r="AI789" s="79"/>
    </row>
    <row r="790" spans="1:35" ht="15.75" customHeight="1" x14ac:dyDescent="0.25">
      <c r="A790" s="49">
        <v>2401</v>
      </c>
      <c r="B790" s="50"/>
      <c r="C790" s="50"/>
      <c r="D790" s="50"/>
      <c r="E790" s="50"/>
      <c r="F790" s="50"/>
      <c r="G790" s="50"/>
      <c r="H790" s="50"/>
      <c r="I790" s="50"/>
      <c r="J790" s="50">
        <v>2</v>
      </c>
      <c r="K790" s="82">
        <v>2</v>
      </c>
      <c r="L790" s="137"/>
      <c r="M790" s="137"/>
      <c r="N790" s="137"/>
      <c r="O790" s="137"/>
      <c r="P790" s="137"/>
      <c r="Q790" s="137"/>
      <c r="R790" s="137"/>
      <c r="S790" s="137"/>
      <c r="T790" s="137"/>
      <c r="U790" s="137"/>
      <c r="V790" s="137"/>
      <c r="W790" s="137"/>
      <c r="X790" s="137"/>
      <c r="Y790" s="137"/>
      <c r="Z790" s="137"/>
      <c r="AA790" s="137"/>
      <c r="AB790" s="137"/>
      <c r="AC790" s="144"/>
      <c r="AD790" s="81"/>
      <c r="AE790" s="137"/>
      <c r="AF790" s="79"/>
      <c r="AG790" s="56">
        <v>3</v>
      </c>
      <c r="AH790" s="136"/>
      <c r="AI790" s="79"/>
    </row>
    <row r="791" spans="1:35" ht="15.75" customHeight="1" x14ac:dyDescent="0.25">
      <c r="A791" s="49">
        <v>2402</v>
      </c>
      <c r="B791" s="50"/>
      <c r="C791" s="50"/>
      <c r="D791" s="50"/>
      <c r="E791" s="50"/>
      <c r="F791" s="50"/>
      <c r="G791" s="50"/>
      <c r="H791" s="50"/>
      <c r="I791" s="50"/>
      <c r="J791" s="50">
        <v>1</v>
      </c>
      <c r="K791" s="82"/>
      <c r="L791" s="137"/>
      <c r="M791" s="137"/>
      <c r="N791" s="137"/>
      <c r="O791" s="137"/>
      <c r="P791" s="137"/>
      <c r="Q791" s="137"/>
      <c r="R791" s="137"/>
      <c r="S791" s="137"/>
      <c r="T791" s="137"/>
      <c r="U791" s="137"/>
      <c r="V791" s="137"/>
      <c r="W791" s="137"/>
      <c r="X791" s="137"/>
      <c r="Y791" s="137"/>
      <c r="Z791" s="137"/>
      <c r="AA791" s="137"/>
      <c r="AB791" s="137"/>
      <c r="AC791" s="144"/>
      <c r="AD791" s="81"/>
      <c r="AE791" s="137"/>
      <c r="AF791" s="79"/>
      <c r="AG791" s="56">
        <v>1</v>
      </c>
      <c r="AH791" s="136"/>
      <c r="AI791" s="79"/>
    </row>
    <row r="792" spans="1:35" ht="15.75" customHeight="1" x14ac:dyDescent="0.25">
      <c r="A792" s="49">
        <v>2501</v>
      </c>
      <c r="B792" s="50"/>
      <c r="C792" s="50"/>
      <c r="D792" s="50"/>
      <c r="E792" s="50"/>
      <c r="F792" s="50"/>
      <c r="G792" s="50"/>
      <c r="H792" s="50"/>
      <c r="I792" s="50"/>
      <c r="J792" s="50">
        <v>1</v>
      </c>
      <c r="K792" s="82">
        <v>1</v>
      </c>
      <c r="L792" s="137"/>
      <c r="M792" s="137"/>
      <c r="N792" s="137"/>
      <c r="O792" s="137"/>
      <c r="P792" s="137"/>
      <c r="Q792" s="137"/>
      <c r="R792" s="137"/>
      <c r="S792" s="137"/>
      <c r="T792" s="137"/>
      <c r="U792" s="137"/>
      <c r="V792" s="137"/>
      <c r="W792" s="137"/>
      <c r="X792" s="137"/>
      <c r="Y792" s="137"/>
      <c r="Z792" s="137"/>
      <c r="AA792" s="137"/>
      <c r="AB792" s="137"/>
      <c r="AC792" s="144"/>
      <c r="AD792" s="81"/>
      <c r="AE792" s="137"/>
      <c r="AF792" s="126" t="s">
        <v>63</v>
      </c>
      <c r="AG792" s="127">
        <v>16</v>
      </c>
      <c r="AH792" s="128">
        <f>K795</f>
        <v>19</v>
      </c>
      <c r="AI792" s="129" t="s">
        <v>10</v>
      </c>
    </row>
    <row r="793" spans="1:35" ht="15.75" customHeight="1" x14ac:dyDescent="0.25">
      <c r="A793" s="49">
        <v>2502</v>
      </c>
      <c r="B793" s="50"/>
      <c r="C793" s="50"/>
      <c r="D793" s="50"/>
      <c r="E793" s="50"/>
      <c r="F793" s="50"/>
      <c r="G793" s="50"/>
      <c r="H793" s="50"/>
      <c r="I793" s="50"/>
      <c r="J793" s="50"/>
      <c r="K793" s="82"/>
      <c r="L793" s="137"/>
      <c r="M793" s="137"/>
      <c r="N793" s="137"/>
      <c r="O793" s="137"/>
      <c r="P793" s="137"/>
      <c r="Q793" s="137"/>
      <c r="R793" s="137"/>
      <c r="S793" s="137"/>
      <c r="T793" s="137"/>
      <c r="U793" s="137"/>
      <c r="V793" s="137"/>
      <c r="W793" s="137"/>
      <c r="X793" s="137"/>
      <c r="Y793" s="137"/>
      <c r="Z793" s="137"/>
      <c r="AA793" s="137"/>
      <c r="AB793" s="137"/>
      <c r="AC793" s="144"/>
      <c r="AD793" s="81"/>
      <c r="AE793" s="137"/>
      <c r="AF793" s="130" t="s">
        <v>64</v>
      </c>
      <c r="AG793" s="57">
        <f>IF(AG792/B780=0,"",AG792/B780)</f>
        <v>0.55172413793103448</v>
      </c>
      <c r="AH793" s="131">
        <f>IF(AG792/AH792=0,"",AG792/AH792)</f>
        <v>0.84210526315789469</v>
      </c>
      <c r="AI793" s="132" t="s">
        <v>65</v>
      </c>
    </row>
    <row r="794" spans="1:35" ht="15.75" customHeight="1" x14ac:dyDescent="0.25">
      <c r="A794" s="49">
        <v>2601</v>
      </c>
      <c r="B794" s="50"/>
      <c r="C794" s="50"/>
      <c r="D794" s="50"/>
      <c r="E794" s="50"/>
      <c r="F794" s="50"/>
      <c r="G794" s="50"/>
      <c r="H794" s="50"/>
      <c r="I794" s="50"/>
      <c r="J794" s="50"/>
      <c r="K794" s="82"/>
      <c r="L794" s="137"/>
      <c r="M794" s="137"/>
      <c r="N794" s="137"/>
      <c r="O794" s="137"/>
      <c r="P794" s="137"/>
      <c r="Q794" s="137"/>
      <c r="R794" s="137"/>
      <c r="S794" s="137"/>
      <c r="T794" s="137"/>
      <c r="U794" s="137"/>
      <c r="V794" s="137"/>
      <c r="W794" s="137"/>
      <c r="X794" s="137"/>
      <c r="Y794" s="137"/>
      <c r="Z794" s="137"/>
      <c r="AA794" s="137"/>
      <c r="AB794" s="137"/>
      <c r="AC794" s="146"/>
      <c r="AD794" s="147"/>
      <c r="AE794" s="148"/>
      <c r="AF794" s="92"/>
      <c r="AG794" s="139"/>
      <c r="AH794" s="139"/>
      <c r="AI794" s="140"/>
    </row>
    <row r="795" spans="1:35" ht="18" customHeight="1" x14ac:dyDescent="0.25">
      <c r="A795" s="28"/>
      <c r="B795" s="190" t="s">
        <v>90</v>
      </c>
      <c r="C795" s="190"/>
      <c r="D795" s="190"/>
      <c r="E795" s="190"/>
      <c r="F795" s="190"/>
      <c r="G795" s="190"/>
      <c r="H795" s="190"/>
      <c r="I795" s="190"/>
      <c r="J795" s="190"/>
      <c r="K795" s="59">
        <f>SUM(K780:K794)</f>
        <v>19</v>
      </c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  <c r="AA795" s="29"/>
      <c r="AB795" s="29"/>
      <c r="AC795" s="60">
        <f>IF(K788=0,"",K788/B780)</f>
        <v>0.55172413793103448</v>
      </c>
      <c r="AD795" s="60">
        <f>IF(K795=0,"",K795/B780)</f>
        <v>0.65517241379310343</v>
      </c>
      <c r="AE795" s="60">
        <f>IF(K788=0,"",AD795-AC795)</f>
        <v>0.10344827586206895</v>
      </c>
      <c r="AF795" s="1"/>
      <c r="AG795" s="29"/>
      <c r="AH795" s="25"/>
      <c r="AI795" s="1"/>
    </row>
    <row r="796" spans="1:35" ht="12.75" customHeight="1" x14ac:dyDescent="0.2">
      <c r="AC796" s="1"/>
      <c r="AD796" s="1"/>
      <c r="AF796" s="1"/>
    </row>
    <row r="797" spans="1:35" ht="12.75" customHeight="1" x14ac:dyDescent="0.2">
      <c r="AC797" s="1"/>
      <c r="AD797" s="1"/>
      <c r="AF797" s="1"/>
    </row>
    <row r="798" spans="1:35" ht="26.25" customHeight="1" x14ac:dyDescent="0.4">
      <c r="B798" s="188" t="s">
        <v>101</v>
      </c>
      <c r="C798" s="189"/>
      <c r="D798" s="189"/>
      <c r="E798" s="189"/>
      <c r="F798" s="189"/>
      <c r="G798" s="189"/>
      <c r="H798" s="189"/>
      <c r="I798" s="189"/>
      <c r="J798" s="189"/>
      <c r="K798" s="123" t="s">
        <v>109</v>
      </c>
      <c r="AC798" s="1"/>
      <c r="AD798" s="1"/>
      <c r="AE798" s="29"/>
      <c r="AF798" s="1"/>
      <c r="AG798" s="29"/>
      <c r="AH798" s="29"/>
      <c r="AI798" s="29"/>
    </row>
    <row r="799" spans="1:35" ht="20.25" customHeight="1" x14ac:dyDescent="0.2">
      <c r="A799" s="192" t="s">
        <v>9</v>
      </c>
      <c r="B799" s="193" t="s">
        <v>80</v>
      </c>
      <c r="C799" s="194"/>
      <c r="D799" s="194"/>
      <c r="E799" s="194"/>
      <c r="F799" s="194"/>
      <c r="G799" s="194"/>
      <c r="H799" s="194"/>
      <c r="I799" s="194"/>
      <c r="J799" s="195"/>
      <c r="K799" s="196" t="s">
        <v>10</v>
      </c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  <c r="AA799" s="29"/>
      <c r="AB799" s="29"/>
      <c r="AC799" s="184" t="s">
        <v>2</v>
      </c>
      <c r="AD799" s="184" t="s">
        <v>3</v>
      </c>
      <c r="AE799" s="191" t="s">
        <v>4</v>
      </c>
      <c r="AF799" s="184" t="s">
        <v>5</v>
      </c>
      <c r="AG799" s="198" t="s">
        <v>6</v>
      </c>
      <c r="AH799" s="198" t="s">
        <v>7</v>
      </c>
      <c r="AI799" s="184" t="s">
        <v>8</v>
      </c>
    </row>
    <row r="800" spans="1:35" ht="15.75" customHeight="1" x14ac:dyDescent="0.25">
      <c r="A800" s="185"/>
      <c r="B800" s="49" t="s">
        <v>81</v>
      </c>
      <c r="C800" s="49" t="s">
        <v>82</v>
      </c>
      <c r="D800" s="49" t="s">
        <v>83</v>
      </c>
      <c r="E800" s="49" t="s">
        <v>84</v>
      </c>
      <c r="F800" s="49" t="s">
        <v>85</v>
      </c>
      <c r="G800" s="49" t="s">
        <v>86</v>
      </c>
      <c r="H800" s="49" t="s">
        <v>87</v>
      </c>
      <c r="I800" s="49" t="s">
        <v>88</v>
      </c>
      <c r="J800" s="49" t="s">
        <v>89</v>
      </c>
      <c r="K800" s="197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  <c r="AA800" s="29"/>
      <c r="AB800" s="29"/>
      <c r="AC800" s="185"/>
      <c r="AD800" s="185"/>
      <c r="AE800" s="185"/>
      <c r="AF800" s="185"/>
      <c r="AG800" s="185"/>
      <c r="AH800" s="185"/>
      <c r="AI800" s="185"/>
    </row>
    <row r="801" spans="1:36" ht="15.75" customHeight="1" x14ac:dyDescent="0.25">
      <c r="A801" s="49">
        <v>1902</v>
      </c>
      <c r="B801" s="50">
        <v>49</v>
      </c>
      <c r="C801" s="50"/>
      <c r="D801" s="50"/>
      <c r="E801" s="50"/>
      <c r="F801" s="50"/>
      <c r="G801" s="50"/>
      <c r="H801" s="50"/>
      <c r="I801" s="50"/>
      <c r="J801" s="50"/>
      <c r="K801" s="82"/>
      <c r="L801" s="137"/>
      <c r="M801" s="137"/>
      <c r="N801" s="137"/>
      <c r="O801" s="137"/>
      <c r="P801" s="137"/>
      <c r="Q801" s="137"/>
      <c r="R801" s="137"/>
      <c r="S801" s="137"/>
      <c r="T801" s="137"/>
      <c r="U801" s="137"/>
      <c r="V801" s="137"/>
      <c r="W801" s="137"/>
      <c r="X801" s="137"/>
      <c r="Y801" s="137"/>
      <c r="Z801" s="137"/>
      <c r="AA801" s="137"/>
      <c r="AB801" s="137"/>
      <c r="AC801" s="141"/>
      <c r="AD801" s="142"/>
      <c r="AE801" s="143"/>
      <c r="AF801" s="133"/>
      <c r="AG801" s="51">
        <f>B801</f>
        <v>49</v>
      </c>
      <c r="AH801" s="134"/>
      <c r="AI801" s="133"/>
    </row>
    <row r="802" spans="1:36" ht="15.75" customHeight="1" x14ac:dyDescent="0.25">
      <c r="A802" s="49">
        <v>2001</v>
      </c>
      <c r="B802" s="50"/>
      <c r="C802" s="50">
        <v>41</v>
      </c>
      <c r="D802" s="50"/>
      <c r="E802" s="50"/>
      <c r="F802" s="50"/>
      <c r="G802" s="50"/>
      <c r="H802" s="50"/>
      <c r="I802" s="50"/>
      <c r="J802" s="50"/>
      <c r="K802" s="82"/>
      <c r="L802" s="137"/>
      <c r="M802" s="137"/>
      <c r="N802" s="137"/>
      <c r="O802" s="137"/>
      <c r="P802" s="137"/>
      <c r="Q802" s="137"/>
      <c r="R802" s="137"/>
      <c r="S802" s="137"/>
      <c r="T802" s="137"/>
      <c r="U802" s="137"/>
      <c r="V802" s="137"/>
      <c r="W802" s="137"/>
      <c r="X802" s="137"/>
      <c r="Y802" s="137"/>
      <c r="Z802" s="137"/>
      <c r="AA802" s="137"/>
      <c r="AB802" s="137"/>
      <c r="AC802" s="144"/>
      <c r="AD802" s="81"/>
      <c r="AE802" s="145"/>
      <c r="AF802" s="52">
        <f>IF(C802=0,"",C802/B801)</f>
        <v>0.83673469387755106</v>
      </c>
      <c r="AG802" s="53">
        <v>41</v>
      </c>
      <c r="AH802" s="124">
        <f t="shared" ref="AH802:AH808" si="128">IF(AG802=0,"",AG802/AG801)</f>
        <v>0.83673469387755106</v>
      </c>
      <c r="AI802" s="124">
        <f t="shared" ref="AI802:AI808" si="129">IF(AG802=0,"",100%-AH802)</f>
        <v>0.16326530612244894</v>
      </c>
    </row>
    <row r="803" spans="1:36" ht="15.75" customHeight="1" x14ac:dyDescent="0.25">
      <c r="A803" s="49">
        <v>2002</v>
      </c>
      <c r="B803" s="50"/>
      <c r="C803" s="50"/>
      <c r="D803" s="50">
        <v>40</v>
      </c>
      <c r="E803" s="50"/>
      <c r="F803" s="50"/>
      <c r="G803" s="50"/>
      <c r="H803" s="50"/>
      <c r="I803" s="50"/>
      <c r="J803" s="50"/>
      <c r="K803" s="82"/>
      <c r="L803" s="137"/>
      <c r="M803" s="137"/>
      <c r="N803" s="137"/>
      <c r="O803" s="137"/>
      <c r="P803" s="137"/>
      <c r="Q803" s="137"/>
      <c r="R803" s="137"/>
      <c r="S803" s="137"/>
      <c r="T803" s="137"/>
      <c r="U803" s="137"/>
      <c r="V803" s="137"/>
      <c r="W803" s="137"/>
      <c r="X803" s="137"/>
      <c r="Y803" s="137"/>
      <c r="Z803" s="137"/>
      <c r="AA803" s="137"/>
      <c r="AB803" s="137"/>
      <c r="AC803" s="144"/>
      <c r="AD803" s="81"/>
      <c r="AE803" s="145"/>
      <c r="AF803" s="52">
        <f>IF(D803=0,"",D803/C802)</f>
        <v>0.97560975609756095</v>
      </c>
      <c r="AG803" s="53">
        <v>41</v>
      </c>
      <c r="AH803" s="124">
        <f t="shared" si="128"/>
        <v>1</v>
      </c>
      <c r="AI803" s="124">
        <f t="shared" si="129"/>
        <v>0</v>
      </c>
      <c r="AJ803" s="75">
        <f>AG803/AG801</f>
        <v>0.83673469387755106</v>
      </c>
    </row>
    <row r="804" spans="1:36" ht="15.75" customHeight="1" x14ac:dyDescent="0.25">
      <c r="A804" s="49">
        <v>2101</v>
      </c>
      <c r="B804" s="50"/>
      <c r="C804" s="50"/>
      <c r="D804" s="50"/>
      <c r="E804" s="50">
        <v>40</v>
      </c>
      <c r="F804" s="50"/>
      <c r="G804" s="50"/>
      <c r="H804" s="50"/>
      <c r="I804" s="50"/>
      <c r="J804" s="50"/>
      <c r="K804" s="82"/>
      <c r="L804" s="137"/>
      <c r="M804" s="137"/>
      <c r="N804" s="137"/>
      <c r="O804" s="137"/>
      <c r="P804" s="137"/>
      <c r="Q804" s="137"/>
      <c r="R804" s="137"/>
      <c r="S804" s="137"/>
      <c r="T804" s="137"/>
      <c r="U804" s="137"/>
      <c r="V804" s="137"/>
      <c r="W804" s="137"/>
      <c r="X804" s="137"/>
      <c r="Y804" s="137"/>
      <c r="Z804" s="137"/>
      <c r="AA804" s="137"/>
      <c r="AB804" s="137"/>
      <c r="AC804" s="144"/>
      <c r="AD804" s="81"/>
      <c r="AE804" s="145"/>
      <c r="AF804" s="52">
        <f>IF(E804=0,"",E804/D803)</f>
        <v>1</v>
      </c>
      <c r="AG804" s="53">
        <v>41</v>
      </c>
      <c r="AH804" s="124">
        <f t="shared" si="128"/>
        <v>1</v>
      </c>
      <c r="AI804" s="124">
        <f t="shared" si="129"/>
        <v>0</v>
      </c>
    </row>
    <row r="805" spans="1:36" ht="15.75" customHeight="1" x14ac:dyDescent="0.25">
      <c r="A805" s="49">
        <v>2102</v>
      </c>
      <c r="B805" s="50"/>
      <c r="C805" s="50"/>
      <c r="D805" s="50"/>
      <c r="E805" s="50"/>
      <c r="F805" s="50">
        <v>37</v>
      </c>
      <c r="G805" s="50"/>
      <c r="H805" s="50"/>
      <c r="I805" s="50"/>
      <c r="J805" s="50"/>
      <c r="K805" s="82"/>
      <c r="L805" s="137"/>
      <c r="M805" s="137"/>
      <c r="N805" s="137"/>
      <c r="O805" s="137"/>
      <c r="P805" s="137"/>
      <c r="Q805" s="137"/>
      <c r="R805" s="137"/>
      <c r="S805" s="137"/>
      <c r="T805" s="137"/>
      <c r="U805" s="137"/>
      <c r="V805" s="137"/>
      <c r="W805" s="137"/>
      <c r="X805" s="137"/>
      <c r="Y805" s="137"/>
      <c r="Z805" s="137"/>
      <c r="AA805" s="137"/>
      <c r="AB805" s="137"/>
      <c r="AC805" s="144"/>
      <c r="AD805" s="81"/>
      <c r="AE805" s="145"/>
      <c r="AF805" s="52">
        <f>F805/E804</f>
        <v>0.92500000000000004</v>
      </c>
      <c r="AG805" s="53">
        <v>39</v>
      </c>
      <c r="AH805" s="124">
        <f t="shared" si="128"/>
        <v>0.95121951219512191</v>
      </c>
      <c r="AI805" s="124">
        <f t="shared" si="129"/>
        <v>4.8780487804878092E-2</v>
      </c>
    </row>
    <row r="806" spans="1:36" ht="15.75" customHeight="1" x14ac:dyDescent="0.25">
      <c r="A806" s="49">
        <v>2201</v>
      </c>
      <c r="B806" s="50"/>
      <c r="C806" s="50"/>
      <c r="D806" s="50"/>
      <c r="E806" s="50"/>
      <c r="F806" s="50"/>
      <c r="G806" s="50">
        <v>35</v>
      </c>
      <c r="H806" s="50"/>
      <c r="I806" s="50"/>
      <c r="J806" s="50"/>
      <c r="K806" s="82"/>
      <c r="L806" s="137"/>
      <c r="M806" s="137"/>
      <c r="N806" s="137"/>
      <c r="O806" s="137"/>
      <c r="P806" s="137"/>
      <c r="Q806" s="137"/>
      <c r="R806" s="137"/>
      <c r="S806" s="137"/>
      <c r="T806" s="137"/>
      <c r="U806" s="137"/>
      <c r="V806" s="137"/>
      <c r="W806" s="137"/>
      <c r="X806" s="137"/>
      <c r="Y806" s="137"/>
      <c r="Z806" s="137"/>
      <c r="AA806" s="137"/>
      <c r="AB806" s="137"/>
      <c r="AC806" s="144"/>
      <c r="AD806" s="81"/>
      <c r="AE806" s="145"/>
      <c r="AF806" s="52">
        <f>G806/F805</f>
        <v>0.94594594594594594</v>
      </c>
      <c r="AG806" s="53">
        <v>36</v>
      </c>
      <c r="AH806" s="124">
        <f t="shared" si="128"/>
        <v>0.92307692307692313</v>
      </c>
      <c r="AI806" s="124">
        <f t="shared" si="129"/>
        <v>7.6923076923076872E-2</v>
      </c>
    </row>
    <row r="807" spans="1:36" ht="15.75" customHeight="1" x14ac:dyDescent="0.25">
      <c r="A807" s="49">
        <v>2202</v>
      </c>
      <c r="B807" s="50"/>
      <c r="C807" s="50"/>
      <c r="D807" s="50"/>
      <c r="E807" s="50"/>
      <c r="F807" s="50"/>
      <c r="G807" s="50"/>
      <c r="H807" s="50">
        <v>33</v>
      </c>
      <c r="I807" s="50"/>
      <c r="J807" s="50"/>
      <c r="K807" s="82"/>
      <c r="L807" s="137"/>
      <c r="M807" s="137"/>
      <c r="N807" s="137"/>
      <c r="O807" s="137"/>
      <c r="P807" s="137"/>
      <c r="Q807" s="137"/>
      <c r="R807" s="137"/>
      <c r="S807" s="137"/>
      <c r="T807" s="137"/>
      <c r="U807" s="137"/>
      <c r="V807" s="137"/>
      <c r="W807" s="137"/>
      <c r="X807" s="137"/>
      <c r="Y807" s="137"/>
      <c r="Z807" s="137"/>
      <c r="AA807" s="137"/>
      <c r="AB807" s="137"/>
      <c r="AC807" s="144"/>
      <c r="AD807" s="81"/>
      <c r="AE807" s="145"/>
      <c r="AF807" s="52">
        <f>IF(H807=0,"",H807/G806)</f>
        <v>0.94285714285714284</v>
      </c>
      <c r="AG807" s="53">
        <v>35</v>
      </c>
      <c r="AH807" s="124">
        <f t="shared" si="128"/>
        <v>0.97222222222222221</v>
      </c>
      <c r="AI807" s="124">
        <f t="shared" si="129"/>
        <v>2.777777777777779E-2</v>
      </c>
    </row>
    <row r="808" spans="1:36" ht="15.75" customHeight="1" x14ac:dyDescent="0.25">
      <c r="A808" s="49">
        <v>2301</v>
      </c>
      <c r="B808" s="50"/>
      <c r="C808" s="50"/>
      <c r="D808" s="50"/>
      <c r="E808" s="50"/>
      <c r="F808" s="50"/>
      <c r="G808" s="50"/>
      <c r="H808" s="50"/>
      <c r="I808" s="50">
        <v>33</v>
      </c>
      <c r="J808" s="50"/>
      <c r="K808" s="82"/>
      <c r="L808" s="137"/>
      <c r="M808" s="137"/>
      <c r="N808" s="137"/>
      <c r="O808" s="137"/>
      <c r="P808" s="137"/>
      <c r="Q808" s="137"/>
      <c r="R808" s="137"/>
      <c r="S808" s="137"/>
      <c r="T808" s="137"/>
      <c r="U808" s="137"/>
      <c r="V808" s="137"/>
      <c r="W808" s="137"/>
      <c r="X808" s="137"/>
      <c r="Y808" s="137"/>
      <c r="Z808" s="137"/>
      <c r="AA808" s="137"/>
      <c r="AB808" s="137"/>
      <c r="AC808" s="144"/>
      <c r="AD808" s="81"/>
      <c r="AE808" s="145"/>
      <c r="AF808" s="54">
        <f>IF(I808=0,"",I808/H807)</f>
        <v>1</v>
      </c>
      <c r="AG808" s="53">
        <v>35</v>
      </c>
      <c r="AH808" s="124">
        <f t="shared" si="128"/>
        <v>1</v>
      </c>
      <c r="AI808" s="54">
        <f t="shared" si="129"/>
        <v>0</v>
      </c>
    </row>
    <row r="809" spans="1:36" ht="15.75" customHeight="1" x14ac:dyDescent="0.25">
      <c r="A809" s="49">
        <v>2302</v>
      </c>
      <c r="B809" s="50"/>
      <c r="C809" s="50"/>
      <c r="D809" s="50"/>
      <c r="E809" s="50"/>
      <c r="F809" s="50"/>
      <c r="G809" s="50"/>
      <c r="H809" s="50"/>
      <c r="I809" s="50"/>
      <c r="J809" s="50">
        <v>32</v>
      </c>
      <c r="K809" s="82">
        <v>28</v>
      </c>
      <c r="L809" s="137"/>
      <c r="M809" s="137"/>
      <c r="N809" s="137"/>
      <c r="O809" s="137"/>
      <c r="P809" s="137"/>
      <c r="Q809" s="137"/>
      <c r="R809" s="137"/>
      <c r="S809" s="137"/>
      <c r="T809" s="137"/>
      <c r="U809" s="137"/>
      <c r="V809" s="137"/>
      <c r="W809" s="137"/>
      <c r="X809" s="137"/>
      <c r="Y809" s="137"/>
      <c r="Z809" s="137"/>
      <c r="AA809" s="137"/>
      <c r="AB809" s="137"/>
      <c r="AC809" s="144"/>
      <c r="AD809" s="81"/>
      <c r="AE809" s="137"/>
      <c r="AF809" s="54">
        <f>IF(J809=0,"",J809/I808)</f>
        <v>0.96969696969696972</v>
      </c>
      <c r="AG809" s="53">
        <v>34</v>
      </c>
      <c r="AH809" s="124">
        <f t="shared" ref="AH809" si="130">IF(AG809=0,"",AG809/AG808)</f>
        <v>0.97142857142857142</v>
      </c>
      <c r="AI809" s="54">
        <f t="shared" ref="AI809" si="131">IF(AG809=0,"",100%-AH809)</f>
        <v>2.8571428571428581E-2</v>
      </c>
    </row>
    <row r="810" spans="1:36" ht="15.75" customHeight="1" x14ac:dyDescent="0.25">
      <c r="A810" s="49">
        <v>2401</v>
      </c>
      <c r="B810" s="50"/>
      <c r="C810" s="50"/>
      <c r="D810" s="50"/>
      <c r="E810" s="50"/>
      <c r="F810" s="50"/>
      <c r="G810" s="50"/>
      <c r="H810" s="50"/>
      <c r="I810" s="50"/>
      <c r="J810" s="50">
        <v>3</v>
      </c>
      <c r="K810" s="82">
        <v>3</v>
      </c>
      <c r="L810" s="137"/>
      <c r="M810" s="137"/>
      <c r="N810" s="137"/>
      <c r="O810" s="137"/>
      <c r="P810" s="137"/>
      <c r="Q810" s="137"/>
      <c r="R810" s="137"/>
      <c r="S810" s="137"/>
      <c r="T810" s="137"/>
      <c r="U810" s="137"/>
      <c r="V810" s="137"/>
      <c r="W810" s="137"/>
      <c r="X810" s="137"/>
      <c r="Y810" s="137"/>
      <c r="Z810" s="137"/>
      <c r="AA810" s="137"/>
      <c r="AB810" s="137"/>
      <c r="AC810" s="144"/>
      <c r="AD810" s="81"/>
      <c r="AE810" s="137"/>
      <c r="AF810" s="79"/>
      <c r="AG810" s="56">
        <v>6</v>
      </c>
      <c r="AH810" s="136"/>
      <c r="AI810" s="79"/>
    </row>
    <row r="811" spans="1:36" ht="15.75" customHeight="1" x14ac:dyDescent="0.25">
      <c r="A811" s="49">
        <v>2402</v>
      </c>
      <c r="B811" s="50"/>
      <c r="C811" s="50"/>
      <c r="D811" s="50"/>
      <c r="E811" s="50"/>
      <c r="F811" s="50"/>
      <c r="G811" s="50"/>
      <c r="H811" s="50"/>
      <c r="I811" s="50"/>
      <c r="J811" s="50">
        <v>2</v>
      </c>
      <c r="K811" s="82">
        <v>2</v>
      </c>
      <c r="L811" s="137"/>
      <c r="M811" s="137"/>
      <c r="N811" s="137"/>
      <c r="O811" s="137"/>
      <c r="P811" s="137"/>
      <c r="Q811" s="137"/>
      <c r="R811" s="137"/>
      <c r="S811" s="137"/>
      <c r="T811" s="137"/>
      <c r="U811" s="137"/>
      <c r="V811" s="137"/>
      <c r="W811" s="137"/>
      <c r="X811" s="137"/>
      <c r="Y811" s="137"/>
      <c r="Z811" s="137"/>
      <c r="AA811" s="137"/>
      <c r="AB811" s="137"/>
      <c r="AC811" s="144"/>
      <c r="AD811" s="81"/>
      <c r="AE811" s="137"/>
      <c r="AF811" s="79"/>
      <c r="AG811" s="56">
        <v>2</v>
      </c>
      <c r="AH811" s="136"/>
      <c r="AI811" s="79"/>
    </row>
    <row r="812" spans="1:36" ht="15.75" customHeight="1" x14ac:dyDescent="0.25">
      <c r="A812" s="49">
        <v>2501</v>
      </c>
      <c r="B812" s="50"/>
      <c r="C812" s="50"/>
      <c r="D812" s="50"/>
      <c r="E812" s="50"/>
      <c r="F812" s="50"/>
      <c r="G812" s="50"/>
      <c r="H812" s="50"/>
      <c r="I812" s="50"/>
      <c r="J812" s="175"/>
      <c r="K812" s="82"/>
      <c r="L812" s="137"/>
      <c r="M812" s="137"/>
      <c r="N812" s="137"/>
      <c r="O812" s="137"/>
      <c r="P812" s="137"/>
      <c r="Q812" s="137"/>
      <c r="R812" s="137"/>
      <c r="S812" s="137"/>
      <c r="T812" s="137"/>
      <c r="U812" s="137"/>
      <c r="V812" s="137"/>
      <c r="W812" s="137"/>
      <c r="X812" s="137"/>
      <c r="Y812" s="137"/>
      <c r="Z812" s="137"/>
      <c r="AA812" s="137"/>
      <c r="AB812" s="137"/>
      <c r="AC812" s="144"/>
      <c r="AD812" s="81"/>
      <c r="AE812" s="137"/>
      <c r="AF812" s="79"/>
      <c r="AG812" s="56"/>
      <c r="AH812" s="136"/>
      <c r="AI812" s="79"/>
    </row>
    <row r="813" spans="1:36" ht="15.75" customHeight="1" x14ac:dyDescent="0.25">
      <c r="A813" s="49">
        <v>2502</v>
      </c>
      <c r="B813" s="50"/>
      <c r="C813" s="50"/>
      <c r="D813" s="50"/>
      <c r="E813" s="50"/>
      <c r="F813" s="50"/>
      <c r="G813" s="50"/>
      <c r="H813" s="50"/>
      <c r="I813" s="50"/>
      <c r="J813" s="50"/>
      <c r="K813" s="82"/>
      <c r="L813" s="137"/>
      <c r="M813" s="137"/>
      <c r="N813" s="137"/>
      <c r="O813" s="137"/>
      <c r="P813" s="137"/>
      <c r="Q813" s="137"/>
      <c r="R813" s="137"/>
      <c r="S813" s="137"/>
      <c r="T813" s="137"/>
      <c r="U813" s="137"/>
      <c r="V813" s="137"/>
      <c r="W813" s="137"/>
      <c r="X813" s="137"/>
      <c r="Y813" s="137"/>
      <c r="Z813" s="137"/>
      <c r="AA813" s="137"/>
      <c r="AB813" s="137"/>
      <c r="AC813" s="144"/>
      <c r="AD813" s="81"/>
      <c r="AE813" s="137"/>
      <c r="AF813" s="126" t="s">
        <v>63</v>
      </c>
      <c r="AG813" s="127">
        <v>25</v>
      </c>
      <c r="AH813" s="128">
        <f>IF(SUM(K803:K812)=0,"",SUM(K803:K812))</f>
        <v>33</v>
      </c>
      <c r="AI813" s="129" t="s">
        <v>10</v>
      </c>
    </row>
    <row r="814" spans="1:36" ht="15.75" customHeight="1" x14ac:dyDescent="0.25">
      <c r="A814" s="49">
        <v>2601</v>
      </c>
      <c r="B814" s="50"/>
      <c r="C814" s="50"/>
      <c r="D814" s="50"/>
      <c r="E814" s="50"/>
      <c r="F814" s="50"/>
      <c r="G814" s="50"/>
      <c r="H814" s="50"/>
      <c r="I814" s="50"/>
      <c r="J814" s="50"/>
      <c r="K814" s="82"/>
      <c r="L814" s="137"/>
      <c r="M814" s="137"/>
      <c r="N814" s="137"/>
      <c r="O814" s="137"/>
      <c r="P814" s="137"/>
      <c r="Q814" s="137"/>
      <c r="R814" s="137"/>
      <c r="S814" s="137"/>
      <c r="T814" s="137"/>
      <c r="U814" s="137"/>
      <c r="V814" s="137"/>
      <c r="W814" s="137"/>
      <c r="X814" s="137"/>
      <c r="Y814" s="137"/>
      <c r="Z814" s="137"/>
      <c r="AA814" s="137"/>
      <c r="AB814" s="137"/>
      <c r="AC814" s="144"/>
      <c r="AD814" s="81"/>
      <c r="AE814" s="137"/>
      <c r="AF814" s="130" t="s">
        <v>64</v>
      </c>
      <c r="AG814" s="57">
        <f>IF(AG813/B801=0,"",AG813/B801)</f>
        <v>0.51020408163265307</v>
      </c>
      <c r="AH814" s="131">
        <f>IF(AG813/AH813=0,"",AG813/AH813)</f>
        <v>0.75757575757575757</v>
      </c>
      <c r="AI814" s="132" t="s">
        <v>65</v>
      </c>
    </row>
    <row r="815" spans="1:36" ht="15.75" customHeight="1" x14ac:dyDescent="0.25">
      <c r="A815" s="49">
        <v>2602</v>
      </c>
      <c r="B815" s="50"/>
      <c r="C815" s="50"/>
      <c r="D815" s="50"/>
      <c r="E815" s="50"/>
      <c r="F815" s="50"/>
      <c r="G815" s="50"/>
      <c r="H815" s="50"/>
      <c r="I815" s="50"/>
      <c r="J815" s="50"/>
      <c r="K815" s="82"/>
      <c r="L815" s="137"/>
      <c r="M815" s="137"/>
      <c r="N815" s="137"/>
      <c r="O815" s="137"/>
      <c r="P815" s="137"/>
      <c r="Q815" s="137"/>
      <c r="R815" s="137"/>
      <c r="S815" s="137"/>
      <c r="T815" s="137"/>
      <c r="U815" s="137"/>
      <c r="V815" s="137"/>
      <c r="W815" s="137"/>
      <c r="X815" s="137"/>
      <c r="Y815" s="137"/>
      <c r="Z815" s="137"/>
      <c r="AA815" s="137"/>
      <c r="AB815" s="137"/>
      <c r="AC815" s="146"/>
      <c r="AD815" s="147"/>
      <c r="AE815" s="148"/>
      <c r="AF815" s="92"/>
      <c r="AG815" s="139"/>
      <c r="AH815" s="139"/>
      <c r="AI815" s="140"/>
    </row>
    <row r="816" spans="1:36" ht="18" customHeight="1" x14ac:dyDescent="0.25">
      <c r="A816" s="28"/>
      <c r="B816" s="190" t="s">
        <v>90</v>
      </c>
      <c r="C816" s="190"/>
      <c r="D816" s="190"/>
      <c r="E816" s="190"/>
      <c r="F816" s="190"/>
      <c r="G816" s="190"/>
      <c r="H816" s="190"/>
      <c r="I816" s="190"/>
      <c r="J816" s="190"/>
      <c r="K816" s="59">
        <f>SUM(K801:K812)</f>
        <v>33</v>
      </c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  <c r="AA816" s="29"/>
      <c r="AB816" s="29"/>
      <c r="AC816" s="60">
        <f>IF(K809=0,"",K809/B801)</f>
        <v>0.5714285714285714</v>
      </c>
      <c r="AD816" s="60">
        <f>IF(K816=0,"",K816/B801)</f>
        <v>0.67346938775510201</v>
      </c>
      <c r="AE816" s="60">
        <f>IF(K809=0,"",AD816-AC816)</f>
        <v>0.10204081632653061</v>
      </c>
      <c r="AF816" s="1"/>
      <c r="AG816" s="29"/>
      <c r="AH816" s="25"/>
      <c r="AI816" s="1"/>
    </row>
    <row r="817" spans="1:36" ht="12.75" customHeight="1" x14ac:dyDescent="0.2">
      <c r="AC817" s="1"/>
      <c r="AD817" s="1"/>
      <c r="AF817" s="1"/>
    </row>
    <row r="818" spans="1:36" ht="12.75" customHeight="1" x14ac:dyDescent="0.2">
      <c r="AC818" s="1"/>
      <c r="AD818" s="1"/>
      <c r="AF818" s="1"/>
    </row>
    <row r="819" spans="1:36" ht="26.25" customHeight="1" x14ac:dyDescent="0.4">
      <c r="B819" s="188" t="s">
        <v>101</v>
      </c>
      <c r="C819" s="189"/>
      <c r="D819" s="189"/>
      <c r="E819" s="189"/>
      <c r="F819" s="189"/>
      <c r="G819" s="189"/>
      <c r="H819" s="189"/>
      <c r="I819" s="189"/>
      <c r="J819" s="189"/>
      <c r="K819" s="123" t="s">
        <v>110</v>
      </c>
      <c r="AC819" s="1"/>
      <c r="AD819" s="1"/>
      <c r="AE819" s="29"/>
      <c r="AF819" s="1"/>
      <c r="AG819" s="29"/>
      <c r="AH819" s="29"/>
      <c r="AI819" s="29"/>
    </row>
    <row r="820" spans="1:36" ht="20.25" customHeight="1" x14ac:dyDescent="0.2">
      <c r="A820" s="192" t="s">
        <v>9</v>
      </c>
      <c r="B820" s="193" t="s">
        <v>80</v>
      </c>
      <c r="C820" s="194"/>
      <c r="D820" s="194"/>
      <c r="E820" s="194"/>
      <c r="F820" s="194"/>
      <c r="G820" s="194"/>
      <c r="H820" s="194"/>
      <c r="I820" s="194"/>
      <c r="J820" s="195"/>
      <c r="K820" s="196" t="s">
        <v>10</v>
      </c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  <c r="AA820" s="29"/>
      <c r="AB820" s="29"/>
      <c r="AC820" s="184" t="s">
        <v>2</v>
      </c>
      <c r="AD820" s="184" t="s">
        <v>3</v>
      </c>
      <c r="AE820" s="191" t="s">
        <v>4</v>
      </c>
      <c r="AF820" s="184" t="s">
        <v>5</v>
      </c>
      <c r="AG820" s="198" t="s">
        <v>6</v>
      </c>
      <c r="AH820" s="198" t="s">
        <v>7</v>
      </c>
      <c r="AI820" s="184" t="s">
        <v>8</v>
      </c>
    </row>
    <row r="821" spans="1:36" ht="15.75" customHeight="1" x14ac:dyDescent="0.25">
      <c r="A821" s="185"/>
      <c r="B821" s="49" t="s">
        <v>81</v>
      </c>
      <c r="C821" s="49" t="s">
        <v>82</v>
      </c>
      <c r="D821" s="49" t="s">
        <v>83</v>
      </c>
      <c r="E821" s="49" t="s">
        <v>84</v>
      </c>
      <c r="F821" s="49" t="s">
        <v>85</v>
      </c>
      <c r="G821" s="49" t="s">
        <v>86</v>
      </c>
      <c r="H821" s="49" t="s">
        <v>87</v>
      </c>
      <c r="I821" s="49" t="s">
        <v>88</v>
      </c>
      <c r="J821" s="49" t="s">
        <v>89</v>
      </c>
      <c r="K821" s="197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  <c r="AA821" s="29"/>
      <c r="AB821" s="29"/>
      <c r="AC821" s="185"/>
      <c r="AD821" s="185"/>
      <c r="AE821" s="185"/>
      <c r="AF821" s="185"/>
      <c r="AG821" s="185"/>
      <c r="AH821" s="185"/>
      <c r="AI821" s="185"/>
    </row>
    <row r="822" spans="1:36" ht="15.75" customHeight="1" x14ac:dyDescent="0.25">
      <c r="A822" s="49">
        <v>2001</v>
      </c>
      <c r="B822" s="50">
        <v>30</v>
      </c>
      <c r="C822" s="50"/>
      <c r="D822" s="50"/>
      <c r="E822" s="50"/>
      <c r="F822" s="50"/>
      <c r="G822" s="50"/>
      <c r="H822" s="50"/>
      <c r="I822" s="50"/>
      <c r="J822" s="50"/>
      <c r="K822" s="82"/>
      <c r="L822" s="137"/>
      <c r="M822" s="137"/>
      <c r="N822" s="137"/>
      <c r="O822" s="137"/>
      <c r="P822" s="137"/>
      <c r="Q822" s="137"/>
      <c r="R822" s="137"/>
      <c r="S822" s="137"/>
      <c r="T822" s="137"/>
      <c r="U822" s="137"/>
      <c r="V822" s="137"/>
      <c r="W822" s="137"/>
      <c r="X822" s="137"/>
      <c r="Y822" s="137"/>
      <c r="Z822" s="137"/>
      <c r="AA822" s="137"/>
      <c r="AB822" s="137"/>
      <c r="AC822" s="141"/>
      <c r="AD822" s="142"/>
      <c r="AE822" s="143"/>
      <c r="AF822" s="133"/>
      <c r="AG822" s="51">
        <f>B822</f>
        <v>30</v>
      </c>
      <c r="AH822" s="134"/>
      <c r="AI822" s="133"/>
    </row>
    <row r="823" spans="1:36" ht="15.75" customHeight="1" x14ac:dyDescent="0.25">
      <c r="A823" s="49">
        <v>2002</v>
      </c>
      <c r="B823" s="50"/>
      <c r="C823" s="50">
        <v>29</v>
      </c>
      <c r="D823" s="50"/>
      <c r="E823" s="50"/>
      <c r="F823" s="50"/>
      <c r="G823" s="50"/>
      <c r="H823" s="50"/>
      <c r="I823" s="50"/>
      <c r="J823" s="50"/>
      <c r="K823" s="82"/>
      <c r="L823" s="137"/>
      <c r="M823" s="137"/>
      <c r="N823" s="137"/>
      <c r="O823" s="137"/>
      <c r="P823" s="137"/>
      <c r="Q823" s="137"/>
      <c r="R823" s="137"/>
      <c r="S823" s="137"/>
      <c r="T823" s="137"/>
      <c r="U823" s="137"/>
      <c r="V823" s="137"/>
      <c r="W823" s="137"/>
      <c r="X823" s="137"/>
      <c r="Y823" s="137"/>
      <c r="Z823" s="137"/>
      <c r="AA823" s="137"/>
      <c r="AB823" s="137"/>
      <c r="AC823" s="144"/>
      <c r="AD823" s="81"/>
      <c r="AE823" s="145"/>
      <c r="AF823" s="52">
        <f>IF(C823=0,"",C823/B822)</f>
        <v>0.96666666666666667</v>
      </c>
      <c r="AG823" s="53">
        <v>29</v>
      </c>
      <c r="AH823" s="124">
        <f t="shared" ref="AH823:AH830" si="132">IF(AG823=0,"",AG823/AG822)</f>
        <v>0.96666666666666667</v>
      </c>
      <c r="AI823" s="124">
        <f t="shared" ref="AI823:AI830" si="133">IF(AG823=0,"",100%-AH823)</f>
        <v>3.3333333333333326E-2</v>
      </c>
    </row>
    <row r="824" spans="1:36" ht="15.75" customHeight="1" x14ac:dyDescent="0.25">
      <c r="A824" s="49">
        <v>2101</v>
      </c>
      <c r="B824" s="50"/>
      <c r="C824" s="50"/>
      <c r="D824" s="50">
        <v>23</v>
      </c>
      <c r="E824" s="50"/>
      <c r="F824" s="50"/>
      <c r="G824" s="50"/>
      <c r="H824" s="50"/>
      <c r="I824" s="50"/>
      <c r="J824" s="50"/>
      <c r="K824" s="82"/>
      <c r="L824" s="137"/>
      <c r="M824" s="137"/>
      <c r="N824" s="137"/>
      <c r="O824" s="137"/>
      <c r="P824" s="137"/>
      <c r="Q824" s="137"/>
      <c r="R824" s="137"/>
      <c r="S824" s="137"/>
      <c r="T824" s="137"/>
      <c r="U824" s="137"/>
      <c r="V824" s="137"/>
      <c r="W824" s="137"/>
      <c r="X824" s="137"/>
      <c r="Y824" s="137"/>
      <c r="Z824" s="137"/>
      <c r="AA824" s="137"/>
      <c r="AB824" s="137"/>
      <c r="AC824" s="144"/>
      <c r="AD824" s="81"/>
      <c r="AE824" s="145"/>
      <c r="AF824" s="52">
        <f>IF(D824=0,"",D824/C823)</f>
        <v>0.7931034482758621</v>
      </c>
      <c r="AG824" s="53">
        <v>26</v>
      </c>
      <c r="AH824" s="124">
        <f t="shared" si="132"/>
        <v>0.89655172413793105</v>
      </c>
      <c r="AI824" s="124">
        <f t="shared" si="133"/>
        <v>0.10344827586206895</v>
      </c>
      <c r="AJ824" s="75">
        <f>AG824/AG822</f>
        <v>0.8666666666666667</v>
      </c>
    </row>
    <row r="825" spans="1:36" ht="15.75" customHeight="1" x14ac:dyDescent="0.25">
      <c r="A825" s="49">
        <v>2102</v>
      </c>
      <c r="B825" s="50"/>
      <c r="C825" s="50"/>
      <c r="D825" s="50"/>
      <c r="E825" s="50">
        <v>23</v>
      </c>
      <c r="F825" s="50"/>
      <c r="G825" s="50"/>
      <c r="H825" s="50"/>
      <c r="I825" s="50"/>
      <c r="J825" s="50"/>
      <c r="K825" s="82"/>
      <c r="L825" s="137"/>
      <c r="M825" s="137"/>
      <c r="N825" s="137"/>
      <c r="O825" s="137"/>
      <c r="P825" s="137"/>
      <c r="Q825" s="137"/>
      <c r="R825" s="137"/>
      <c r="S825" s="137"/>
      <c r="T825" s="137"/>
      <c r="U825" s="137"/>
      <c r="V825" s="137"/>
      <c r="W825" s="137"/>
      <c r="X825" s="137"/>
      <c r="Y825" s="137"/>
      <c r="Z825" s="137"/>
      <c r="AA825" s="137"/>
      <c r="AB825" s="137"/>
      <c r="AC825" s="144"/>
      <c r="AD825" s="81"/>
      <c r="AE825" s="145"/>
      <c r="AF825" s="52">
        <f>IF(F826=0,"",F826/E825)</f>
        <v>1</v>
      </c>
      <c r="AG825" s="53">
        <v>24</v>
      </c>
      <c r="AH825" s="124">
        <f t="shared" si="132"/>
        <v>0.92307692307692313</v>
      </c>
      <c r="AI825" s="124">
        <f t="shared" si="133"/>
        <v>7.6923076923076872E-2</v>
      </c>
    </row>
    <row r="826" spans="1:36" ht="15.75" customHeight="1" x14ac:dyDescent="0.25">
      <c r="A826" s="49">
        <v>2201</v>
      </c>
      <c r="B826" s="50"/>
      <c r="C826" s="50"/>
      <c r="D826" s="50"/>
      <c r="E826" s="50"/>
      <c r="F826" s="50">
        <v>23</v>
      </c>
      <c r="G826" s="50"/>
      <c r="H826" s="50"/>
      <c r="I826" s="50"/>
      <c r="J826" s="50"/>
      <c r="K826" s="82"/>
      <c r="L826" s="137"/>
      <c r="M826" s="137"/>
      <c r="N826" s="137"/>
      <c r="O826" s="137"/>
      <c r="P826" s="137"/>
      <c r="Q826" s="137"/>
      <c r="R826" s="137"/>
      <c r="S826" s="137"/>
      <c r="T826" s="137"/>
      <c r="U826" s="137"/>
      <c r="V826" s="137"/>
      <c r="W826" s="137"/>
      <c r="X826" s="137"/>
      <c r="Y826" s="137"/>
      <c r="Z826" s="137"/>
      <c r="AA826" s="137"/>
      <c r="AB826" s="137"/>
      <c r="AC826" s="144"/>
      <c r="AD826" s="81"/>
      <c r="AE826" s="145"/>
      <c r="AF826" s="52">
        <f>IF(F826=0,"",F826/E825)</f>
        <v>1</v>
      </c>
      <c r="AG826" s="53">
        <v>24</v>
      </c>
      <c r="AH826" s="124">
        <f t="shared" si="132"/>
        <v>1</v>
      </c>
      <c r="AI826" s="124">
        <f t="shared" si="133"/>
        <v>0</v>
      </c>
    </row>
    <row r="827" spans="1:36" ht="15.75" customHeight="1" x14ac:dyDescent="0.25">
      <c r="A827" s="49">
        <v>2202</v>
      </c>
      <c r="B827" s="50"/>
      <c r="C827" s="50"/>
      <c r="D827" s="50"/>
      <c r="E827" s="50"/>
      <c r="F827" s="50"/>
      <c r="G827" s="50">
        <v>21</v>
      </c>
      <c r="H827" s="50"/>
      <c r="I827" s="50"/>
      <c r="J827" s="50"/>
      <c r="K827" s="82"/>
      <c r="L827" s="137"/>
      <c r="M827" s="137"/>
      <c r="N827" s="137"/>
      <c r="O827" s="137"/>
      <c r="P827" s="137"/>
      <c r="Q827" s="137"/>
      <c r="R827" s="137"/>
      <c r="S827" s="137"/>
      <c r="T827" s="137"/>
      <c r="U827" s="137"/>
      <c r="V827" s="137"/>
      <c r="W827" s="137"/>
      <c r="X827" s="137"/>
      <c r="Y827" s="137"/>
      <c r="Z827" s="137"/>
      <c r="AA827" s="137"/>
      <c r="AB827" s="137"/>
      <c r="AC827" s="144"/>
      <c r="AD827" s="81"/>
      <c r="AE827" s="145"/>
      <c r="AF827" s="52">
        <f>IF(G827=0,"",G827/F826)</f>
        <v>0.91304347826086951</v>
      </c>
      <c r="AG827" s="53">
        <v>21</v>
      </c>
      <c r="AH827" s="124">
        <f t="shared" si="132"/>
        <v>0.875</v>
      </c>
      <c r="AI827" s="124">
        <f t="shared" si="133"/>
        <v>0.125</v>
      </c>
    </row>
    <row r="828" spans="1:36" ht="15.75" customHeight="1" x14ac:dyDescent="0.25">
      <c r="A828" s="49">
        <v>2301</v>
      </c>
      <c r="B828" s="50"/>
      <c r="C828" s="50"/>
      <c r="D828" s="50"/>
      <c r="E828" s="50"/>
      <c r="F828" s="50"/>
      <c r="G828" s="50"/>
      <c r="H828" s="50">
        <v>21</v>
      </c>
      <c r="I828" s="50"/>
      <c r="J828" s="50"/>
      <c r="K828" s="82"/>
      <c r="L828" s="137"/>
      <c r="M828" s="137"/>
      <c r="N828" s="137"/>
      <c r="O828" s="137"/>
      <c r="P828" s="137"/>
      <c r="Q828" s="137"/>
      <c r="R828" s="137"/>
      <c r="S828" s="137"/>
      <c r="T828" s="137"/>
      <c r="U828" s="137"/>
      <c r="V828" s="137"/>
      <c r="W828" s="137"/>
      <c r="X828" s="137"/>
      <c r="Y828" s="137"/>
      <c r="Z828" s="137"/>
      <c r="AA828" s="137"/>
      <c r="AB828" s="137"/>
      <c r="AC828" s="144"/>
      <c r="AD828" s="81"/>
      <c r="AE828" s="145"/>
      <c r="AF828" s="52">
        <f>IF(H828=0,"",H828/G827)</f>
        <v>1</v>
      </c>
      <c r="AG828" s="53">
        <v>21</v>
      </c>
      <c r="AH828" s="124">
        <f t="shared" si="132"/>
        <v>1</v>
      </c>
      <c r="AI828" s="124">
        <f t="shared" si="133"/>
        <v>0</v>
      </c>
    </row>
    <row r="829" spans="1:36" ht="15.75" customHeight="1" x14ac:dyDescent="0.25">
      <c r="A829" s="49">
        <v>2302</v>
      </c>
      <c r="B829" s="50"/>
      <c r="C829" s="50"/>
      <c r="D829" s="50"/>
      <c r="E829" s="50"/>
      <c r="F829" s="50"/>
      <c r="G829" s="50"/>
      <c r="H829" s="50"/>
      <c r="I829" s="50">
        <v>21</v>
      </c>
      <c r="J829" s="50"/>
      <c r="K829" s="82"/>
      <c r="L829" s="137"/>
      <c r="M829" s="137"/>
      <c r="N829" s="137"/>
      <c r="O829" s="137"/>
      <c r="P829" s="137"/>
      <c r="Q829" s="137"/>
      <c r="R829" s="137"/>
      <c r="S829" s="137"/>
      <c r="T829" s="137"/>
      <c r="U829" s="137"/>
      <c r="V829" s="137"/>
      <c r="W829" s="137"/>
      <c r="X829" s="137"/>
      <c r="Y829" s="137"/>
      <c r="Z829" s="137"/>
      <c r="AA829" s="137"/>
      <c r="AB829" s="137"/>
      <c r="AC829" s="144"/>
      <c r="AD829" s="81"/>
      <c r="AE829" s="145"/>
      <c r="AF829" s="52">
        <f>IF(I829=0,"",I829/H828)</f>
        <v>1</v>
      </c>
      <c r="AG829" s="53">
        <v>21</v>
      </c>
      <c r="AH829" s="124">
        <f t="shared" si="132"/>
        <v>1</v>
      </c>
      <c r="AI829" s="124">
        <f t="shared" si="133"/>
        <v>0</v>
      </c>
    </row>
    <row r="830" spans="1:36" ht="15.75" customHeight="1" x14ac:dyDescent="0.25">
      <c r="A830" s="49">
        <v>2401</v>
      </c>
      <c r="B830" s="50"/>
      <c r="C830" s="50"/>
      <c r="D830" s="50"/>
      <c r="E830" s="50"/>
      <c r="F830" s="50"/>
      <c r="G830" s="50"/>
      <c r="H830" s="50"/>
      <c r="I830" s="50"/>
      <c r="J830" s="50">
        <v>20</v>
      </c>
      <c r="K830" s="82">
        <v>17</v>
      </c>
      <c r="L830" s="137"/>
      <c r="M830" s="137"/>
      <c r="N830" s="137"/>
      <c r="O830" s="137"/>
      <c r="P830" s="137"/>
      <c r="Q830" s="137"/>
      <c r="R830" s="137"/>
      <c r="S830" s="137"/>
      <c r="T830" s="137"/>
      <c r="U830" s="137"/>
      <c r="V830" s="137"/>
      <c r="W830" s="137"/>
      <c r="X830" s="137"/>
      <c r="Y830" s="137"/>
      <c r="Z830" s="137"/>
      <c r="AA830" s="137"/>
      <c r="AB830" s="137"/>
      <c r="AC830" s="144"/>
      <c r="AD830" s="81"/>
      <c r="AE830" s="137"/>
      <c r="AF830" s="52">
        <f>IF(J830=0,"",J830/I829)</f>
        <v>0.95238095238095233</v>
      </c>
      <c r="AG830" s="53">
        <v>20</v>
      </c>
      <c r="AH830" s="124">
        <f t="shared" si="132"/>
        <v>0.95238095238095233</v>
      </c>
      <c r="AI830" s="124">
        <f t="shared" si="133"/>
        <v>4.7619047619047672E-2</v>
      </c>
    </row>
    <row r="831" spans="1:36" ht="15.75" customHeight="1" x14ac:dyDescent="0.25">
      <c r="A831" s="49">
        <v>2402</v>
      </c>
      <c r="B831" s="50"/>
      <c r="C831" s="50"/>
      <c r="D831" s="50"/>
      <c r="E831" s="50"/>
      <c r="F831" s="50"/>
      <c r="G831" s="50"/>
      <c r="H831" s="50"/>
      <c r="I831" s="50"/>
      <c r="J831" s="50">
        <v>1</v>
      </c>
      <c r="K831" s="82">
        <v>1</v>
      </c>
      <c r="L831" s="137"/>
      <c r="M831" s="137"/>
      <c r="N831" s="137"/>
      <c r="O831" s="137"/>
      <c r="P831" s="137"/>
      <c r="Q831" s="137"/>
      <c r="R831" s="137"/>
      <c r="S831" s="137"/>
      <c r="T831" s="137"/>
      <c r="U831" s="137"/>
      <c r="V831" s="137"/>
      <c r="W831" s="137"/>
      <c r="X831" s="137"/>
      <c r="Y831" s="137"/>
      <c r="Z831" s="137"/>
      <c r="AA831" s="137"/>
      <c r="AB831" s="137"/>
      <c r="AC831" s="144"/>
      <c r="AD831" s="81"/>
      <c r="AE831" s="137"/>
      <c r="AF831" s="79"/>
      <c r="AG831" s="56">
        <v>3</v>
      </c>
      <c r="AH831" s="136"/>
      <c r="AI831" s="79"/>
    </row>
    <row r="832" spans="1:36" ht="15.75" customHeight="1" x14ac:dyDescent="0.25">
      <c r="A832" s="49">
        <v>2501</v>
      </c>
      <c r="B832" s="50"/>
      <c r="C832" s="50"/>
      <c r="D832" s="50"/>
      <c r="E832" s="50"/>
      <c r="F832" s="50"/>
      <c r="G832" s="50"/>
      <c r="H832" s="50"/>
      <c r="I832" s="50"/>
      <c r="J832" s="50">
        <v>1</v>
      </c>
      <c r="K832" s="82">
        <v>1</v>
      </c>
      <c r="L832" s="137"/>
      <c r="M832" s="137"/>
      <c r="N832" s="137"/>
      <c r="O832" s="137"/>
      <c r="P832" s="137"/>
      <c r="Q832" s="137"/>
      <c r="R832" s="137"/>
      <c r="S832" s="137"/>
      <c r="T832" s="137"/>
      <c r="U832" s="137"/>
      <c r="V832" s="137"/>
      <c r="W832" s="137"/>
      <c r="X832" s="137"/>
      <c r="Y832" s="137"/>
      <c r="Z832" s="137"/>
      <c r="AA832" s="137"/>
      <c r="AB832" s="137"/>
      <c r="AC832" s="144"/>
      <c r="AD832" s="81"/>
      <c r="AE832" s="137"/>
      <c r="AF832" s="79"/>
      <c r="AG832" s="56">
        <v>1</v>
      </c>
      <c r="AH832" s="136"/>
      <c r="AI832" s="79"/>
    </row>
    <row r="833" spans="1:36" ht="15.75" customHeight="1" x14ac:dyDescent="0.25">
      <c r="A833" s="49">
        <v>2502</v>
      </c>
      <c r="B833" s="50"/>
      <c r="C833" s="50"/>
      <c r="D833" s="50"/>
      <c r="E833" s="50"/>
      <c r="F833" s="50"/>
      <c r="G833" s="50"/>
      <c r="H833" s="50"/>
      <c r="I833" s="50"/>
      <c r="J833" s="50"/>
      <c r="K833" s="82"/>
      <c r="L833" s="137"/>
      <c r="M833" s="137"/>
      <c r="N833" s="137"/>
      <c r="O833" s="137"/>
      <c r="P833" s="137"/>
      <c r="Q833" s="137"/>
      <c r="R833" s="137"/>
      <c r="S833" s="137"/>
      <c r="T833" s="137"/>
      <c r="U833" s="137"/>
      <c r="V833" s="137"/>
      <c r="W833" s="137"/>
      <c r="X833" s="137"/>
      <c r="Y833" s="137"/>
      <c r="Z833" s="137"/>
      <c r="AA833" s="137"/>
      <c r="AB833" s="137"/>
      <c r="AC833" s="144"/>
      <c r="AD833" s="81"/>
      <c r="AE833" s="137"/>
      <c r="AF833" s="79"/>
      <c r="AG833" s="56"/>
      <c r="AH833" s="136"/>
      <c r="AI833" s="79"/>
    </row>
    <row r="834" spans="1:36" ht="15.75" customHeight="1" x14ac:dyDescent="0.25">
      <c r="A834" s="49">
        <v>2601</v>
      </c>
      <c r="B834" s="50"/>
      <c r="C834" s="50"/>
      <c r="D834" s="50"/>
      <c r="E834" s="50"/>
      <c r="F834" s="50"/>
      <c r="G834" s="50"/>
      <c r="H834" s="50"/>
      <c r="I834" s="50"/>
      <c r="J834" s="50"/>
      <c r="K834" s="82"/>
      <c r="L834" s="137"/>
      <c r="M834" s="137"/>
      <c r="N834" s="137"/>
      <c r="O834" s="137"/>
      <c r="P834" s="137"/>
      <c r="Q834" s="137"/>
      <c r="R834" s="137"/>
      <c r="S834" s="137"/>
      <c r="T834" s="137"/>
      <c r="U834" s="137"/>
      <c r="V834" s="137"/>
      <c r="W834" s="137"/>
      <c r="X834" s="137"/>
      <c r="Y834" s="137"/>
      <c r="Z834" s="137"/>
      <c r="AA834" s="137"/>
      <c r="AB834" s="137"/>
      <c r="AC834" s="144"/>
      <c r="AD834" s="81"/>
      <c r="AE834" s="137"/>
      <c r="AF834" s="126" t="s">
        <v>63</v>
      </c>
      <c r="AG834" s="127">
        <v>7</v>
      </c>
      <c r="AH834" s="128">
        <f>IF(SUM(K824:K833)=0,"",SUM(K824:K833))</f>
        <v>19</v>
      </c>
      <c r="AI834" s="129" t="s">
        <v>10</v>
      </c>
    </row>
    <row r="835" spans="1:36" ht="15.75" customHeight="1" x14ac:dyDescent="0.25">
      <c r="A835" s="49">
        <v>2602</v>
      </c>
      <c r="B835" s="50"/>
      <c r="C835" s="50"/>
      <c r="D835" s="50"/>
      <c r="E835" s="50"/>
      <c r="F835" s="50"/>
      <c r="G835" s="50"/>
      <c r="H835" s="50"/>
      <c r="I835" s="50"/>
      <c r="J835" s="50"/>
      <c r="K835" s="82"/>
      <c r="L835" s="137"/>
      <c r="M835" s="137"/>
      <c r="N835" s="137"/>
      <c r="O835" s="137"/>
      <c r="P835" s="137"/>
      <c r="Q835" s="137"/>
      <c r="R835" s="137"/>
      <c r="S835" s="137"/>
      <c r="T835" s="137"/>
      <c r="U835" s="137"/>
      <c r="V835" s="137"/>
      <c r="W835" s="137"/>
      <c r="X835" s="137"/>
      <c r="Y835" s="137"/>
      <c r="Z835" s="137"/>
      <c r="AA835" s="137"/>
      <c r="AB835" s="137"/>
      <c r="AC835" s="144"/>
      <c r="AD835" s="81"/>
      <c r="AE835" s="137"/>
      <c r="AF835" s="130" t="s">
        <v>64</v>
      </c>
      <c r="AG835" s="57">
        <f>IF(AG834/B822=0,"",AG834/B822)</f>
        <v>0.23333333333333334</v>
      </c>
      <c r="AH835" s="131">
        <f>IF(AG834/AH834=0,"",AG834/AH834)</f>
        <v>0.36842105263157893</v>
      </c>
      <c r="AI835" s="132" t="s">
        <v>65</v>
      </c>
    </row>
    <row r="836" spans="1:36" ht="15.75" customHeight="1" x14ac:dyDescent="0.25">
      <c r="A836" s="49">
        <v>2701</v>
      </c>
      <c r="B836" s="50"/>
      <c r="C836" s="50"/>
      <c r="D836" s="50"/>
      <c r="E836" s="50"/>
      <c r="F836" s="50"/>
      <c r="G836" s="50"/>
      <c r="H836" s="50"/>
      <c r="I836" s="50"/>
      <c r="J836" s="50"/>
      <c r="K836" s="82"/>
      <c r="L836" s="137"/>
      <c r="M836" s="137"/>
      <c r="N836" s="137"/>
      <c r="O836" s="137"/>
      <c r="P836" s="137"/>
      <c r="Q836" s="137"/>
      <c r="R836" s="137"/>
      <c r="S836" s="137"/>
      <c r="T836" s="137"/>
      <c r="U836" s="137"/>
      <c r="V836" s="137"/>
      <c r="W836" s="137"/>
      <c r="X836" s="137"/>
      <c r="Y836" s="137"/>
      <c r="Z836" s="137"/>
      <c r="AA836" s="137"/>
      <c r="AB836" s="137"/>
      <c r="AC836" s="146"/>
      <c r="AD836" s="147"/>
      <c r="AE836" s="148"/>
      <c r="AF836" s="92"/>
      <c r="AG836" s="139"/>
      <c r="AH836" s="139"/>
      <c r="AI836" s="140"/>
    </row>
    <row r="837" spans="1:36" ht="18" customHeight="1" x14ac:dyDescent="0.25">
      <c r="A837" s="28"/>
      <c r="B837" s="190" t="s">
        <v>90</v>
      </c>
      <c r="C837" s="190"/>
      <c r="D837" s="190"/>
      <c r="E837" s="190"/>
      <c r="F837" s="190"/>
      <c r="G837" s="190"/>
      <c r="H837" s="190"/>
      <c r="I837" s="190"/>
      <c r="J837" s="190"/>
      <c r="K837" s="59">
        <f>SUM(K822:K833)</f>
        <v>19</v>
      </c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  <c r="AA837" s="29"/>
      <c r="AB837" s="29"/>
      <c r="AC837" s="60">
        <f>IF(K830=0,"",K830/B822)</f>
        <v>0.56666666666666665</v>
      </c>
      <c r="AD837" s="60">
        <f>IF(K837=0,"",K837/B822)</f>
        <v>0.6333333333333333</v>
      </c>
      <c r="AE837" s="60">
        <f>IF(K830=0,"",AD837-AC837)</f>
        <v>6.6666666666666652E-2</v>
      </c>
      <c r="AF837" s="1"/>
      <c r="AG837" s="29"/>
      <c r="AH837" s="25"/>
      <c r="AI837" s="1"/>
    </row>
    <row r="838" spans="1:36" ht="12.75" customHeight="1" x14ac:dyDescent="0.2">
      <c r="AC838" s="1"/>
      <c r="AD838" s="1"/>
      <c r="AF838" s="1"/>
    </row>
    <row r="839" spans="1:36" ht="12.75" customHeight="1" x14ac:dyDescent="0.2">
      <c r="AC839" s="1"/>
      <c r="AD839" s="1"/>
      <c r="AF839" s="1"/>
    </row>
    <row r="840" spans="1:36" ht="26.25" customHeight="1" x14ac:dyDescent="0.4">
      <c r="B840" s="188" t="s">
        <v>101</v>
      </c>
      <c r="C840" s="189"/>
      <c r="D840" s="189"/>
      <c r="E840" s="189"/>
      <c r="F840" s="189"/>
      <c r="G840" s="189"/>
      <c r="H840" s="189"/>
      <c r="I840" s="189"/>
      <c r="J840" s="189"/>
      <c r="K840" s="123" t="s">
        <v>111</v>
      </c>
      <c r="AC840" s="1"/>
      <c r="AD840" s="1"/>
      <c r="AE840" s="29"/>
      <c r="AF840" s="1"/>
      <c r="AG840" s="29"/>
      <c r="AH840" s="29"/>
      <c r="AI840" s="29"/>
    </row>
    <row r="841" spans="1:36" ht="20.25" customHeight="1" x14ac:dyDescent="0.2">
      <c r="A841" s="192" t="s">
        <v>9</v>
      </c>
      <c r="B841" s="193" t="s">
        <v>80</v>
      </c>
      <c r="C841" s="194"/>
      <c r="D841" s="194"/>
      <c r="E841" s="194"/>
      <c r="F841" s="194"/>
      <c r="G841" s="194"/>
      <c r="H841" s="194"/>
      <c r="I841" s="194"/>
      <c r="J841" s="195"/>
      <c r="K841" s="196" t="s">
        <v>10</v>
      </c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  <c r="AA841" s="29"/>
      <c r="AB841" s="29"/>
      <c r="AC841" s="184" t="s">
        <v>2</v>
      </c>
      <c r="AD841" s="184" t="s">
        <v>3</v>
      </c>
      <c r="AE841" s="191" t="s">
        <v>4</v>
      </c>
      <c r="AF841" s="184" t="s">
        <v>5</v>
      </c>
      <c r="AG841" s="198" t="s">
        <v>6</v>
      </c>
      <c r="AH841" s="198" t="s">
        <v>7</v>
      </c>
      <c r="AI841" s="184" t="s">
        <v>8</v>
      </c>
    </row>
    <row r="842" spans="1:36" ht="15.75" customHeight="1" x14ac:dyDescent="0.25">
      <c r="A842" s="185"/>
      <c r="B842" s="49" t="s">
        <v>81</v>
      </c>
      <c r="C842" s="49" t="s">
        <v>82</v>
      </c>
      <c r="D842" s="49" t="s">
        <v>83</v>
      </c>
      <c r="E842" s="49" t="s">
        <v>84</v>
      </c>
      <c r="F842" s="49" t="s">
        <v>85</v>
      </c>
      <c r="G842" s="49" t="s">
        <v>86</v>
      </c>
      <c r="H842" s="49" t="s">
        <v>87</v>
      </c>
      <c r="I842" s="49" t="s">
        <v>88</v>
      </c>
      <c r="J842" s="49" t="s">
        <v>89</v>
      </c>
      <c r="K842" s="197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  <c r="AA842" s="29"/>
      <c r="AB842" s="29"/>
      <c r="AC842" s="185"/>
      <c r="AD842" s="185"/>
      <c r="AE842" s="185"/>
      <c r="AF842" s="185"/>
      <c r="AG842" s="185"/>
      <c r="AH842" s="185"/>
      <c r="AI842" s="185"/>
    </row>
    <row r="843" spans="1:36" ht="15.75" customHeight="1" x14ac:dyDescent="0.25">
      <c r="A843" s="49">
        <v>2002</v>
      </c>
      <c r="B843" s="50">
        <v>66</v>
      </c>
      <c r="C843" s="50"/>
      <c r="D843" s="50"/>
      <c r="E843" s="50"/>
      <c r="F843" s="50"/>
      <c r="G843" s="50"/>
      <c r="H843" s="50"/>
      <c r="I843" s="50"/>
      <c r="J843" s="50"/>
      <c r="K843" s="82"/>
      <c r="L843" s="137"/>
      <c r="M843" s="137"/>
      <c r="N843" s="137"/>
      <c r="O843" s="137"/>
      <c r="P843" s="137"/>
      <c r="Q843" s="137"/>
      <c r="R843" s="137"/>
      <c r="S843" s="137"/>
      <c r="T843" s="137"/>
      <c r="U843" s="137"/>
      <c r="V843" s="137"/>
      <c r="W843" s="137"/>
      <c r="X843" s="137"/>
      <c r="Y843" s="137"/>
      <c r="Z843" s="137"/>
      <c r="AA843" s="137"/>
      <c r="AB843" s="137"/>
      <c r="AC843" s="141"/>
      <c r="AD843" s="142"/>
      <c r="AE843" s="143"/>
      <c r="AF843" s="133"/>
      <c r="AG843" s="51">
        <f>B843</f>
        <v>66</v>
      </c>
      <c r="AH843" s="134"/>
      <c r="AI843" s="133"/>
    </row>
    <row r="844" spans="1:36" ht="15.75" customHeight="1" x14ac:dyDescent="0.25">
      <c r="A844" s="49">
        <v>2101</v>
      </c>
      <c r="B844" s="50"/>
      <c r="C844" s="50">
        <v>63</v>
      </c>
      <c r="D844" s="50"/>
      <c r="E844" s="50"/>
      <c r="F844" s="50"/>
      <c r="G844" s="50"/>
      <c r="H844" s="50"/>
      <c r="I844" s="50"/>
      <c r="J844" s="50"/>
      <c r="K844" s="82"/>
      <c r="L844" s="137"/>
      <c r="M844" s="137"/>
      <c r="N844" s="137"/>
      <c r="O844" s="137"/>
      <c r="P844" s="137"/>
      <c r="Q844" s="137"/>
      <c r="R844" s="137"/>
      <c r="S844" s="137"/>
      <c r="T844" s="137"/>
      <c r="U844" s="137"/>
      <c r="V844" s="137"/>
      <c r="W844" s="137"/>
      <c r="X844" s="137"/>
      <c r="Y844" s="137"/>
      <c r="Z844" s="137"/>
      <c r="AA844" s="137"/>
      <c r="AB844" s="137"/>
      <c r="AC844" s="144"/>
      <c r="AD844" s="81"/>
      <c r="AE844" s="145"/>
      <c r="AF844" s="52">
        <f>IF(C844=0,"",C844/B843)</f>
        <v>0.95454545454545459</v>
      </c>
      <c r="AG844" s="53">
        <v>63</v>
      </c>
      <c r="AH844" s="124">
        <f t="shared" ref="AH844:AH850" si="134">IF(AG844=0,"",AG844/AG843)</f>
        <v>0.95454545454545459</v>
      </c>
      <c r="AI844" s="124">
        <f t="shared" ref="AI844:AI850" si="135">IF(AG844=0,"",100%-AH844)</f>
        <v>4.5454545454545414E-2</v>
      </c>
    </row>
    <row r="845" spans="1:36" ht="15.75" customHeight="1" x14ac:dyDescent="0.25">
      <c r="A845" s="49">
        <v>2102</v>
      </c>
      <c r="B845" s="50"/>
      <c r="C845" s="50"/>
      <c r="D845" s="50">
        <v>57</v>
      </c>
      <c r="E845" s="50"/>
      <c r="F845" s="50"/>
      <c r="G845" s="50"/>
      <c r="H845" s="50"/>
      <c r="I845" s="50"/>
      <c r="J845" s="50"/>
      <c r="K845" s="82"/>
      <c r="L845" s="137"/>
      <c r="M845" s="137"/>
      <c r="N845" s="137"/>
      <c r="O845" s="137"/>
      <c r="P845" s="137"/>
      <c r="Q845" s="137"/>
      <c r="R845" s="137"/>
      <c r="S845" s="137"/>
      <c r="T845" s="137"/>
      <c r="U845" s="137"/>
      <c r="V845" s="137"/>
      <c r="W845" s="137"/>
      <c r="X845" s="137"/>
      <c r="Y845" s="137"/>
      <c r="Z845" s="137"/>
      <c r="AA845" s="137"/>
      <c r="AB845" s="137"/>
      <c r="AC845" s="144"/>
      <c r="AD845" s="81"/>
      <c r="AE845" s="145"/>
      <c r="AF845" s="52">
        <f>IF(D845=0,"",D845/C844)</f>
        <v>0.90476190476190477</v>
      </c>
      <c r="AG845" s="53">
        <v>61</v>
      </c>
      <c r="AH845" s="124">
        <f t="shared" si="134"/>
        <v>0.96825396825396826</v>
      </c>
      <c r="AI845" s="124">
        <f t="shared" si="135"/>
        <v>3.1746031746031744E-2</v>
      </c>
      <c r="AJ845" s="75">
        <f>AG845/AG843</f>
        <v>0.9242424242424242</v>
      </c>
    </row>
    <row r="846" spans="1:36" ht="15.75" customHeight="1" x14ac:dyDescent="0.25">
      <c r="A846" s="49">
        <v>2201</v>
      </c>
      <c r="B846" s="50"/>
      <c r="C846" s="50"/>
      <c r="D846" s="50"/>
      <c r="E846" s="50">
        <v>52</v>
      </c>
      <c r="F846" s="50"/>
      <c r="G846" s="50"/>
      <c r="H846" s="50"/>
      <c r="I846" s="50"/>
      <c r="J846" s="50"/>
      <c r="K846" s="82"/>
      <c r="L846" s="137"/>
      <c r="M846" s="137"/>
      <c r="N846" s="137"/>
      <c r="O846" s="137"/>
      <c r="P846" s="137"/>
      <c r="Q846" s="137"/>
      <c r="R846" s="137"/>
      <c r="S846" s="137"/>
      <c r="T846" s="137"/>
      <c r="U846" s="137"/>
      <c r="V846" s="137"/>
      <c r="W846" s="137"/>
      <c r="X846" s="137"/>
      <c r="Y846" s="137"/>
      <c r="Z846" s="137"/>
      <c r="AA846" s="137"/>
      <c r="AB846" s="137"/>
      <c r="AC846" s="144"/>
      <c r="AD846" s="81"/>
      <c r="AE846" s="145"/>
      <c r="AF846" s="52">
        <f>IF(E846=0,"",E846/D845)</f>
        <v>0.91228070175438591</v>
      </c>
      <c r="AG846" s="53">
        <v>55</v>
      </c>
      <c r="AH846" s="124">
        <f t="shared" si="134"/>
        <v>0.90163934426229508</v>
      </c>
      <c r="AI846" s="124">
        <f t="shared" si="135"/>
        <v>9.8360655737704916E-2</v>
      </c>
    </row>
    <row r="847" spans="1:36" ht="15.75" customHeight="1" x14ac:dyDescent="0.25">
      <c r="A847" s="49">
        <v>2202</v>
      </c>
      <c r="B847" s="50"/>
      <c r="C847" s="50"/>
      <c r="D847" s="50"/>
      <c r="E847" s="50"/>
      <c r="F847" s="50">
        <v>50</v>
      </c>
      <c r="G847" s="50"/>
      <c r="H847" s="50"/>
      <c r="I847" s="50"/>
      <c r="J847" s="50"/>
      <c r="K847" s="82"/>
      <c r="L847" s="137"/>
      <c r="M847" s="137"/>
      <c r="N847" s="137"/>
      <c r="O847" s="137"/>
      <c r="P847" s="137"/>
      <c r="Q847" s="137"/>
      <c r="R847" s="137"/>
      <c r="S847" s="137"/>
      <c r="T847" s="137"/>
      <c r="U847" s="137"/>
      <c r="V847" s="137"/>
      <c r="W847" s="137"/>
      <c r="X847" s="137"/>
      <c r="Y847" s="137"/>
      <c r="Z847" s="137"/>
      <c r="AA847" s="137"/>
      <c r="AB847" s="137"/>
      <c r="AC847" s="144"/>
      <c r="AD847" s="81"/>
      <c r="AE847" s="145"/>
      <c r="AF847" s="52">
        <f>IF(F847=0,"",F847/E846)</f>
        <v>0.96153846153846156</v>
      </c>
      <c r="AG847" s="53">
        <v>53</v>
      </c>
      <c r="AH847" s="124">
        <f t="shared" si="134"/>
        <v>0.96363636363636362</v>
      </c>
      <c r="AI847" s="124">
        <f t="shared" si="135"/>
        <v>3.6363636363636376E-2</v>
      </c>
    </row>
    <row r="848" spans="1:36" ht="15.75" customHeight="1" x14ac:dyDescent="0.25">
      <c r="A848" s="49">
        <v>2301</v>
      </c>
      <c r="B848" s="50"/>
      <c r="C848" s="50"/>
      <c r="D848" s="50"/>
      <c r="E848" s="50"/>
      <c r="F848" s="50"/>
      <c r="G848" s="50">
        <v>48</v>
      </c>
      <c r="H848" s="50"/>
      <c r="I848" s="50"/>
      <c r="J848" s="50"/>
      <c r="K848" s="82"/>
      <c r="L848" s="137"/>
      <c r="M848" s="137"/>
      <c r="N848" s="137"/>
      <c r="O848" s="137"/>
      <c r="P848" s="137"/>
      <c r="Q848" s="137"/>
      <c r="R848" s="137"/>
      <c r="S848" s="137"/>
      <c r="T848" s="137"/>
      <c r="U848" s="137"/>
      <c r="V848" s="137"/>
      <c r="W848" s="137"/>
      <c r="X848" s="137"/>
      <c r="Y848" s="137"/>
      <c r="Z848" s="137"/>
      <c r="AA848" s="137"/>
      <c r="AB848" s="137"/>
      <c r="AC848" s="144"/>
      <c r="AD848" s="81"/>
      <c r="AE848" s="145"/>
      <c r="AF848" s="52">
        <f>IF(G848=0,"",G848/F847)</f>
        <v>0.96</v>
      </c>
      <c r="AG848" s="53">
        <v>49</v>
      </c>
      <c r="AH848" s="124">
        <f t="shared" si="134"/>
        <v>0.92452830188679247</v>
      </c>
      <c r="AI848" s="124">
        <f t="shared" si="135"/>
        <v>7.547169811320753E-2</v>
      </c>
    </row>
    <row r="849" spans="1:35" ht="15.75" customHeight="1" x14ac:dyDescent="0.25">
      <c r="A849" s="49">
        <v>2302</v>
      </c>
      <c r="B849" s="50"/>
      <c r="C849" s="50"/>
      <c r="D849" s="50"/>
      <c r="E849" s="50"/>
      <c r="F849" s="50"/>
      <c r="G849" s="50"/>
      <c r="H849" s="50">
        <v>48</v>
      </c>
      <c r="I849" s="50"/>
      <c r="J849" s="50"/>
      <c r="K849" s="82"/>
      <c r="L849" s="137"/>
      <c r="M849" s="137"/>
      <c r="N849" s="137"/>
      <c r="O849" s="137"/>
      <c r="P849" s="137"/>
      <c r="Q849" s="137"/>
      <c r="R849" s="137"/>
      <c r="S849" s="137"/>
      <c r="T849" s="137"/>
      <c r="U849" s="137"/>
      <c r="V849" s="137"/>
      <c r="W849" s="137"/>
      <c r="X849" s="137"/>
      <c r="Y849" s="137"/>
      <c r="Z849" s="137"/>
      <c r="AA849" s="137"/>
      <c r="AB849" s="137"/>
      <c r="AC849" s="144"/>
      <c r="AD849" s="81"/>
      <c r="AE849" s="145"/>
      <c r="AF849" s="52">
        <f>IF(H849=0,"",H849/G848)</f>
        <v>1</v>
      </c>
      <c r="AG849" s="53">
        <v>48</v>
      </c>
      <c r="AH849" s="124">
        <f t="shared" si="134"/>
        <v>0.97959183673469385</v>
      </c>
      <c r="AI849" s="124">
        <f t="shared" si="135"/>
        <v>2.0408163265306145E-2</v>
      </c>
    </row>
    <row r="850" spans="1:35" ht="15.75" customHeight="1" x14ac:dyDescent="0.25">
      <c r="A850" s="49">
        <v>2401</v>
      </c>
      <c r="B850" s="50"/>
      <c r="C850" s="50"/>
      <c r="D850" s="50"/>
      <c r="E850" s="50"/>
      <c r="F850" s="50"/>
      <c r="G850" s="50"/>
      <c r="H850" s="50"/>
      <c r="I850" s="50">
        <v>48</v>
      </c>
      <c r="J850" s="50"/>
      <c r="K850" s="82"/>
      <c r="L850" s="137"/>
      <c r="M850" s="137"/>
      <c r="N850" s="137"/>
      <c r="O850" s="137"/>
      <c r="P850" s="137"/>
      <c r="Q850" s="137"/>
      <c r="R850" s="137"/>
      <c r="S850" s="137"/>
      <c r="T850" s="137"/>
      <c r="U850" s="137"/>
      <c r="V850" s="137"/>
      <c r="W850" s="137"/>
      <c r="X850" s="137"/>
      <c r="Y850" s="137"/>
      <c r="Z850" s="137"/>
      <c r="AA850" s="137"/>
      <c r="AB850" s="137"/>
      <c r="AC850" s="144"/>
      <c r="AD850" s="81"/>
      <c r="AE850" s="145"/>
      <c r="AF850" s="79">
        <f>IF(I850=0,"",I850/H849)</f>
        <v>1</v>
      </c>
      <c r="AG850" s="53">
        <v>48</v>
      </c>
      <c r="AH850" s="124">
        <f t="shared" si="134"/>
        <v>1</v>
      </c>
      <c r="AI850" s="54">
        <f t="shared" si="135"/>
        <v>0</v>
      </c>
    </row>
    <row r="851" spans="1:35" ht="15.75" customHeight="1" x14ac:dyDescent="0.25">
      <c r="A851" s="49">
        <v>2402</v>
      </c>
      <c r="B851" s="50"/>
      <c r="C851" s="50"/>
      <c r="D851" s="50"/>
      <c r="E851" s="50"/>
      <c r="F851" s="50"/>
      <c r="G851" s="50"/>
      <c r="H851" s="50"/>
      <c r="I851" s="50"/>
      <c r="J851" s="50">
        <v>47</v>
      </c>
      <c r="K851" s="82">
        <v>42</v>
      </c>
      <c r="L851" s="137"/>
      <c r="M851" s="137"/>
      <c r="N851" s="137"/>
      <c r="O851" s="137"/>
      <c r="P851" s="137"/>
      <c r="Q851" s="137"/>
      <c r="R851" s="137"/>
      <c r="S851" s="137"/>
      <c r="T851" s="137"/>
      <c r="U851" s="137"/>
      <c r="V851" s="137"/>
      <c r="W851" s="137"/>
      <c r="X851" s="137"/>
      <c r="Y851" s="137"/>
      <c r="Z851" s="137"/>
      <c r="AA851" s="137"/>
      <c r="AB851" s="137"/>
      <c r="AC851" s="144"/>
      <c r="AD851" s="81"/>
      <c r="AE851" s="137"/>
      <c r="AF851" s="110">
        <f>IF(J851=0,"",J851/I850)</f>
        <v>0.97916666666666663</v>
      </c>
      <c r="AG851" s="109">
        <v>48</v>
      </c>
      <c r="AH851" s="124">
        <f t="shared" ref="AH851" si="136">IF(AG851=0,"",AG851/AG850)</f>
        <v>1</v>
      </c>
      <c r="AI851" s="54">
        <f t="shared" ref="AI851" si="137">IF(AG851=0,"",100%-AH851)</f>
        <v>0</v>
      </c>
    </row>
    <row r="852" spans="1:35" ht="15.75" customHeight="1" x14ac:dyDescent="0.25">
      <c r="A852" s="49">
        <v>2501</v>
      </c>
      <c r="B852" s="50"/>
      <c r="C852" s="50"/>
      <c r="D852" s="50"/>
      <c r="E852" s="50"/>
      <c r="F852" s="50"/>
      <c r="G852" s="50"/>
      <c r="H852" s="50"/>
      <c r="I852" s="50"/>
      <c r="J852" s="50">
        <v>1</v>
      </c>
      <c r="K852" s="82">
        <v>3</v>
      </c>
      <c r="L852" s="137"/>
      <c r="M852" s="137"/>
      <c r="N852" s="137"/>
      <c r="O852" s="137"/>
      <c r="P852" s="137"/>
      <c r="Q852" s="137"/>
      <c r="R852" s="137"/>
      <c r="S852" s="137"/>
      <c r="T852" s="137"/>
      <c r="U852" s="137"/>
      <c r="V852" s="137"/>
      <c r="W852" s="137"/>
      <c r="X852" s="137"/>
      <c r="Y852" s="137"/>
      <c r="Z852" s="137"/>
      <c r="AA852" s="137"/>
      <c r="AB852" s="137"/>
      <c r="AC852" s="144"/>
      <c r="AD852" s="81"/>
      <c r="AE852" s="137"/>
      <c r="AF852" s="79"/>
      <c r="AG852" s="56">
        <v>4</v>
      </c>
      <c r="AH852" s="136"/>
      <c r="AI852" s="79"/>
    </row>
    <row r="853" spans="1:35" ht="15.75" customHeight="1" x14ac:dyDescent="0.25">
      <c r="A853" s="49">
        <v>2502</v>
      </c>
      <c r="B853" s="50"/>
      <c r="C853" s="50"/>
      <c r="D853" s="50"/>
      <c r="E853" s="50"/>
      <c r="F853" s="50"/>
      <c r="G853" s="50"/>
      <c r="H853" s="50"/>
      <c r="I853" s="50"/>
      <c r="J853" s="50">
        <v>1</v>
      </c>
      <c r="K853" s="82">
        <v>1</v>
      </c>
      <c r="L853" s="137"/>
      <c r="M853" s="137"/>
      <c r="N853" s="137"/>
      <c r="O853" s="137"/>
      <c r="P853" s="137"/>
      <c r="Q853" s="137"/>
      <c r="R853" s="137"/>
      <c r="S853" s="137"/>
      <c r="T853" s="137"/>
      <c r="U853" s="137"/>
      <c r="V853" s="137"/>
      <c r="W853" s="137"/>
      <c r="X853" s="137"/>
      <c r="Y853" s="137"/>
      <c r="Z853" s="137"/>
      <c r="AA853" s="137"/>
      <c r="AB853" s="137"/>
      <c r="AC853" s="144"/>
      <c r="AD853" s="81"/>
      <c r="AE853" s="137"/>
      <c r="AF853" s="79"/>
      <c r="AG853" s="56">
        <v>1</v>
      </c>
      <c r="AH853" s="136"/>
      <c r="AI853" s="79"/>
    </row>
    <row r="854" spans="1:35" ht="15.75" customHeight="1" x14ac:dyDescent="0.25">
      <c r="A854" s="49">
        <v>2601</v>
      </c>
      <c r="B854" s="50"/>
      <c r="C854" s="50"/>
      <c r="D854" s="50"/>
      <c r="E854" s="50"/>
      <c r="F854" s="50"/>
      <c r="G854" s="50"/>
      <c r="H854" s="50"/>
      <c r="I854" s="50"/>
      <c r="J854" s="50"/>
      <c r="K854" s="82"/>
      <c r="L854" s="137"/>
      <c r="M854" s="137"/>
      <c r="N854" s="137"/>
      <c r="O854" s="137"/>
      <c r="P854" s="137"/>
      <c r="Q854" s="137"/>
      <c r="R854" s="137"/>
      <c r="S854" s="137"/>
      <c r="T854" s="137"/>
      <c r="U854" s="137"/>
      <c r="V854" s="137"/>
      <c r="W854" s="137"/>
      <c r="X854" s="137"/>
      <c r="Y854" s="137"/>
      <c r="Z854" s="137"/>
      <c r="AA854" s="137"/>
      <c r="AB854" s="137"/>
      <c r="AC854" s="144"/>
      <c r="AD854" s="81"/>
      <c r="AE854" s="137"/>
      <c r="AF854" s="79"/>
      <c r="AG854" s="56"/>
      <c r="AH854" s="136"/>
      <c r="AI854" s="79"/>
    </row>
    <row r="855" spans="1:35" ht="15.75" customHeight="1" x14ac:dyDescent="0.25">
      <c r="A855" s="49">
        <v>2602</v>
      </c>
      <c r="B855" s="50"/>
      <c r="C855" s="50"/>
      <c r="D855" s="50"/>
      <c r="E855" s="50"/>
      <c r="F855" s="50"/>
      <c r="G855" s="50"/>
      <c r="H855" s="50"/>
      <c r="I855" s="50"/>
      <c r="J855" s="50"/>
      <c r="K855" s="82"/>
      <c r="L855" s="137"/>
      <c r="M855" s="137"/>
      <c r="N855" s="137"/>
      <c r="O855" s="137"/>
      <c r="P855" s="137"/>
      <c r="Q855" s="137"/>
      <c r="R855" s="137"/>
      <c r="S855" s="137"/>
      <c r="T855" s="137"/>
      <c r="U855" s="137"/>
      <c r="V855" s="137"/>
      <c r="W855" s="137"/>
      <c r="X855" s="137"/>
      <c r="Y855" s="137"/>
      <c r="Z855" s="137"/>
      <c r="AA855" s="137"/>
      <c r="AB855" s="137"/>
      <c r="AC855" s="144"/>
      <c r="AD855" s="81"/>
      <c r="AE855" s="137"/>
      <c r="AF855" s="126" t="s">
        <v>63</v>
      </c>
      <c r="AG855" s="127">
        <v>22</v>
      </c>
      <c r="AH855" s="128">
        <f>IF(SUM(K845:K854)=0,"",SUM(K845:K854))</f>
        <v>46</v>
      </c>
      <c r="AI855" s="129" t="s">
        <v>10</v>
      </c>
    </row>
    <row r="856" spans="1:35" ht="15.75" customHeight="1" x14ac:dyDescent="0.25">
      <c r="A856" s="49">
        <v>2701</v>
      </c>
      <c r="B856" s="50"/>
      <c r="C856" s="50"/>
      <c r="D856" s="50"/>
      <c r="E856" s="50"/>
      <c r="F856" s="50"/>
      <c r="G856" s="50"/>
      <c r="H856" s="50"/>
      <c r="I856" s="50"/>
      <c r="J856" s="50"/>
      <c r="K856" s="82"/>
      <c r="L856" s="137"/>
      <c r="M856" s="137"/>
      <c r="N856" s="137"/>
      <c r="O856" s="137"/>
      <c r="P856" s="137"/>
      <c r="Q856" s="137"/>
      <c r="R856" s="137"/>
      <c r="S856" s="137"/>
      <c r="T856" s="137"/>
      <c r="U856" s="137"/>
      <c r="V856" s="137"/>
      <c r="W856" s="137"/>
      <c r="X856" s="137"/>
      <c r="Y856" s="137"/>
      <c r="Z856" s="137"/>
      <c r="AA856" s="137"/>
      <c r="AB856" s="137"/>
      <c r="AC856" s="144"/>
      <c r="AD856" s="81"/>
      <c r="AE856" s="137"/>
      <c r="AF856" s="130" t="s">
        <v>64</v>
      </c>
      <c r="AG856" s="57">
        <f>IF(AG855/B843=0,"",AG855/B843)</f>
        <v>0.33333333333333331</v>
      </c>
      <c r="AH856" s="131">
        <f>IF(AG855/AH855=0,"",AG855/AH855)</f>
        <v>0.47826086956521741</v>
      </c>
      <c r="AI856" s="132" t="s">
        <v>65</v>
      </c>
    </row>
    <row r="857" spans="1:35" ht="15.75" customHeight="1" x14ac:dyDescent="0.25">
      <c r="A857" s="49">
        <v>2702</v>
      </c>
      <c r="B857" s="50"/>
      <c r="C857" s="50"/>
      <c r="D857" s="50"/>
      <c r="E857" s="50"/>
      <c r="F857" s="50"/>
      <c r="G857" s="50"/>
      <c r="H857" s="50"/>
      <c r="I857" s="50"/>
      <c r="J857" s="50"/>
      <c r="K857" s="82"/>
      <c r="L857" s="137"/>
      <c r="M857" s="137"/>
      <c r="N857" s="137"/>
      <c r="O857" s="137"/>
      <c r="P857" s="137"/>
      <c r="Q857" s="137"/>
      <c r="R857" s="137"/>
      <c r="S857" s="137"/>
      <c r="T857" s="137"/>
      <c r="U857" s="137"/>
      <c r="V857" s="137"/>
      <c r="W857" s="137"/>
      <c r="X857" s="137"/>
      <c r="Y857" s="137"/>
      <c r="Z857" s="137"/>
      <c r="AA857" s="137"/>
      <c r="AB857" s="137"/>
      <c r="AC857" s="146"/>
      <c r="AD857" s="147"/>
      <c r="AE857" s="148"/>
      <c r="AF857" s="92"/>
      <c r="AG857" s="139"/>
      <c r="AH857" s="139"/>
      <c r="AI857" s="140"/>
    </row>
    <row r="858" spans="1:35" ht="18" customHeight="1" x14ac:dyDescent="0.25">
      <c r="A858" s="28"/>
      <c r="B858" s="190" t="s">
        <v>90</v>
      </c>
      <c r="C858" s="190"/>
      <c r="D858" s="190"/>
      <c r="E858" s="190"/>
      <c r="F858" s="190"/>
      <c r="G858" s="190"/>
      <c r="H858" s="190"/>
      <c r="I858" s="190"/>
      <c r="J858" s="190"/>
      <c r="K858" s="59">
        <f>SUM(K843:K854)</f>
        <v>46</v>
      </c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  <c r="AA858" s="29"/>
      <c r="AB858" s="29"/>
      <c r="AC858" s="60">
        <f>IF(K851=0,"",K851/B843)</f>
        <v>0.63636363636363635</v>
      </c>
      <c r="AD858" s="60">
        <f>IF(K858=0,"",K858/B843)</f>
        <v>0.69696969696969702</v>
      </c>
      <c r="AE858" s="60">
        <f>AD858-AC858</f>
        <v>6.0606060606060663E-2</v>
      </c>
      <c r="AF858" s="1"/>
      <c r="AG858" s="29"/>
      <c r="AH858" s="25"/>
      <c r="AI858" s="1"/>
    </row>
    <row r="859" spans="1:35" ht="12.75" customHeight="1" x14ac:dyDescent="0.2">
      <c r="AC859" s="1"/>
      <c r="AD859" s="1"/>
      <c r="AF859" s="1"/>
    </row>
    <row r="860" spans="1:35" ht="12.75" customHeight="1" x14ac:dyDescent="0.2">
      <c r="AC860" s="1"/>
      <c r="AD860" s="1"/>
      <c r="AF860" s="1"/>
    </row>
    <row r="861" spans="1:35" ht="26.25" customHeight="1" x14ac:dyDescent="0.4">
      <c r="B861" s="188" t="s">
        <v>101</v>
      </c>
      <c r="C861" s="189"/>
      <c r="D861" s="189"/>
      <c r="E861" s="189"/>
      <c r="F861" s="189"/>
      <c r="G861" s="189"/>
      <c r="H861" s="189"/>
      <c r="I861" s="189"/>
      <c r="J861" s="189"/>
      <c r="K861" s="123" t="s">
        <v>112</v>
      </c>
      <c r="AC861" s="1"/>
      <c r="AD861" s="1"/>
      <c r="AE861" s="29"/>
      <c r="AF861" s="1"/>
      <c r="AG861" s="29"/>
      <c r="AH861" s="29"/>
      <c r="AI861" s="29"/>
    </row>
    <row r="862" spans="1:35" ht="20.25" customHeight="1" x14ac:dyDescent="0.2">
      <c r="A862" s="192" t="s">
        <v>9</v>
      </c>
      <c r="B862" s="193" t="s">
        <v>80</v>
      </c>
      <c r="C862" s="194"/>
      <c r="D862" s="194"/>
      <c r="E862" s="194"/>
      <c r="F862" s="194"/>
      <c r="G862" s="194"/>
      <c r="H862" s="194"/>
      <c r="I862" s="194"/>
      <c r="J862" s="195"/>
      <c r="K862" s="196" t="s">
        <v>10</v>
      </c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  <c r="AA862" s="29"/>
      <c r="AB862" s="29"/>
      <c r="AC862" s="184" t="s">
        <v>2</v>
      </c>
      <c r="AD862" s="184" t="s">
        <v>3</v>
      </c>
      <c r="AE862" s="191" t="s">
        <v>4</v>
      </c>
      <c r="AF862" s="184" t="s">
        <v>5</v>
      </c>
      <c r="AG862" s="198" t="s">
        <v>6</v>
      </c>
      <c r="AH862" s="198" t="s">
        <v>7</v>
      </c>
      <c r="AI862" s="184" t="s">
        <v>8</v>
      </c>
    </row>
    <row r="863" spans="1:35" ht="15.75" customHeight="1" x14ac:dyDescent="0.25">
      <c r="A863" s="185"/>
      <c r="B863" s="49" t="s">
        <v>81</v>
      </c>
      <c r="C863" s="49" t="s">
        <v>82</v>
      </c>
      <c r="D863" s="49" t="s">
        <v>83</v>
      </c>
      <c r="E863" s="49" t="s">
        <v>84</v>
      </c>
      <c r="F863" s="49" t="s">
        <v>85</v>
      </c>
      <c r="G863" s="49" t="s">
        <v>86</v>
      </c>
      <c r="H863" s="49" t="s">
        <v>87</v>
      </c>
      <c r="I863" s="49" t="s">
        <v>88</v>
      </c>
      <c r="J863" s="49" t="s">
        <v>89</v>
      </c>
      <c r="K863" s="197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  <c r="AA863" s="29"/>
      <c r="AB863" s="29"/>
      <c r="AC863" s="185"/>
      <c r="AD863" s="185"/>
      <c r="AE863" s="185"/>
      <c r="AF863" s="185"/>
      <c r="AG863" s="185"/>
      <c r="AH863" s="185"/>
      <c r="AI863" s="185"/>
    </row>
    <row r="864" spans="1:35" ht="15.75" customHeight="1" x14ac:dyDescent="0.25">
      <c r="A864" s="49">
        <v>2101</v>
      </c>
      <c r="B864" s="50">
        <v>22</v>
      </c>
      <c r="C864" s="50"/>
      <c r="D864" s="50"/>
      <c r="E864" s="50"/>
      <c r="F864" s="50"/>
      <c r="G864" s="50"/>
      <c r="H864" s="50"/>
      <c r="I864" s="50"/>
      <c r="J864" s="50"/>
      <c r="K864" s="82"/>
      <c r="L864" s="137"/>
      <c r="M864" s="137"/>
      <c r="N864" s="137"/>
      <c r="O864" s="137"/>
      <c r="P864" s="137"/>
      <c r="Q864" s="137"/>
      <c r="R864" s="137"/>
      <c r="S864" s="137"/>
      <c r="T864" s="137"/>
      <c r="U864" s="137"/>
      <c r="V864" s="137"/>
      <c r="W864" s="137"/>
      <c r="X864" s="137"/>
      <c r="Y864" s="137"/>
      <c r="Z864" s="137"/>
      <c r="AA864" s="137"/>
      <c r="AB864" s="137"/>
      <c r="AC864" s="141"/>
      <c r="AD864" s="142"/>
      <c r="AE864" s="143"/>
      <c r="AF864" s="133"/>
      <c r="AG864" s="51">
        <f>B864</f>
        <v>22</v>
      </c>
      <c r="AH864" s="134"/>
      <c r="AI864" s="133"/>
    </row>
    <row r="865" spans="1:41" ht="15.75" customHeight="1" x14ac:dyDescent="0.25">
      <c r="A865" s="49">
        <v>2102</v>
      </c>
      <c r="B865" s="50"/>
      <c r="C865" s="50">
        <v>19</v>
      </c>
      <c r="D865" s="50"/>
      <c r="E865" s="50"/>
      <c r="F865" s="50"/>
      <c r="G865" s="50"/>
      <c r="H865" s="50"/>
      <c r="I865" s="50"/>
      <c r="J865" s="50"/>
      <c r="K865" s="82"/>
      <c r="L865" s="137"/>
      <c r="M865" s="137"/>
      <c r="N865" s="137"/>
      <c r="O865" s="137"/>
      <c r="P865" s="137"/>
      <c r="Q865" s="137"/>
      <c r="R865" s="137"/>
      <c r="S865" s="137"/>
      <c r="T865" s="137"/>
      <c r="U865" s="137"/>
      <c r="V865" s="137"/>
      <c r="W865" s="137"/>
      <c r="X865" s="137"/>
      <c r="Y865" s="137"/>
      <c r="Z865" s="137"/>
      <c r="AA865" s="137"/>
      <c r="AB865" s="137"/>
      <c r="AC865" s="144"/>
      <c r="AD865" s="81"/>
      <c r="AE865" s="145"/>
      <c r="AF865" s="52">
        <f>IF(C865=0,"",C865/B864)</f>
        <v>0.86363636363636365</v>
      </c>
      <c r="AG865" s="53">
        <v>19</v>
      </c>
      <c r="AH865" s="124">
        <f t="shared" ref="AH865:AH871" si="138">IF(AG865=0,"",AG865/AG864)</f>
        <v>0.86363636363636365</v>
      </c>
      <c r="AI865" s="124">
        <f t="shared" ref="AI865:AI871" si="139">IF(AG865=0,"",100%-AH865)</f>
        <v>0.13636363636363635</v>
      </c>
    </row>
    <row r="866" spans="1:41" ht="15.75" customHeight="1" x14ac:dyDescent="0.25">
      <c r="A866" s="49">
        <v>2201</v>
      </c>
      <c r="B866" s="50"/>
      <c r="C866" s="50"/>
      <c r="D866" s="50">
        <v>15</v>
      </c>
      <c r="E866" s="50"/>
      <c r="F866" s="50"/>
      <c r="G866" s="50"/>
      <c r="H866" s="50"/>
      <c r="I866" s="50"/>
      <c r="J866" s="50"/>
      <c r="K866" s="82"/>
      <c r="L866" s="137"/>
      <c r="M866" s="137"/>
      <c r="N866" s="137"/>
      <c r="O866" s="137"/>
      <c r="P866" s="137"/>
      <c r="Q866" s="137"/>
      <c r="R866" s="137"/>
      <c r="S866" s="137"/>
      <c r="T866" s="137"/>
      <c r="U866" s="137"/>
      <c r="V866" s="137"/>
      <c r="W866" s="137"/>
      <c r="X866" s="137"/>
      <c r="Y866" s="137"/>
      <c r="Z866" s="137"/>
      <c r="AA866" s="137"/>
      <c r="AB866" s="137"/>
      <c r="AC866" s="144"/>
      <c r="AD866" s="81"/>
      <c r="AE866" s="145"/>
      <c r="AF866" s="52">
        <f>IF(D866=0,"",D866/C865)</f>
        <v>0.78947368421052633</v>
      </c>
      <c r="AG866" s="53">
        <v>16</v>
      </c>
      <c r="AH866" s="124">
        <f t="shared" si="138"/>
        <v>0.84210526315789469</v>
      </c>
      <c r="AI866" s="124">
        <f t="shared" si="139"/>
        <v>0.15789473684210531</v>
      </c>
      <c r="AJ866" s="75">
        <f>AG866/AG864</f>
        <v>0.72727272727272729</v>
      </c>
    </row>
    <row r="867" spans="1:41" ht="15.75" customHeight="1" x14ac:dyDescent="0.25">
      <c r="A867" s="49">
        <v>2202</v>
      </c>
      <c r="B867" s="50"/>
      <c r="C867" s="50"/>
      <c r="D867" s="50"/>
      <c r="E867" s="50">
        <v>15</v>
      </c>
      <c r="F867" s="50"/>
      <c r="G867" s="50"/>
      <c r="H867" s="50"/>
      <c r="I867" s="50"/>
      <c r="J867" s="50"/>
      <c r="K867" s="82"/>
      <c r="L867" s="137"/>
      <c r="M867" s="137"/>
      <c r="N867" s="137"/>
      <c r="O867" s="137"/>
      <c r="P867" s="137"/>
      <c r="Q867" s="137"/>
      <c r="R867" s="137"/>
      <c r="S867" s="137"/>
      <c r="T867" s="137"/>
      <c r="U867" s="137"/>
      <c r="V867" s="137"/>
      <c r="W867" s="137"/>
      <c r="X867" s="137"/>
      <c r="Y867" s="137"/>
      <c r="Z867" s="137"/>
      <c r="AA867" s="137"/>
      <c r="AB867" s="137"/>
      <c r="AC867" s="144"/>
      <c r="AD867" s="81"/>
      <c r="AE867" s="145"/>
      <c r="AF867" s="52">
        <f>IF(E867=0,"",E867/D866)</f>
        <v>1</v>
      </c>
      <c r="AG867" s="53">
        <v>15</v>
      </c>
      <c r="AH867" s="124">
        <f t="shared" si="138"/>
        <v>0.9375</v>
      </c>
      <c r="AI867" s="124">
        <f t="shared" si="139"/>
        <v>6.25E-2</v>
      </c>
    </row>
    <row r="868" spans="1:41" ht="15.75" customHeight="1" x14ac:dyDescent="0.25">
      <c r="A868" s="49">
        <v>2301</v>
      </c>
      <c r="B868" s="50"/>
      <c r="C868" s="50"/>
      <c r="D868" s="50"/>
      <c r="E868" s="50"/>
      <c r="F868" s="50">
        <v>15</v>
      </c>
      <c r="G868" s="50"/>
      <c r="H868" s="50"/>
      <c r="I868" s="50"/>
      <c r="J868" s="50"/>
      <c r="K868" s="82"/>
      <c r="L868" s="137"/>
      <c r="M868" s="137"/>
      <c r="N868" s="137"/>
      <c r="O868" s="137"/>
      <c r="P868" s="137"/>
      <c r="Q868" s="137"/>
      <c r="R868" s="137"/>
      <c r="S868" s="137"/>
      <c r="T868" s="137"/>
      <c r="U868" s="137"/>
      <c r="V868" s="137"/>
      <c r="W868" s="137"/>
      <c r="X868" s="137"/>
      <c r="Y868" s="137"/>
      <c r="Z868" s="137"/>
      <c r="AA868" s="137"/>
      <c r="AB868" s="137"/>
      <c r="AC868" s="144"/>
      <c r="AD868" s="81"/>
      <c r="AE868" s="145"/>
      <c r="AF868" s="52">
        <f>IF(F868=0,"",F868/E867)</f>
        <v>1</v>
      </c>
      <c r="AG868" s="53">
        <v>15</v>
      </c>
      <c r="AH868" s="124">
        <f t="shared" si="138"/>
        <v>1</v>
      </c>
      <c r="AI868" s="124">
        <f t="shared" si="139"/>
        <v>0</v>
      </c>
    </row>
    <row r="869" spans="1:41" ht="15.75" customHeight="1" x14ac:dyDescent="0.25">
      <c r="A869" s="49">
        <v>2302</v>
      </c>
      <c r="B869" s="50"/>
      <c r="C869" s="50"/>
      <c r="D869" s="50"/>
      <c r="E869" s="50"/>
      <c r="F869" s="50"/>
      <c r="G869" s="50">
        <v>15</v>
      </c>
      <c r="H869" s="50"/>
      <c r="I869" s="50"/>
      <c r="J869" s="50"/>
      <c r="K869" s="82"/>
      <c r="L869" s="137"/>
      <c r="M869" s="137"/>
      <c r="N869" s="137"/>
      <c r="O869" s="137"/>
      <c r="P869" s="137"/>
      <c r="Q869" s="137"/>
      <c r="R869" s="137"/>
      <c r="S869" s="137"/>
      <c r="T869" s="137"/>
      <c r="U869" s="137"/>
      <c r="V869" s="137"/>
      <c r="W869" s="137"/>
      <c r="X869" s="137"/>
      <c r="Y869" s="137"/>
      <c r="Z869" s="137"/>
      <c r="AA869" s="137"/>
      <c r="AB869" s="137"/>
      <c r="AC869" s="144"/>
      <c r="AD869" s="81"/>
      <c r="AE869" s="145"/>
      <c r="AF869" s="52">
        <f>IF(G869=0,"",G869/F868)</f>
        <v>1</v>
      </c>
      <c r="AG869" s="53">
        <v>15</v>
      </c>
      <c r="AH869" s="124">
        <f t="shared" si="138"/>
        <v>1</v>
      </c>
      <c r="AI869" s="124">
        <f t="shared" si="139"/>
        <v>0</v>
      </c>
    </row>
    <row r="870" spans="1:41" ht="15.75" customHeight="1" x14ac:dyDescent="0.25">
      <c r="A870" s="49">
        <v>2401</v>
      </c>
      <c r="B870" s="50"/>
      <c r="C870" s="50"/>
      <c r="D870" s="50"/>
      <c r="E870" s="50"/>
      <c r="F870" s="50"/>
      <c r="G870" s="50"/>
      <c r="H870" s="50">
        <v>15</v>
      </c>
      <c r="I870" s="50"/>
      <c r="J870" s="50"/>
      <c r="K870" s="82"/>
      <c r="L870" s="137"/>
      <c r="M870" s="137"/>
      <c r="N870" s="137"/>
      <c r="O870" s="137"/>
      <c r="P870" s="137"/>
      <c r="Q870" s="137"/>
      <c r="R870" s="137"/>
      <c r="S870" s="137"/>
      <c r="T870" s="137"/>
      <c r="U870" s="137"/>
      <c r="V870" s="137"/>
      <c r="W870" s="137"/>
      <c r="X870" s="137"/>
      <c r="Y870" s="137"/>
      <c r="Z870" s="137"/>
      <c r="AA870" s="137"/>
      <c r="AB870" s="137"/>
      <c r="AC870" s="144"/>
      <c r="AD870" s="81"/>
      <c r="AE870" s="145"/>
      <c r="AF870" s="52">
        <f>IF(H870=0,"",H870/G869)</f>
        <v>1</v>
      </c>
      <c r="AG870" s="53">
        <v>15</v>
      </c>
      <c r="AH870" s="124">
        <f t="shared" si="138"/>
        <v>1</v>
      </c>
      <c r="AI870" s="124">
        <f t="shared" si="139"/>
        <v>0</v>
      </c>
    </row>
    <row r="871" spans="1:41" ht="15.75" customHeight="1" x14ac:dyDescent="0.25">
      <c r="A871" s="49">
        <v>2402</v>
      </c>
      <c r="B871" s="50"/>
      <c r="C871" s="50"/>
      <c r="D871" s="50"/>
      <c r="E871" s="50"/>
      <c r="F871" s="50"/>
      <c r="G871" s="50"/>
      <c r="H871" s="50"/>
      <c r="I871" s="50">
        <v>15</v>
      </c>
      <c r="J871" s="50"/>
      <c r="K871" s="82"/>
      <c r="L871" s="137"/>
      <c r="M871" s="137"/>
      <c r="N871" s="137"/>
      <c r="O871" s="137"/>
      <c r="P871" s="137"/>
      <c r="Q871" s="137"/>
      <c r="R871" s="137"/>
      <c r="S871" s="137"/>
      <c r="T871" s="137"/>
      <c r="U871" s="137"/>
      <c r="V871" s="137"/>
      <c r="W871" s="137"/>
      <c r="X871" s="137"/>
      <c r="Y871" s="137"/>
      <c r="Z871" s="137"/>
      <c r="AA871" s="137"/>
      <c r="AB871" s="137"/>
      <c r="AC871" s="144"/>
      <c r="AD871" s="81"/>
      <c r="AE871" s="145"/>
      <c r="AF871" s="79">
        <f>IF(I871=0,"",I871/H870)</f>
        <v>1</v>
      </c>
      <c r="AG871" s="53">
        <v>15</v>
      </c>
      <c r="AH871" s="124">
        <f t="shared" si="138"/>
        <v>1</v>
      </c>
      <c r="AI871" s="124">
        <f t="shared" si="139"/>
        <v>0</v>
      </c>
    </row>
    <row r="872" spans="1:41" ht="15.75" customHeight="1" x14ac:dyDescent="0.25">
      <c r="A872" s="49">
        <v>2501</v>
      </c>
      <c r="B872" s="50"/>
      <c r="C872" s="50"/>
      <c r="D872" s="50"/>
      <c r="E872" s="50"/>
      <c r="F872" s="50"/>
      <c r="G872" s="50"/>
      <c r="H872" s="50"/>
      <c r="I872" s="50"/>
      <c r="J872" s="50">
        <v>15</v>
      </c>
      <c r="K872" s="82">
        <v>13</v>
      </c>
      <c r="L872" s="137"/>
      <c r="M872" s="137"/>
      <c r="N872" s="137"/>
      <c r="O872" s="137"/>
      <c r="P872" s="137"/>
      <c r="Q872" s="137"/>
      <c r="R872" s="137"/>
      <c r="S872" s="137"/>
      <c r="T872" s="137"/>
      <c r="U872" s="137"/>
      <c r="V872" s="137"/>
      <c r="W872" s="137"/>
      <c r="X872" s="137"/>
      <c r="Y872" s="137"/>
      <c r="Z872" s="137"/>
      <c r="AA872" s="137"/>
      <c r="AB872" s="137"/>
      <c r="AC872" s="144"/>
      <c r="AD872" s="81"/>
      <c r="AE872" s="137"/>
      <c r="AF872" s="110">
        <f>IF(J872=0,"",J872/I871)</f>
        <v>1</v>
      </c>
      <c r="AG872" s="109">
        <v>15</v>
      </c>
      <c r="AH872" s="124">
        <f>IF(AG872=0,"",AG872/AG871)</f>
        <v>1</v>
      </c>
      <c r="AI872" s="124">
        <f>IF(AG872=0,"",100%-AH872)</f>
        <v>0</v>
      </c>
    </row>
    <row r="873" spans="1:41" ht="15.75" customHeight="1" x14ac:dyDescent="0.25">
      <c r="A873" s="49">
        <v>2502</v>
      </c>
      <c r="B873" s="50"/>
      <c r="C873" s="50"/>
      <c r="D873" s="50"/>
      <c r="E873" s="50"/>
      <c r="F873" s="50"/>
      <c r="G873" s="50"/>
      <c r="H873" s="50"/>
      <c r="I873" s="50"/>
      <c r="J873" s="50">
        <v>1</v>
      </c>
      <c r="K873" s="82">
        <v>1</v>
      </c>
      <c r="L873" s="137"/>
      <c r="M873" s="137"/>
      <c r="N873" s="137"/>
      <c r="O873" s="137"/>
      <c r="P873" s="137"/>
      <c r="Q873" s="137"/>
      <c r="R873" s="137"/>
      <c r="S873" s="137"/>
      <c r="T873" s="137"/>
      <c r="U873" s="137"/>
      <c r="V873" s="137"/>
      <c r="W873" s="137"/>
      <c r="X873" s="137"/>
      <c r="Y873" s="137"/>
      <c r="Z873" s="137"/>
      <c r="AA873" s="137"/>
      <c r="AB873" s="137"/>
      <c r="AC873" s="144"/>
      <c r="AD873" s="81"/>
      <c r="AE873" s="137"/>
      <c r="AF873" s="79"/>
      <c r="AG873" s="56">
        <v>1</v>
      </c>
      <c r="AH873" s="136"/>
      <c r="AI873" s="79"/>
    </row>
    <row r="874" spans="1:41" ht="15.75" customHeight="1" x14ac:dyDescent="0.25">
      <c r="A874" s="49">
        <v>2601</v>
      </c>
      <c r="B874" s="50"/>
      <c r="C874" s="50"/>
      <c r="D874" s="50"/>
      <c r="E874" s="50"/>
      <c r="F874" s="50"/>
      <c r="G874" s="50"/>
      <c r="H874" s="50"/>
      <c r="I874" s="50"/>
      <c r="J874" s="50"/>
      <c r="K874" s="82"/>
      <c r="L874" s="137"/>
      <c r="M874" s="137"/>
      <c r="N874" s="137"/>
      <c r="O874" s="137"/>
      <c r="P874" s="137"/>
      <c r="Q874" s="137"/>
      <c r="R874" s="137"/>
      <c r="S874" s="137"/>
      <c r="T874" s="137"/>
      <c r="U874" s="137"/>
      <c r="V874" s="137"/>
      <c r="W874" s="137"/>
      <c r="X874" s="137"/>
      <c r="Y874" s="137"/>
      <c r="Z874" s="137"/>
      <c r="AA874" s="137"/>
      <c r="AB874" s="137"/>
      <c r="AC874" s="144"/>
      <c r="AD874" s="81"/>
      <c r="AE874" s="137"/>
      <c r="AF874" s="79"/>
      <c r="AG874" s="56"/>
      <c r="AH874" s="136"/>
      <c r="AI874" s="79"/>
    </row>
    <row r="875" spans="1:41" ht="15.75" customHeight="1" x14ac:dyDescent="0.25">
      <c r="A875" s="49">
        <v>2602</v>
      </c>
      <c r="B875" s="50"/>
      <c r="C875" s="50"/>
      <c r="D875" s="50"/>
      <c r="E875" s="50"/>
      <c r="F875" s="50"/>
      <c r="G875" s="50"/>
      <c r="H875" s="50"/>
      <c r="I875" s="50"/>
      <c r="J875" s="50"/>
      <c r="K875" s="82"/>
      <c r="L875" s="137"/>
      <c r="M875" s="137"/>
      <c r="N875" s="137"/>
      <c r="O875" s="137"/>
      <c r="P875" s="137"/>
      <c r="Q875" s="137"/>
      <c r="R875" s="137"/>
      <c r="S875" s="137"/>
      <c r="T875" s="137"/>
      <c r="U875" s="137"/>
      <c r="V875" s="137"/>
      <c r="W875" s="137"/>
      <c r="X875" s="137"/>
      <c r="Y875" s="137"/>
      <c r="Z875" s="137"/>
      <c r="AA875" s="137"/>
      <c r="AB875" s="137"/>
      <c r="AC875" s="144"/>
      <c r="AD875" s="81"/>
      <c r="AE875" s="137"/>
      <c r="AF875" s="79"/>
      <c r="AG875" s="56"/>
      <c r="AH875" s="136"/>
      <c r="AI875" s="79"/>
    </row>
    <row r="876" spans="1:41" ht="15.75" customHeight="1" x14ac:dyDescent="0.25">
      <c r="A876" s="49">
        <v>2701</v>
      </c>
      <c r="B876" s="50"/>
      <c r="C876" s="50"/>
      <c r="D876" s="50"/>
      <c r="E876" s="50"/>
      <c r="F876" s="50"/>
      <c r="G876" s="50"/>
      <c r="H876" s="50"/>
      <c r="I876" s="50"/>
      <c r="J876" s="50"/>
      <c r="K876" s="82"/>
      <c r="L876" s="137"/>
      <c r="M876" s="137"/>
      <c r="N876" s="137"/>
      <c r="O876" s="137"/>
      <c r="P876" s="137"/>
      <c r="Q876" s="137"/>
      <c r="R876" s="137"/>
      <c r="S876" s="137"/>
      <c r="T876" s="137"/>
      <c r="U876" s="137"/>
      <c r="V876" s="137"/>
      <c r="W876" s="137"/>
      <c r="X876" s="137"/>
      <c r="Y876" s="137"/>
      <c r="Z876" s="137"/>
      <c r="AA876" s="137"/>
      <c r="AB876" s="137"/>
      <c r="AC876" s="144"/>
      <c r="AD876" s="81"/>
      <c r="AE876" s="137"/>
      <c r="AF876" s="126" t="s">
        <v>63</v>
      </c>
      <c r="AG876" s="127"/>
      <c r="AH876" s="128">
        <f>IF(SUM(K866:K875)=0,"",SUM(K866:K875))</f>
        <v>14</v>
      </c>
      <c r="AI876" s="129" t="s">
        <v>10</v>
      </c>
    </row>
    <row r="877" spans="1:41" ht="15.75" customHeight="1" x14ac:dyDescent="0.25">
      <c r="A877" s="49">
        <v>2702</v>
      </c>
      <c r="B877" s="50"/>
      <c r="C877" s="50"/>
      <c r="D877" s="50"/>
      <c r="E877" s="50"/>
      <c r="F877" s="50"/>
      <c r="G877" s="50"/>
      <c r="H877" s="50"/>
      <c r="I877" s="50"/>
      <c r="J877" s="50"/>
      <c r="K877" s="82"/>
      <c r="L877" s="137"/>
      <c r="M877" s="137"/>
      <c r="N877" s="137"/>
      <c r="O877" s="137"/>
      <c r="P877" s="137"/>
      <c r="Q877" s="137"/>
      <c r="R877" s="137"/>
      <c r="S877" s="137"/>
      <c r="T877" s="137"/>
      <c r="U877" s="137"/>
      <c r="V877" s="137"/>
      <c r="W877" s="137"/>
      <c r="X877" s="137"/>
      <c r="Y877" s="137"/>
      <c r="Z877" s="137"/>
      <c r="AA877" s="137"/>
      <c r="AB877" s="137"/>
      <c r="AC877" s="144"/>
      <c r="AD877" s="81"/>
      <c r="AE877" s="137"/>
      <c r="AF877" s="130" t="s">
        <v>64</v>
      </c>
      <c r="AG877" s="57" t="str">
        <f>IF(AG876/B864=0,"",AG876/B864)</f>
        <v/>
      </c>
      <c r="AH877" s="131" t="str">
        <f>IF(AG876/AH876=0,"",AG876/AH876)</f>
        <v/>
      </c>
      <c r="AI877" s="132" t="s">
        <v>65</v>
      </c>
    </row>
    <row r="878" spans="1:41" ht="15.75" customHeight="1" x14ac:dyDescent="0.25">
      <c r="A878" s="49">
        <v>2801</v>
      </c>
      <c r="B878" s="50"/>
      <c r="C878" s="50"/>
      <c r="D878" s="50"/>
      <c r="E878" s="50"/>
      <c r="F878" s="50"/>
      <c r="G878" s="50"/>
      <c r="H878" s="50"/>
      <c r="I878" s="50"/>
      <c r="J878" s="50"/>
      <c r="K878" s="82"/>
      <c r="L878" s="137"/>
      <c r="M878" s="137"/>
      <c r="N878" s="137"/>
      <c r="O878" s="137"/>
      <c r="P878" s="137"/>
      <c r="Q878" s="137"/>
      <c r="R878" s="137"/>
      <c r="S878" s="137"/>
      <c r="T878" s="137"/>
      <c r="U878" s="137"/>
      <c r="V878" s="137"/>
      <c r="W878" s="137"/>
      <c r="X878" s="137"/>
      <c r="Y878" s="137"/>
      <c r="Z878" s="137"/>
      <c r="AA878" s="137"/>
      <c r="AB878" s="137"/>
      <c r="AC878" s="146"/>
      <c r="AD878" s="147"/>
      <c r="AE878" s="148"/>
      <c r="AF878" s="92"/>
      <c r="AG878" s="139"/>
      <c r="AH878" s="139"/>
      <c r="AI878" s="140"/>
      <c r="AO878" s="98">
        <f>AVERAGE(AJ866,AJ887)</f>
        <v>0.73863636363636365</v>
      </c>
    </row>
    <row r="879" spans="1:41" ht="18" customHeight="1" x14ac:dyDescent="0.25">
      <c r="A879" s="28"/>
      <c r="B879" s="190" t="s">
        <v>90</v>
      </c>
      <c r="C879" s="190"/>
      <c r="D879" s="190"/>
      <c r="E879" s="190"/>
      <c r="F879" s="190"/>
      <c r="G879" s="190"/>
      <c r="H879" s="190"/>
      <c r="I879" s="190"/>
      <c r="J879" s="190"/>
      <c r="K879" s="59">
        <f>SUM(K864:K875)</f>
        <v>14</v>
      </c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  <c r="AA879" s="29"/>
      <c r="AB879" s="29"/>
      <c r="AC879" s="60">
        <f>IF(K872=0,"",K872/B864)</f>
        <v>0.59090909090909094</v>
      </c>
      <c r="AD879" s="60">
        <f>IF(K879=0,"",K879/B864)</f>
        <v>0.63636363636363635</v>
      </c>
      <c r="AE879" s="60">
        <f>AD879-AC879</f>
        <v>4.5454545454545414E-2</v>
      </c>
      <c r="AF879" s="1"/>
      <c r="AG879" s="29"/>
      <c r="AH879" s="25"/>
      <c r="AI879" s="1"/>
    </row>
    <row r="880" spans="1:41" ht="12.75" customHeight="1" x14ac:dyDescent="0.2">
      <c r="AC880" s="1"/>
      <c r="AD880" s="1"/>
      <c r="AF880" s="1"/>
    </row>
    <row r="881" spans="1:36" ht="12.75" customHeight="1" x14ac:dyDescent="0.2">
      <c r="AC881" s="1"/>
      <c r="AD881" s="1"/>
      <c r="AF881" s="1"/>
    </row>
    <row r="882" spans="1:36" ht="26.25" customHeight="1" x14ac:dyDescent="0.4">
      <c r="B882" s="188" t="s">
        <v>101</v>
      </c>
      <c r="C882" s="189"/>
      <c r="D882" s="189"/>
      <c r="E882" s="189"/>
      <c r="F882" s="189"/>
      <c r="G882" s="189"/>
      <c r="H882" s="189"/>
      <c r="I882" s="189"/>
      <c r="J882" s="189"/>
      <c r="K882" s="123" t="s">
        <v>113</v>
      </c>
      <c r="AC882" s="1"/>
      <c r="AD882" s="1"/>
      <c r="AE882" s="29"/>
      <c r="AF882" s="1"/>
      <c r="AG882" s="29"/>
      <c r="AH882" s="29"/>
      <c r="AI882" s="29"/>
    </row>
    <row r="883" spans="1:36" ht="20.25" customHeight="1" x14ac:dyDescent="0.2">
      <c r="A883" s="192" t="s">
        <v>9</v>
      </c>
      <c r="B883" s="193" t="s">
        <v>80</v>
      </c>
      <c r="C883" s="194"/>
      <c r="D883" s="194"/>
      <c r="E883" s="194"/>
      <c r="F883" s="194"/>
      <c r="G883" s="194"/>
      <c r="H883" s="194"/>
      <c r="I883" s="194"/>
      <c r="J883" s="195"/>
      <c r="K883" s="196" t="s">
        <v>10</v>
      </c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  <c r="AA883" s="29"/>
      <c r="AB883" s="29"/>
      <c r="AC883" s="184" t="s">
        <v>2</v>
      </c>
      <c r="AD883" s="184" t="s">
        <v>3</v>
      </c>
      <c r="AE883" s="191" t="s">
        <v>4</v>
      </c>
      <c r="AF883" s="184" t="s">
        <v>5</v>
      </c>
      <c r="AG883" s="198" t="s">
        <v>6</v>
      </c>
      <c r="AH883" s="198" t="s">
        <v>7</v>
      </c>
      <c r="AI883" s="184" t="s">
        <v>8</v>
      </c>
    </row>
    <row r="884" spans="1:36" ht="15.75" customHeight="1" x14ac:dyDescent="0.25">
      <c r="A884" s="185"/>
      <c r="B884" s="49" t="s">
        <v>81</v>
      </c>
      <c r="C884" s="49" t="s">
        <v>82</v>
      </c>
      <c r="D884" s="49" t="s">
        <v>83</v>
      </c>
      <c r="E884" s="49" t="s">
        <v>84</v>
      </c>
      <c r="F884" s="49" t="s">
        <v>85</v>
      </c>
      <c r="G884" s="49" t="s">
        <v>86</v>
      </c>
      <c r="H884" s="49" t="s">
        <v>87</v>
      </c>
      <c r="I884" s="49" t="s">
        <v>88</v>
      </c>
      <c r="J884" s="49" t="s">
        <v>89</v>
      </c>
      <c r="K884" s="197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  <c r="AA884" s="29"/>
      <c r="AB884" s="29"/>
      <c r="AC884" s="185"/>
      <c r="AD884" s="185"/>
      <c r="AE884" s="185"/>
      <c r="AF884" s="185"/>
      <c r="AG884" s="185"/>
      <c r="AH884" s="185"/>
      <c r="AI884" s="185"/>
    </row>
    <row r="885" spans="1:36" ht="15.75" customHeight="1" x14ac:dyDescent="0.25">
      <c r="A885" s="49">
        <v>2102</v>
      </c>
      <c r="B885" s="50">
        <v>60</v>
      </c>
      <c r="C885" s="50"/>
      <c r="D885" s="50"/>
      <c r="E885" s="50"/>
      <c r="F885" s="50"/>
      <c r="G885" s="50"/>
      <c r="H885" s="50"/>
      <c r="I885" s="50"/>
      <c r="J885" s="50"/>
      <c r="K885" s="82"/>
      <c r="L885" s="137"/>
      <c r="M885" s="137"/>
      <c r="N885" s="137"/>
      <c r="O885" s="137"/>
      <c r="P885" s="137"/>
      <c r="Q885" s="137"/>
      <c r="R885" s="137"/>
      <c r="S885" s="137"/>
      <c r="T885" s="137"/>
      <c r="U885" s="137"/>
      <c r="V885" s="137"/>
      <c r="W885" s="137"/>
      <c r="X885" s="137"/>
      <c r="Y885" s="137"/>
      <c r="Z885" s="137"/>
      <c r="AA885" s="137"/>
      <c r="AB885" s="137"/>
      <c r="AC885" s="141"/>
      <c r="AD885" s="142"/>
      <c r="AE885" s="143"/>
      <c r="AF885" s="133"/>
      <c r="AG885" s="51">
        <f>B885</f>
        <v>60</v>
      </c>
      <c r="AH885" s="134"/>
      <c r="AI885" s="133"/>
    </row>
    <row r="886" spans="1:36" ht="15.75" customHeight="1" x14ac:dyDescent="0.25">
      <c r="A886" s="49">
        <v>2201</v>
      </c>
      <c r="B886" s="50"/>
      <c r="C886" s="50">
        <v>52</v>
      </c>
      <c r="D886" s="50"/>
      <c r="E886" s="50"/>
      <c r="F886" s="50"/>
      <c r="G886" s="50"/>
      <c r="H886" s="50"/>
      <c r="I886" s="50"/>
      <c r="J886" s="50"/>
      <c r="K886" s="82"/>
      <c r="L886" s="137"/>
      <c r="M886" s="137"/>
      <c r="N886" s="137"/>
      <c r="O886" s="137"/>
      <c r="P886" s="137"/>
      <c r="Q886" s="137"/>
      <c r="R886" s="137"/>
      <c r="S886" s="137"/>
      <c r="T886" s="137"/>
      <c r="U886" s="137"/>
      <c r="V886" s="137"/>
      <c r="W886" s="137"/>
      <c r="X886" s="137"/>
      <c r="Y886" s="137"/>
      <c r="Z886" s="137"/>
      <c r="AA886" s="137"/>
      <c r="AB886" s="137"/>
      <c r="AC886" s="144"/>
      <c r="AD886" s="81"/>
      <c r="AE886" s="145"/>
      <c r="AF886" s="52">
        <f>IF(C886=0,"",C886/B885)</f>
        <v>0.8666666666666667</v>
      </c>
      <c r="AG886" s="53">
        <v>52</v>
      </c>
      <c r="AH886" s="124">
        <f t="shared" ref="AH886:AH892" si="140">IF(AG886=0,"",AG886/AG885)</f>
        <v>0.8666666666666667</v>
      </c>
      <c r="AI886" s="124">
        <f t="shared" ref="AI886:AI892" si="141">IF(AG886=0,"",100%-AH886)</f>
        <v>0.1333333333333333</v>
      </c>
    </row>
    <row r="887" spans="1:36" ht="15.75" customHeight="1" x14ac:dyDescent="0.25">
      <c r="A887" s="49">
        <v>2202</v>
      </c>
      <c r="B887" s="50"/>
      <c r="C887" s="50"/>
      <c r="D887" s="50">
        <v>41</v>
      </c>
      <c r="E887" s="50"/>
      <c r="F887" s="50"/>
      <c r="G887" s="50"/>
      <c r="H887" s="50"/>
      <c r="I887" s="50"/>
      <c r="J887" s="50"/>
      <c r="K887" s="82"/>
      <c r="L887" s="137"/>
      <c r="M887" s="137"/>
      <c r="N887" s="137"/>
      <c r="O887" s="137"/>
      <c r="P887" s="137"/>
      <c r="Q887" s="137"/>
      <c r="R887" s="137"/>
      <c r="S887" s="137"/>
      <c r="T887" s="137"/>
      <c r="U887" s="137"/>
      <c r="V887" s="137"/>
      <c r="W887" s="137"/>
      <c r="X887" s="137"/>
      <c r="Y887" s="137"/>
      <c r="Z887" s="137"/>
      <c r="AA887" s="137"/>
      <c r="AB887" s="137"/>
      <c r="AC887" s="144"/>
      <c r="AD887" s="81"/>
      <c r="AE887" s="145"/>
      <c r="AF887" s="52">
        <f>IF(D887=0,"",D887/C886)</f>
        <v>0.78846153846153844</v>
      </c>
      <c r="AG887" s="53">
        <v>45</v>
      </c>
      <c r="AH887" s="124">
        <f t="shared" si="140"/>
        <v>0.86538461538461542</v>
      </c>
      <c r="AI887" s="124">
        <f t="shared" si="141"/>
        <v>0.13461538461538458</v>
      </c>
      <c r="AJ887" s="75">
        <f>AG887/AG885</f>
        <v>0.75</v>
      </c>
    </row>
    <row r="888" spans="1:36" ht="15.75" customHeight="1" x14ac:dyDescent="0.25">
      <c r="A888" s="49">
        <v>2301</v>
      </c>
      <c r="B888" s="50"/>
      <c r="C888" s="50"/>
      <c r="D888" s="50"/>
      <c r="E888" s="50">
        <v>40</v>
      </c>
      <c r="F888" s="50"/>
      <c r="G888" s="50"/>
      <c r="H888" s="50"/>
      <c r="I888" s="50"/>
      <c r="J888" s="50"/>
      <c r="K888" s="82"/>
      <c r="L888" s="137"/>
      <c r="M888" s="137"/>
      <c r="N888" s="137"/>
      <c r="O888" s="137"/>
      <c r="P888" s="137"/>
      <c r="Q888" s="137"/>
      <c r="R888" s="137"/>
      <c r="S888" s="137"/>
      <c r="T888" s="137"/>
      <c r="U888" s="137"/>
      <c r="V888" s="137"/>
      <c r="W888" s="137"/>
      <c r="X888" s="137"/>
      <c r="Y888" s="137"/>
      <c r="Z888" s="137"/>
      <c r="AA888" s="137"/>
      <c r="AB888" s="137"/>
      <c r="AC888" s="144"/>
      <c r="AD888" s="81"/>
      <c r="AE888" s="145"/>
      <c r="AF888" s="52">
        <f>IF(E888=0,"",E888/D887)</f>
        <v>0.97560975609756095</v>
      </c>
      <c r="AG888" s="53">
        <v>44</v>
      </c>
      <c r="AH888" s="124">
        <f t="shared" si="140"/>
        <v>0.97777777777777775</v>
      </c>
      <c r="AI888" s="124">
        <f t="shared" si="141"/>
        <v>2.2222222222222254E-2</v>
      </c>
    </row>
    <row r="889" spans="1:36" ht="15.75" customHeight="1" x14ac:dyDescent="0.25">
      <c r="A889" s="49">
        <v>2302</v>
      </c>
      <c r="B889" s="50"/>
      <c r="C889" s="50"/>
      <c r="D889" s="50"/>
      <c r="E889" s="50"/>
      <c r="F889" s="50">
        <v>40</v>
      </c>
      <c r="G889" s="50"/>
      <c r="H889" s="50"/>
      <c r="I889" s="50"/>
      <c r="J889" s="50"/>
      <c r="K889" s="82"/>
      <c r="L889" s="137"/>
      <c r="M889" s="137"/>
      <c r="N889" s="137"/>
      <c r="O889" s="137"/>
      <c r="P889" s="137"/>
      <c r="Q889" s="137"/>
      <c r="R889" s="137"/>
      <c r="S889" s="137"/>
      <c r="T889" s="137"/>
      <c r="U889" s="137"/>
      <c r="V889" s="137"/>
      <c r="W889" s="137"/>
      <c r="X889" s="137"/>
      <c r="Y889" s="137"/>
      <c r="Z889" s="137"/>
      <c r="AA889" s="137"/>
      <c r="AB889" s="137"/>
      <c r="AC889" s="144"/>
      <c r="AD889" s="81"/>
      <c r="AE889" s="145"/>
      <c r="AF889" s="52">
        <f>F889/E888</f>
        <v>1</v>
      </c>
      <c r="AG889" s="53">
        <v>44</v>
      </c>
      <c r="AH889" s="124">
        <f t="shared" si="140"/>
        <v>1</v>
      </c>
      <c r="AI889" s="124">
        <f t="shared" si="141"/>
        <v>0</v>
      </c>
    </row>
    <row r="890" spans="1:36" ht="15.75" customHeight="1" x14ac:dyDescent="0.25">
      <c r="A890" s="49">
        <v>2401</v>
      </c>
      <c r="B890" s="50"/>
      <c r="C890" s="50"/>
      <c r="D890" s="50"/>
      <c r="E890" s="50"/>
      <c r="F890" s="50"/>
      <c r="G890" s="50">
        <v>40</v>
      </c>
      <c r="H890" s="50"/>
      <c r="I890" s="50"/>
      <c r="J890" s="50"/>
      <c r="K890" s="82"/>
      <c r="L890" s="137"/>
      <c r="M890" s="137"/>
      <c r="N890" s="137"/>
      <c r="O890" s="137"/>
      <c r="P890" s="137"/>
      <c r="Q890" s="137"/>
      <c r="R890" s="137"/>
      <c r="S890" s="137"/>
      <c r="T890" s="137"/>
      <c r="U890" s="137"/>
      <c r="V890" s="137"/>
      <c r="W890" s="137"/>
      <c r="X890" s="137"/>
      <c r="Y890" s="137"/>
      <c r="Z890" s="137"/>
      <c r="AA890" s="137"/>
      <c r="AB890" s="137"/>
      <c r="AC890" s="144"/>
      <c r="AD890" s="81"/>
      <c r="AE890" s="145"/>
      <c r="AF890" s="52">
        <f>IF(G890=0,"",G890/F889)</f>
        <v>1</v>
      </c>
      <c r="AG890" s="53">
        <v>44</v>
      </c>
      <c r="AH890" s="124">
        <f t="shared" si="140"/>
        <v>1</v>
      </c>
      <c r="AI890" s="124">
        <f t="shared" si="141"/>
        <v>0</v>
      </c>
    </row>
    <row r="891" spans="1:36" ht="15.75" customHeight="1" x14ac:dyDescent="0.25">
      <c r="A891" s="49">
        <v>2402</v>
      </c>
      <c r="B891" s="50"/>
      <c r="C891" s="50"/>
      <c r="D891" s="50"/>
      <c r="E891" s="50"/>
      <c r="F891" s="50"/>
      <c r="G891" s="50"/>
      <c r="H891" s="50">
        <v>40</v>
      </c>
      <c r="I891" s="50"/>
      <c r="J891" s="50"/>
      <c r="K891" s="82"/>
      <c r="L891" s="137"/>
      <c r="M891" s="137"/>
      <c r="N891" s="137"/>
      <c r="O891" s="137"/>
      <c r="P891" s="137"/>
      <c r="Q891" s="137"/>
      <c r="R891" s="137"/>
      <c r="S891" s="137"/>
      <c r="T891" s="137"/>
      <c r="U891" s="137"/>
      <c r="V891" s="137"/>
      <c r="W891" s="137"/>
      <c r="X891" s="137"/>
      <c r="Y891" s="137"/>
      <c r="Z891" s="137"/>
      <c r="AA891" s="137"/>
      <c r="AB891" s="137"/>
      <c r="AC891" s="144"/>
      <c r="AD891" s="81"/>
      <c r="AE891" s="145"/>
      <c r="AF891" s="52">
        <f>IF(H891=0,"",H891/G890)</f>
        <v>1</v>
      </c>
      <c r="AG891" s="53">
        <v>44</v>
      </c>
      <c r="AH891" s="124">
        <f t="shared" si="140"/>
        <v>1</v>
      </c>
      <c r="AI891" s="124">
        <f t="shared" si="141"/>
        <v>0</v>
      </c>
    </row>
    <row r="892" spans="1:36" ht="15.75" customHeight="1" x14ac:dyDescent="0.25">
      <c r="A892" s="49">
        <v>2501</v>
      </c>
      <c r="B892" s="50"/>
      <c r="C892" s="50"/>
      <c r="D892" s="50"/>
      <c r="E892" s="50"/>
      <c r="F892" s="50"/>
      <c r="G892" s="50"/>
      <c r="H892" s="50"/>
      <c r="I892" s="50">
        <v>37</v>
      </c>
      <c r="J892" s="50"/>
      <c r="K892" s="82"/>
      <c r="L892" s="137"/>
      <c r="M892" s="137"/>
      <c r="N892" s="137"/>
      <c r="O892" s="137"/>
      <c r="P892" s="137"/>
      <c r="Q892" s="137"/>
      <c r="R892" s="137"/>
      <c r="S892" s="137"/>
      <c r="T892" s="137"/>
      <c r="U892" s="137"/>
      <c r="V892" s="137"/>
      <c r="W892" s="137"/>
      <c r="X892" s="137"/>
      <c r="Y892" s="137"/>
      <c r="Z892" s="137"/>
      <c r="AA892" s="137"/>
      <c r="AB892" s="137"/>
      <c r="AC892" s="144"/>
      <c r="AD892" s="81"/>
      <c r="AE892" s="145"/>
      <c r="AF892" s="79">
        <f>IF(I892=0,"",I892/H891)</f>
        <v>0.92500000000000004</v>
      </c>
      <c r="AG892" s="53">
        <v>44</v>
      </c>
      <c r="AH892" s="124">
        <f t="shared" si="140"/>
        <v>1</v>
      </c>
      <c r="AI892" s="54">
        <f t="shared" si="141"/>
        <v>0</v>
      </c>
    </row>
    <row r="893" spans="1:36" ht="15.75" customHeight="1" x14ac:dyDescent="0.25">
      <c r="A893" s="49">
        <v>2502</v>
      </c>
      <c r="B893" s="50"/>
      <c r="C893" s="50"/>
      <c r="D893" s="50"/>
      <c r="E893" s="50"/>
      <c r="F893" s="50"/>
      <c r="G893" s="50"/>
      <c r="H893" s="50"/>
      <c r="I893" s="50"/>
      <c r="J893" s="50">
        <v>37</v>
      </c>
      <c r="K893" s="82">
        <v>29</v>
      </c>
      <c r="L893" s="137"/>
      <c r="M893" s="137"/>
      <c r="N893" s="137"/>
      <c r="O893" s="137"/>
      <c r="P893" s="137"/>
      <c r="Q893" s="137"/>
      <c r="R893" s="137"/>
      <c r="S893" s="137"/>
      <c r="T893" s="137"/>
      <c r="U893" s="137"/>
      <c r="V893" s="137"/>
      <c r="W893" s="137"/>
      <c r="X893" s="137"/>
      <c r="Y893" s="137"/>
      <c r="Z893" s="137"/>
      <c r="AA893" s="137"/>
      <c r="AB893" s="137"/>
      <c r="AC893" s="144"/>
      <c r="AD893" s="81"/>
      <c r="AE893" s="137"/>
      <c r="AF893" s="110">
        <f>J893/I892</f>
        <v>1</v>
      </c>
      <c r="AG893" s="109">
        <v>43</v>
      </c>
      <c r="AH893" s="124">
        <f t="shared" ref="AH893" si="142">IF(AG893=0,"",AG893/AG892)</f>
        <v>0.97727272727272729</v>
      </c>
      <c r="AI893" s="124">
        <f t="shared" ref="AI893" si="143">IF(AG893=0,"",100%-AH893)</f>
        <v>2.2727272727272707E-2</v>
      </c>
    </row>
    <row r="894" spans="1:36" ht="15.75" customHeight="1" x14ac:dyDescent="0.25">
      <c r="A894" s="49">
        <v>2601</v>
      </c>
      <c r="B894" s="50"/>
      <c r="C894" s="50"/>
      <c r="D894" s="50"/>
      <c r="E894" s="50"/>
      <c r="F894" s="50"/>
      <c r="G894" s="50"/>
      <c r="H894" s="50"/>
      <c r="I894" s="50"/>
      <c r="J894" s="50"/>
      <c r="K894" s="82"/>
      <c r="L894" s="137"/>
      <c r="M894" s="137"/>
      <c r="N894" s="137"/>
      <c r="O894" s="137"/>
      <c r="P894" s="137"/>
      <c r="Q894" s="137"/>
      <c r="R894" s="137"/>
      <c r="S894" s="137"/>
      <c r="T894" s="137"/>
      <c r="U894" s="137"/>
      <c r="V894" s="137"/>
      <c r="W894" s="137"/>
      <c r="X894" s="137"/>
      <c r="Y894" s="137"/>
      <c r="Z894" s="137"/>
      <c r="AA894" s="137"/>
      <c r="AB894" s="137"/>
      <c r="AC894" s="144"/>
      <c r="AD894" s="81"/>
      <c r="AE894" s="137"/>
      <c r="AF894" s="79"/>
      <c r="AG894" s="56"/>
      <c r="AH894" s="136"/>
      <c r="AI894" s="79"/>
    </row>
    <row r="895" spans="1:36" ht="15.75" customHeight="1" x14ac:dyDescent="0.25">
      <c r="A895" s="49">
        <v>2602</v>
      </c>
      <c r="B895" s="50"/>
      <c r="C895" s="50"/>
      <c r="D895" s="50"/>
      <c r="E895" s="50"/>
      <c r="F895" s="50"/>
      <c r="G895" s="50"/>
      <c r="H895" s="50"/>
      <c r="I895" s="50"/>
      <c r="J895" s="50"/>
      <c r="K895" s="82"/>
      <c r="L895" s="137"/>
      <c r="M895" s="137"/>
      <c r="N895" s="137"/>
      <c r="O895" s="137"/>
      <c r="P895" s="137"/>
      <c r="Q895" s="137"/>
      <c r="R895" s="137"/>
      <c r="S895" s="137"/>
      <c r="T895" s="137"/>
      <c r="U895" s="137"/>
      <c r="V895" s="137"/>
      <c r="W895" s="137"/>
      <c r="X895" s="137"/>
      <c r="Y895" s="137"/>
      <c r="Z895" s="137"/>
      <c r="AA895" s="137"/>
      <c r="AB895" s="137"/>
      <c r="AC895" s="144"/>
      <c r="AD895" s="81"/>
      <c r="AE895" s="137"/>
      <c r="AF895" s="79"/>
      <c r="AG895" s="56"/>
      <c r="AH895" s="136"/>
      <c r="AI895" s="79"/>
    </row>
    <row r="896" spans="1:36" ht="15.75" customHeight="1" x14ac:dyDescent="0.25">
      <c r="A896" s="49">
        <v>2701</v>
      </c>
      <c r="B896" s="50"/>
      <c r="C896" s="50"/>
      <c r="D896" s="50"/>
      <c r="E896" s="50"/>
      <c r="F896" s="50"/>
      <c r="G896" s="50"/>
      <c r="H896" s="50"/>
      <c r="I896" s="50"/>
      <c r="J896" s="50"/>
      <c r="K896" s="82"/>
      <c r="L896" s="137"/>
      <c r="M896" s="137"/>
      <c r="N896" s="137"/>
      <c r="O896" s="137"/>
      <c r="P896" s="137"/>
      <c r="Q896" s="137"/>
      <c r="R896" s="137"/>
      <c r="S896" s="137"/>
      <c r="T896" s="137"/>
      <c r="U896" s="137"/>
      <c r="V896" s="137"/>
      <c r="W896" s="137"/>
      <c r="X896" s="137"/>
      <c r="Y896" s="137"/>
      <c r="Z896" s="137"/>
      <c r="AA896" s="137"/>
      <c r="AB896" s="137"/>
      <c r="AC896" s="144"/>
      <c r="AD896" s="81"/>
      <c r="AE896" s="137"/>
      <c r="AF896" s="79"/>
      <c r="AG896" s="56"/>
      <c r="AH896" s="136"/>
      <c r="AI896" s="79"/>
    </row>
    <row r="897" spans="1:36" ht="15.75" customHeight="1" x14ac:dyDescent="0.25">
      <c r="A897" s="49">
        <v>2702</v>
      </c>
      <c r="B897" s="50"/>
      <c r="C897" s="50"/>
      <c r="D897" s="50"/>
      <c r="E897" s="50"/>
      <c r="F897" s="50"/>
      <c r="G897" s="50"/>
      <c r="H897" s="50"/>
      <c r="I897" s="50"/>
      <c r="J897" s="50"/>
      <c r="K897" s="82"/>
      <c r="L897" s="137"/>
      <c r="M897" s="137"/>
      <c r="N897" s="137"/>
      <c r="O897" s="137"/>
      <c r="P897" s="137"/>
      <c r="Q897" s="137"/>
      <c r="R897" s="137"/>
      <c r="S897" s="137"/>
      <c r="T897" s="137"/>
      <c r="U897" s="137"/>
      <c r="V897" s="137"/>
      <c r="W897" s="137"/>
      <c r="X897" s="137"/>
      <c r="Y897" s="137"/>
      <c r="Z897" s="137"/>
      <c r="AA897" s="137"/>
      <c r="AB897" s="137"/>
      <c r="AC897" s="144"/>
      <c r="AD897" s="81"/>
      <c r="AE897" s="137"/>
      <c r="AF897" s="126" t="s">
        <v>63</v>
      </c>
      <c r="AG897" s="127"/>
      <c r="AH897" s="128">
        <f>IF(SUM(K887:K896)=0,"",SUM(K887:K896))</f>
        <v>29</v>
      </c>
      <c r="AI897" s="129" t="s">
        <v>10</v>
      </c>
    </row>
    <row r="898" spans="1:36" ht="15.75" customHeight="1" x14ac:dyDescent="0.25">
      <c r="A898" s="49">
        <v>2801</v>
      </c>
      <c r="B898" s="50"/>
      <c r="C898" s="50"/>
      <c r="D898" s="50"/>
      <c r="E898" s="50"/>
      <c r="F898" s="50"/>
      <c r="G898" s="50"/>
      <c r="H898" s="50"/>
      <c r="I898" s="50"/>
      <c r="J898" s="50"/>
      <c r="K898" s="82"/>
      <c r="L898" s="137"/>
      <c r="M898" s="137"/>
      <c r="N898" s="137"/>
      <c r="O898" s="137"/>
      <c r="P898" s="137"/>
      <c r="Q898" s="137"/>
      <c r="R898" s="137"/>
      <c r="S898" s="137"/>
      <c r="T898" s="137"/>
      <c r="U898" s="137"/>
      <c r="V898" s="137"/>
      <c r="W898" s="137"/>
      <c r="X898" s="137"/>
      <c r="Y898" s="137"/>
      <c r="Z898" s="137"/>
      <c r="AA898" s="137"/>
      <c r="AB898" s="137"/>
      <c r="AC898" s="144"/>
      <c r="AD898" s="81"/>
      <c r="AE898" s="137"/>
      <c r="AF898" s="130" t="s">
        <v>64</v>
      </c>
      <c r="AG898" s="57" t="str">
        <f>IF(AG897/B885=0,"",AG897/B885)</f>
        <v/>
      </c>
      <c r="AH898" s="131" t="str">
        <f>IF(AG897/AH897=0,"",AG897/AH897)</f>
        <v/>
      </c>
      <c r="AI898" s="132" t="s">
        <v>65</v>
      </c>
    </row>
    <row r="899" spans="1:36" ht="15.75" customHeight="1" x14ac:dyDescent="0.25">
      <c r="A899" s="49">
        <v>2802</v>
      </c>
      <c r="B899" s="50"/>
      <c r="C899" s="50"/>
      <c r="D899" s="50"/>
      <c r="E899" s="50"/>
      <c r="F899" s="50"/>
      <c r="G899" s="50"/>
      <c r="H899" s="50"/>
      <c r="I899" s="50"/>
      <c r="J899" s="50"/>
      <c r="K899" s="82"/>
      <c r="L899" s="137"/>
      <c r="M899" s="137"/>
      <c r="N899" s="137"/>
      <c r="O899" s="137"/>
      <c r="P899" s="137"/>
      <c r="Q899" s="137"/>
      <c r="R899" s="137"/>
      <c r="S899" s="137"/>
      <c r="T899" s="137"/>
      <c r="U899" s="137"/>
      <c r="V899" s="137"/>
      <c r="W899" s="137"/>
      <c r="X899" s="137"/>
      <c r="Y899" s="137"/>
      <c r="Z899" s="137"/>
      <c r="AA899" s="137"/>
      <c r="AB899" s="137"/>
      <c r="AC899" s="146"/>
      <c r="AD899" s="147"/>
      <c r="AE899" s="148"/>
      <c r="AF899" s="92"/>
      <c r="AG899" s="139"/>
      <c r="AH899" s="139"/>
      <c r="AI899" s="140"/>
    </row>
    <row r="900" spans="1:36" ht="18" customHeight="1" x14ac:dyDescent="0.25">
      <c r="A900" s="28"/>
      <c r="B900" s="190" t="s">
        <v>90</v>
      </c>
      <c r="C900" s="190"/>
      <c r="D900" s="190"/>
      <c r="E900" s="190"/>
      <c r="F900" s="190"/>
      <c r="G900" s="190"/>
      <c r="H900" s="190"/>
      <c r="I900" s="190"/>
      <c r="J900" s="190"/>
      <c r="K900" s="59">
        <f>SUM(K885:K899)</f>
        <v>29</v>
      </c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  <c r="AA900" s="29"/>
      <c r="AB900" s="29"/>
      <c r="AC900" s="60">
        <f>IF(K893=0,"",K893/B885)</f>
        <v>0.48333333333333334</v>
      </c>
      <c r="AD900" s="60">
        <f>IF(K900=0,"",K900/B885)</f>
        <v>0.48333333333333334</v>
      </c>
      <c r="AE900" s="60">
        <f>AD900-AC900</f>
        <v>0</v>
      </c>
      <c r="AF900" s="1"/>
      <c r="AG900" s="29"/>
      <c r="AH900" s="25"/>
      <c r="AI900" s="1"/>
    </row>
    <row r="901" spans="1:36" ht="12.75" customHeight="1" x14ac:dyDescent="0.2">
      <c r="AC901" s="1"/>
      <c r="AD901" s="1"/>
      <c r="AF901" s="1"/>
    </row>
    <row r="902" spans="1:36" ht="12.75" customHeight="1" x14ac:dyDescent="0.2">
      <c r="AC902" s="1"/>
      <c r="AD902" s="1"/>
      <c r="AF902" s="1"/>
    </row>
    <row r="903" spans="1:36" ht="26.25" x14ac:dyDescent="0.4">
      <c r="B903" s="188" t="s">
        <v>101</v>
      </c>
      <c r="C903" s="189"/>
      <c r="D903" s="189"/>
      <c r="E903" s="189"/>
      <c r="F903" s="189"/>
      <c r="G903" s="189"/>
      <c r="H903" s="189"/>
      <c r="I903" s="189"/>
      <c r="J903" s="189"/>
      <c r="K903" s="123" t="s">
        <v>114</v>
      </c>
      <c r="AC903" s="1"/>
      <c r="AD903" s="1"/>
      <c r="AE903" s="29"/>
      <c r="AF903" s="1"/>
      <c r="AG903" s="29"/>
      <c r="AH903" s="29"/>
      <c r="AI903" s="29"/>
    </row>
    <row r="904" spans="1:36" ht="20.25" x14ac:dyDescent="0.2">
      <c r="A904" s="192" t="s">
        <v>9</v>
      </c>
      <c r="B904" s="193" t="s">
        <v>80</v>
      </c>
      <c r="C904" s="194"/>
      <c r="D904" s="194"/>
      <c r="E904" s="194"/>
      <c r="F904" s="194"/>
      <c r="G904" s="194"/>
      <c r="H904" s="194"/>
      <c r="I904" s="194"/>
      <c r="J904" s="195"/>
      <c r="K904" s="196" t="s">
        <v>10</v>
      </c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  <c r="AA904" s="29"/>
      <c r="AB904" s="29"/>
      <c r="AC904" s="184" t="s">
        <v>2</v>
      </c>
      <c r="AD904" s="184" t="s">
        <v>3</v>
      </c>
      <c r="AE904" s="191" t="s">
        <v>4</v>
      </c>
      <c r="AF904" s="184" t="s">
        <v>5</v>
      </c>
      <c r="AG904" s="198" t="s">
        <v>6</v>
      </c>
      <c r="AH904" s="198" t="s">
        <v>7</v>
      </c>
      <c r="AI904" s="184" t="s">
        <v>8</v>
      </c>
    </row>
    <row r="905" spans="1:36" ht="15.75" customHeight="1" x14ac:dyDescent="0.25">
      <c r="A905" s="185"/>
      <c r="B905" s="49" t="s">
        <v>81</v>
      </c>
      <c r="C905" s="49" t="s">
        <v>82</v>
      </c>
      <c r="D905" s="49" t="s">
        <v>83</v>
      </c>
      <c r="E905" s="49" t="s">
        <v>84</v>
      </c>
      <c r="F905" s="49" t="s">
        <v>85</v>
      </c>
      <c r="G905" s="49" t="s">
        <v>86</v>
      </c>
      <c r="H905" s="49" t="s">
        <v>87</v>
      </c>
      <c r="I905" s="49" t="s">
        <v>88</v>
      </c>
      <c r="J905" s="49" t="s">
        <v>89</v>
      </c>
      <c r="K905" s="197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  <c r="AA905" s="29"/>
      <c r="AB905" s="29"/>
      <c r="AC905" s="185"/>
      <c r="AD905" s="185"/>
      <c r="AE905" s="185"/>
      <c r="AF905" s="185"/>
      <c r="AG905" s="185"/>
      <c r="AH905" s="185"/>
      <c r="AI905" s="185"/>
    </row>
    <row r="906" spans="1:36" ht="15.75" customHeight="1" x14ac:dyDescent="0.25">
      <c r="A906" s="49">
        <v>2102</v>
      </c>
      <c r="B906" s="50">
        <v>25</v>
      </c>
      <c r="C906" s="50"/>
      <c r="D906" s="50"/>
      <c r="E906" s="50"/>
      <c r="F906" s="50"/>
      <c r="G906" s="50"/>
      <c r="H906" s="50"/>
      <c r="I906" s="50"/>
      <c r="J906" s="50"/>
      <c r="K906" s="82"/>
      <c r="L906" s="137"/>
      <c r="M906" s="137"/>
      <c r="N906" s="137"/>
      <c r="O906" s="137"/>
      <c r="P906" s="137"/>
      <c r="Q906" s="137"/>
      <c r="R906" s="137"/>
      <c r="S906" s="137"/>
      <c r="T906" s="137"/>
      <c r="U906" s="137"/>
      <c r="V906" s="137"/>
      <c r="W906" s="137"/>
      <c r="X906" s="137"/>
      <c r="Y906" s="137"/>
      <c r="Z906" s="137"/>
      <c r="AA906" s="137"/>
      <c r="AB906" s="137"/>
      <c r="AC906" s="141"/>
      <c r="AD906" s="142"/>
      <c r="AE906" s="143"/>
      <c r="AF906" s="133"/>
      <c r="AG906" s="51">
        <v>25</v>
      </c>
      <c r="AH906" s="134"/>
      <c r="AI906" s="133"/>
    </row>
    <row r="907" spans="1:36" ht="15.75" customHeight="1" x14ac:dyDescent="0.25">
      <c r="A907" s="49">
        <v>2201</v>
      </c>
      <c r="B907" s="50"/>
      <c r="C907" s="50">
        <v>23</v>
      </c>
      <c r="D907" s="50"/>
      <c r="E907" s="50"/>
      <c r="F907" s="50"/>
      <c r="G907" s="50"/>
      <c r="H907" s="50"/>
      <c r="I907" s="50"/>
      <c r="J907" s="50"/>
      <c r="K907" s="82"/>
      <c r="L907" s="137"/>
      <c r="M907" s="137"/>
      <c r="N907" s="137"/>
      <c r="O907" s="137"/>
      <c r="P907" s="137"/>
      <c r="Q907" s="137"/>
      <c r="R907" s="137"/>
      <c r="S907" s="137"/>
      <c r="T907" s="137"/>
      <c r="U907" s="137"/>
      <c r="V907" s="137"/>
      <c r="W907" s="137"/>
      <c r="X907" s="137"/>
      <c r="Y907" s="137"/>
      <c r="Z907" s="137"/>
      <c r="AA907" s="137"/>
      <c r="AB907" s="137"/>
      <c r="AC907" s="144"/>
      <c r="AD907" s="81"/>
      <c r="AE907" s="145"/>
      <c r="AF907" s="52">
        <f>IF(C907=0,"",C907/B906)</f>
        <v>0.92</v>
      </c>
      <c r="AG907" s="53">
        <v>23</v>
      </c>
      <c r="AH907" s="124">
        <f t="shared" ref="AH907:AH912" si="144">IF(AG907=0,"",AG907/AG906)</f>
        <v>0.92</v>
      </c>
      <c r="AI907" s="124">
        <f t="shared" ref="AI907:AI912" si="145">IF(AG907=0,"",100%-AH907)</f>
        <v>7.999999999999996E-2</v>
      </c>
    </row>
    <row r="908" spans="1:36" ht="15.75" customHeight="1" x14ac:dyDescent="0.25">
      <c r="A908" s="49">
        <v>2202</v>
      </c>
      <c r="B908" s="50"/>
      <c r="C908" s="50"/>
      <c r="D908" s="50">
        <v>20</v>
      </c>
      <c r="E908" s="50"/>
      <c r="F908" s="50"/>
      <c r="G908" s="50"/>
      <c r="H908" s="50"/>
      <c r="I908" s="50"/>
      <c r="J908" s="50"/>
      <c r="K908" s="82"/>
      <c r="L908" s="137"/>
      <c r="M908" s="137"/>
      <c r="N908" s="137"/>
      <c r="O908" s="137"/>
      <c r="P908" s="137"/>
      <c r="Q908" s="137"/>
      <c r="R908" s="137"/>
      <c r="S908" s="137"/>
      <c r="T908" s="137"/>
      <c r="U908" s="137"/>
      <c r="V908" s="137"/>
      <c r="W908" s="137"/>
      <c r="X908" s="137"/>
      <c r="Y908" s="137"/>
      <c r="Z908" s="137"/>
      <c r="AA908" s="137"/>
      <c r="AB908" s="137"/>
      <c r="AC908" s="144"/>
      <c r="AD908" s="81"/>
      <c r="AE908" s="145"/>
      <c r="AF908" s="52">
        <f>IF(D908=0,"",D908/C907)</f>
        <v>0.86956521739130432</v>
      </c>
      <c r="AG908" s="53">
        <v>20</v>
      </c>
      <c r="AH908" s="124">
        <f t="shared" si="144"/>
        <v>0.86956521739130432</v>
      </c>
      <c r="AI908" s="124">
        <f t="shared" si="145"/>
        <v>0.13043478260869568</v>
      </c>
      <c r="AJ908" s="102">
        <f>AG908/AG906</f>
        <v>0.8</v>
      </c>
    </row>
    <row r="909" spans="1:36" ht="15.75" customHeight="1" x14ac:dyDescent="0.25">
      <c r="A909" s="49">
        <v>2301</v>
      </c>
      <c r="B909" s="50"/>
      <c r="C909" s="50"/>
      <c r="D909" s="50"/>
      <c r="E909" s="50">
        <v>20</v>
      </c>
      <c r="F909" s="50"/>
      <c r="G909" s="50"/>
      <c r="H909" s="50"/>
      <c r="I909" s="50"/>
      <c r="J909" s="50"/>
      <c r="K909" s="82"/>
      <c r="L909" s="137"/>
      <c r="M909" s="137"/>
      <c r="N909" s="137"/>
      <c r="O909" s="137"/>
      <c r="P909" s="137"/>
      <c r="Q909" s="137"/>
      <c r="R909" s="137"/>
      <c r="S909" s="137"/>
      <c r="T909" s="137"/>
      <c r="U909" s="137"/>
      <c r="V909" s="137"/>
      <c r="W909" s="137"/>
      <c r="X909" s="137"/>
      <c r="Y909" s="137"/>
      <c r="Z909" s="137"/>
      <c r="AA909" s="137"/>
      <c r="AB909" s="137"/>
      <c r="AC909" s="144"/>
      <c r="AD909" s="81"/>
      <c r="AE909" s="145"/>
      <c r="AF909" s="52">
        <f>IF(E909=0,"",E909/D908)</f>
        <v>1</v>
      </c>
      <c r="AG909" s="53">
        <v>20</v>
      </c>
      <c r="AH909" s="124">
        <f t="shared" si="144"/>
        <v>1</v>
      </c>
      <c r="AI909" s="124">
        <f t="shared" si="145"/>
        <v>0</v>
      </c>
    </row>
    <row r="910" spans="1:36" ht="15.75" customHeight="1" x14ac:dyDescent="0.25">
      <c r="A910" s="49">
        <v>2302</v>
      </c>
      <c r="B910" s="50"/>
      <c r="C910" s="50"/>
      <c r="D910" s="50"/>
      <c r="E910" s="50"/>
      <c r="F910" s="50">
        <v>18</v>
      </c>
      <c r="G910" s="50"/>
      <c r="H910" s="50"/>
      <c r="I910" s="50"/>
      <c r="J910" s="50"/>
      <c r="K910" s="82"/>
      <c r="L910" s="137"/>
      <c r="M910" s="137"/>
      <c r="N910" s="137"/>
      <c r="O910" s="137"/>
      <c r="P910" s="137"/>
      <c r="Q910" s="137"/>
      <c r="R910" s="137"/>
      <c r="S910" s="137"/>
      <c r="T910" s="137"/>
      <c r="U910" s="137"/>
      <c r="V910" s="137"/>
      <c r="W910" s="137"/>
      <c r="X910" s="137"/>
      <c r="Y910" s="137"/>
      <c r="Z910" s="137"/>
      <c r="AA910" s="137"/>
      <c r="AB910" s="137"/>
      <c r="AC910" s="144"/>
      <c r="AD910" s="81"/>
      <c r="AE910" s="145"/>
      <c r="AF910" s="52">
        <f>F910/E909</f>
        <v>0.9</v>
      </c>
      <c r="AG910" s="53">
        <v>19</v>
      </c>
      <c r="AH910" s="124">
        <f t="shared" si="144"/>
        <v>0.95</v>
      </c>
      <c r="AI910" s="124">
        <f t="shared" si="145"/>
        <v>5.0000000000000044E-2</v>
      </c>
    </row>
    <row r="911" spans="1:36" ht="15.75" customHeight="1" x14ac:dyDescent="0.25">
      <c r="A911" s="49">
        <v>2401</v>
      </c>
      <c r="B911" s="50"/>
      <c r="C911" s="50"/>
      <c r="D911" s="50"/>
      <c r="E911" s="50"/>
      <c r="F911" s="50"/>
      <c r="G911" s="50">
        <v>18</v>
      </c>
      <c r="H911" s="50"/>
      <c r="I911" s="50"/>
      <c r="J911" s="50"/>
      <c r="K911" s="82"/>
      <c r="L911" s="137"/>
      <c r="M911" s="137"/>
      <c r="N911" s="137"/>
      <c r="O911" s="137"/>
      <c r="P911" s="137"/>
      <c r="Q911" s="137"/>
      <c r="R911" s="137"/>
      <c r="S911" s="137"/>
      <c r="T911" s="137"/>
      <c r="U911" s="137"/>
      <c r="V911" s="137"/>
      <c r="W911" s="137"/>
      <c r="X911" s="137"/>
      <c r="Y911" s="137"/>
      <c r="Z911" s="137"/>
      <c r="AA911" s="137"/>
      <c r="AB911" s="137"/>
      <c r="AC911" s="144"/>
      <c r="AD911" s="81"/>
      <c r="AE911" s="145"/>
      <c r="AF911" s="52">
        <f>IF(G911=0,"",G911/F910)</f>
        <v>1</v>
      </c>
      <c r="AG911" s="53">
        <v>19</v>
      </c>
      <c r="AH911" s="124">
        <f t="shared" si="144"/>
        <v>1</v>
      </c>
      <c r="AI911" s="124">
        <f t="shared" si="145"/>
        <v>0</v>
      </c>
    </row>
    <row r="912" spans="1:36" ht="15.75" customHeight="1" x14ac:dyDescent="0.25">
      <c r="A912" s="49">
        <v>2402</v>
      </c>
      <c r="B912" s="50"/>
      <c r="C912" s="50"/>
      <c r="D912" s="50"/>
      <c r="E912" s="50"/>
      <c r="F912" s="50"/>
      <c r="G912" s="50"/>
      <c r="H912" s="50">
        <v>17</v>
      </c>
      <c r="I912" s="50"/>
      <c r="J912" s="50"/>
      <c r="K912" s="82"/>
      <c r="L912" s="137"/>
      <c r="M912" s="137"/>
      <c r="N912" s="137"/>
      <c r="O912" s="137"/>
      <c r="P912" s="137"/>
      <c r="Q912" s="137"/>
      <c r="R912" s="137"/>
      <c r="S912" s="137"/>
      <c r="T912" s="137"/>
      <c r="U912" s="137"/>
      <c r="V912" s="137"/>
      <c r="W912" s="137"/>
      <c r="X912" s="137"/>
      <c r="Y912" s="137"/>
      <c r="Z912" s="137"/>
      <c r="AA912" s="137"/>
      <c r="AB912" s="137"/>
      <c r="AC912" s="144"/>
      <c r="AD912" s="81"/>
      <c r="AE912" s="145"/>
      <c r="AF912" s="52">
        <f>IF(H912=0,"",H912/G911)</f>
        <v>0.94444444444444442</v>
      </c>
      <c r="AG912" s="53">
        <v>19</v>
      </c>
      <c r="AH912" s="124">
        <f t="shared" si="144"/>
        <v>1</v>
      </c>
      <c r="AI912" s="124">
        <f t="shared" si="145"/>
        <v>0</v>
      </c>
    </row>
    <row r="913" spans="1:35" ht="15.75" customHeight="1" x14ac:dyDescent="0.25">
      <c r="A913" s="49">
        <v>2501</v>
      </c>
      <c r="B913" s="50"/>
      <c r="C913" s="50"/>
      <c r="D913" s="50"/>
      <c r="E913" s="50"/>
      <c r="F913" s="50"/>
      <c r="G913" s="50"/>
      <c r="H913" s="50"/>
      <c r="I913" s="50">
        <v>13</v>
      </c>
      <c r="J913" s="50"/>
      <c r="K913" s="82"/>
      <c r="L913" s="137"/>
      <c r="M913" s="137"/>
      <c r="N913" s="137"/>
      <c r="O913" s="137"/>
      <c r="P913" s="137"/>
      <c r="Q913" s="137"/>
      <c r="R913" s="137"/>
      <c r="S913" s="137"/>
      <c r="T913" s="137"/>
      <c r="U913" s="137"/>
      <c r="V913" s="137"/>
      <c r="W913" s="137"/>
      <c r="X913" s="137"/>
      <c r="Y913" s="137"/>
      <c r="Z913" s="137"/>
      <c r="AA913" s="137"/>
      <c r="AB913" s="137"/>
      <c r="AC913" s="144"/>
      <c r="AD913" s="81"/>
      <c r="AE913" s="145"/>
      <c r="AF913" s="79">
        <f>IF(I913=0,"",I913/H912)</f>
        <v>0.76470588235294112</v>
      </c>
      <c r="AG913" s="53">
        <v>19</v>
      </c>
      <c r="AH913" s="124">
        <f t="shared" ref="AH913:AH914" si="146">IF(AG913=0,"",AG913/AG912)</f>
        <v>1</v>
      </c>
      <c r="AI913" s="124">
        <f t="shared" ref="AI913:AI914" si="147">IF(AG913=0,"",100%-AH913)</f>
        <v>0</v>
      </c>
    </row>
    <row r="914" spans="1:35" ht="15.75" customHeight="1" x14ac:dyDescent="0.25">
      <c r="A914" s="49">
        <v>2502</v>
      </c>
      <c r="B914" s="50"/>
      <c r="C914" s="50"/>
      <c r="D914" s="50"/>
      <c r="E914" s="50"/>
      <c r="F914" s="50"/>
      <c r="G914" s="50"/>
      <c r="H914" s="50"/>
      <c r="I914" s="50"/>
      <c r="J914" s="50">
        <v>9</v>
      </c>
      <c r="K914" s="82"/>
      <c r="L914" s="137"/>
      <c r="M914" s="137"/>
      <c r="N914" s="137"/>
      <c r="O914" s="137"/>
      <c r="P914" s="137"/>
      <c r="Q914" s="137"/>
      <c r="R914" s="137"/>
      <c r="S914" s="137"/>
      <c r="T914" s="137"/>
      <c r="U914" s="137"/>
      <c r="V914" s="137"/>
      <c r="W914" s="137"/>
      <c r="X914" s="137"/>
      <c r="Y914" s="137"/>
      <c r="Z914" s="137"/>
      <c r="AA914" s="137"/>
      <c r="AB914" s="137"/>
      <c r="AC914" s="144"/>
      <c r="AD914" s="81"/>
      <c r="AE914" s="137"/>
      <c r="AF914" s="110">
        <f>J914/I913</f>
        <v>0.69230769230769229</v>
      </c>
      <c r="AG914" s="109">
        <v>19</v>
      </c>
      <c r="AH914" s="124">
        <f t="shared" si="146"/>
        <v>1</v>
      </c>
      <c r="AI914" s="124">
        <f t="shared" si="147"/>
        <v>0</v>
      </c>
    </row>
    <row r="915" spans="1:35" ht="15.75" customHeight="1" x14ac:dyDescent="0.25">
      <c r="A915" s="49">
        <v>2601</v>
      </c>
      <c r="B915" s="50"/>
      <c r="C915" s="50"/>
      <c r="D915" s="50"/>
      <c r="E915" s="50"/>
      <c r="F915" s="50"/>
      <c r="G915" s="50"/>
      <c r="H915" s="50"/>
      <c r="I915" s="50"/>
      <c r="J915" s="50"/>
      <c r="K915" s="82"/>
      <c r="L915" s="137"/>
      <c r="M915" s="137"/>
      <c r="N915" s="137"/>
      <c r="O915" s="137"/>
      <c r="P915" s="137"/>
      <c r="Q915" s="137"/>
      <c r="R915" s="137"/>
      <c r="S915" s="137"/>
      <c r="T915" s="137"/>
      <c r="U915" s="137"/>
      <c r="V915" s="137"/>
      <c r="W915" s="137"/>
      <c r="X915" s="137"/>
      <c r="Y915" s="137"/>
      <c r="Z915" s="137"/>
      <c r="AA915" s="137"/>
      <c r="AB915" s="137"/>
      <c r="AC915" s="144"/>
      <c r="AD915" s="81"/>
      <c r="AE915" s="137"/>
      <c r="AF915" s="79"/>
      <c r="AG915" s="56"/>
      <c r="AH915" s="136"/>
      <c r="AI915" s="79"/>
    </row>
    <row r="916" spans="1:35" ht="15.75" customHeight="1" x14ac:dyDescent="0.25">
      <c r="A916" s="49">
        <v>2602</v>
      </c>
      <c r="B916" s="50"/>
      <c r="C916" s="50"/>
      <c r="D916" s="50"/>
      <c r="E916" s="50"/>
      <c r="F916" s="50"/>
      <c r="G916" s="50"/>
      <c r="H916" s="50"/>
      <c r="I916" s="50"/>
      <c r="J916" s="50"/>
      <c r="K916" s="82"/>
      <c r="L916" s="137"/>
      <c r="M916" s="137"/>
      <c r="N916" s="137"/>
      <c r="O916" s="137"/>
      <c r="P916" s="137"/>
      <c r="Q916" s="137"/>
      <c r="R916" s="137"/>
      <c r="S916" s="137"/>
      <c r="T916" s="137"/>
      <c r="U916" s="137"/>
      <c r="V916" s="137"/>
      <c r="W916" s="137"/>
      <c r="X916" s="137"/>
      <c r="Y916" s="137"/>
      <c r="Z916" s="137"/>
      <c r="AA916" s="137"/>
      <c r="AB916" s="137"/>
      <c r="AC916" s="144"/>
      <c r="AD916" s="81"/>
      <c r="AE916" s="137"/>
      <c r="AF916" s="79"/>
      <c r="AG916" s="56"/>
      <c r="AH916" s="136"/>
      <c r="AI916" s="79"/>
    </row>
    <row r="917" spans="1:35" ht="15.75" customHeight="1" x14ac:dyDescent="0.25">
      <c r="A917" s="49">
        <v>2701</v>
      </c>
      <c r="B917" s="50"/>
      <c r="C917" s="50"/>
      <c r="D917" s="50"/>
      <c r="E917" s="50"/>
      <c r="F917" s="50"/>
      <c r="G917" s="50"/>
      <c r="H917" s="50"/>
      <c r="I917" s="50"/>
      <c r="J917" s="50"/>
      <c r="K917" s="82"/>
      <c r="L917" s="137"/>
      <c r="M917" s="137"/>
      <c r="N917" s="137"/>
      <c r="O917" s="137"/>
      <c r="P917" s="137"/>
      <c r="Q917" s="137"/>
      <c r="R917" s="137"/>
      <c r="S917" s="137"/>
      <c r="T917" s="137"/>
      <c r="U917" s="137"/>
      <c r="V917" s="137"/>
      <c r="W917" s="137"/>
      <c r="X917" s="137"/>
      <c r="Y917" s="137"/>
      <c r="Z917" s="137"/>
      <c r="AA917" s="137"/>
      <c r="AB917" s="137"/>
      <c r="AC917" s="144"/>
      <c r="AD917" s="81"/>
      <c r="AE917" s="137"/>
      <c r="AF917" s="79"/>
      <c r="AG917" s="56"/>
      <c r="AH917" s="136"/>
      <c r="AI917" s="79"/>
    </row>
    <row r="918" spans="1:35" ht="15.75" customHeight="1" x14ac:dyDescent="0.25">
      <c r="A918" s="49">
        <v>2702</v>
      </c>
      <c r="B918" s="50"/>
      <c r="C918" s="50"/>
      <c r="D918" s="50"/>
      <c r="E918" s="50"/>
      <c r="F918" s="50"/>
      <c r="G918" s="50"/>
      <c r="H918" s="50"/>
      <c r="I918" s="50"/>
      <c r="J918" s="50"/>
      <c r="K918" s="82"/>
      <c r="L918" s="137"/>
      <c r="M918" s="137"/>
      <c r="N918" s="137"/>
      <c r="O918" s="137"/>
      <c r="P918" s="137"/>
      <c r="Q918" s="137"/>
      <c r="R918" s="137"/>
      <c r="S918" s="137"/>
      <c r="T918" s="137"/>
      <c r="U918" s="137"/>
      <c r="V918" s="137"/>
      <c r="W918" s="137"/>
      <c r="X918" s="137"/>
      <c r="Y918" s="137"/>
      <c r="Z918" s="137"/>
      <c r="AA918" s="137"/>
      <c r="AB918" s="137"/>
      <c r="AC918" s="144"/>
      <c r="AD918" s="81"/>
      <c r="AE918" s="137"/>
      <c r="AF918" s="126" t="s">
        <v>63</v>
      </c>
      <c r="AG918" s="127"/>
      <c r="AH918" s="128" t="str">
        <f>IF(SUM(K908:K917)=0,"",SUM(K908:K917))</f>
        <v/>
      </c>
      <c r="AI918" s="129" t="s">
        <v>10</v>
      </c>
    </row>
    <row r="919" spans="1:35" ht="15.75" customHeight="1" x14ac:dyDescent="0.25">
      <c r="A919" s="49">
        <v>2801</v>
      </c>
      <c r="B919" s="50"/>
      <c r="C919" s="50"/>
      <c r="D919" s="50"/>
      <c r="E919" s="50"/>
      <c r="F919" s="50"/>
      <c r="G919" s="50"/>
      <c r="H919" s="50"/>
      <c r="I919" s="50"/>
      <c r="J919" s="50"/>
      <c r="K919" s="82"/>
      <c r="L919" s="137"/>
      <c r="M919" s="137"/>
      <c r="N919" s="137"/>
      <c r="O919" s="137"/>
      <c r="P919" s="137"/>
      <c r="Q919" s="137"/>
      <c r="R919" s="137"/>
      <c r="S919" s="137"/>
      <c r="T919" s="137"/>
      <c r="U919" s="137"/>
      <c r="V919" s="137"/>
      <c r="W919" s="137"/>
      <c r="X919" s="137"/>
      <c r="Y919" s="137"/>
      <c r="Z919" s="137"/>
      <c r="AA919" s="137"/>
      <c r="AB919" s="137"/>
      <c r="AC919" s="144"/>
      <c r="AD919" s="81"/>
      <c r="AE919" s="137"/>
      <c r="AF919" s="130" t="s">
        <v>64</v>
      </c>
      <c r="AG919" s="57" t="str">
        <f>IF(AG918/B906=0,"",AG918/B906)</f>
        <v/>
      </c>
      <c r="AH919" s="131" t="e">
        <f>IF(AG918/AH918=0,"",AG918/AH918)</f>
        <v>#VALUE!</v>
      </c>
      <c r="AI919" s="132" t="s">
        <v>65</v>
      </c>
    </row>
    <row r="920" spans="1:35" ht="15.75" customHeight="1" x14ac:dyDescent="0.25">
      <c r="A920" s="49">
        <v>2802</v>
      </c>
      <c r="B920" s="50"/>
      <c r="C920" s="50"/>
      <c r="D920" s="50"/>
      <c r="E920" s="50"/>
      <c r="F920" s="50"/>
      <c r="G920" s="50"/>
      <c r="H920" s="50"/>
      <c r="I920" s="50"/>
      <c r="J920" s="50"/>
      <c r="K920" s="82"/>
      <c r="L920" s="137"/>
      <c r="M920" s="137"/>
      <c r="N920" s="137"/>
      <c r="O920" s="137"/>
      <c r="P920" s="137"/>
      <c r="Q920" s="137"/>
      <c r="R920" s="137"/>
      <c r="S920" s="137"/>
      <c r="T920" s="137"/>
      <c r="U920" s="137"/>
      <c r="V920" s="137"/>
      <c r="W920" s="137"/>
      <c r="X920" s="137"/>
      <c r="Y920" s="137"/>
      <c r="Z920" s="137"/>
      <c r="AA920" s="137"/>
      <c r="AB920" s="137"/>
      <c r="AC920" s="146"/>
      <c r="AD920" s="147"/>
      <c r="AE920" s="148"/>
      <c r="AF920" s="92"/>
      <c r="AG920" s="139"/>
      <c r="AH920" s="139"/>
      <c r="AI920" s="140"/>
    </row>
    <row r="921" spans="1:35" ht="18" customHeight="1" x14ac:dyDescent="0.25">
      <c r="A921" s="28"/>
      <c r="B921" s="190" t="s">
        <v>90</v>
      </c>
      <c r="C921" s="190"/>
      <c r="D921" s="190"/>
      <c r="E921" s="190"/>
      <c r="F921" s="190"/>
      <c r="G921" s="190"/>
      <c r="H921" s="190"/>
      <c r="I921" s="190"/>
      <c r="J921" s="190"/>
      <c r="K921" s="59">
        <f>SUM(K906:K917)</f>
        <v>0</v>
      </c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  <c r="AA921" s="29"/>
      <c r="AB921" s="29"/>
      <c r="AC921" s="60" t="str">
        <f>IF(K913=0,"",K913/B906)</f>
        <v/>
      </c>
      <c r="AD921" s="60" t="str">
        <f>IF(K921=0,"",K921/B906)</f>
        <v/>
      </c>
      <c r="AE921" s="60" t="str">
        <f>IF(K913=0,"",AD921-AC921)</f>
        <v/>
      </c>
      <c r="AF921" s="1"/>
      <c r="AG921" s="29"/>
      <c r="AH921" s="25"/>
      <c r="AI921" s="1"/>
    </row>
    <row r="922" spans="1:35" ht="12.75" customHeight="1" x14ac:dyDescent="0.25">
      <c r="A922" s="28"/>
      <c r="B922" s="29"/>
      <c r="C922" s="29"/>
      <c r="D922" s="76"/>
      <c r="E922" s="76"/>
      <c r="F922" s="76"/>
      <c r="G922" s="76"/>
      <c r="H922" s="76"/>
      <c r="I922" s="76"/>
      <c r="J922" s="76"/>
      <c r="K922" s="77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  <c r="AA922" s="29"/>
      <c r="AB922" s="29"/>
      <c r="AC922" s="78"/>
      <c r="AD922" s="78"/>
      <c r="AE922" s="78"/>
      <c r="AF922" s="1"/>
      <c r="AG922" s="29"/>
      <c r="AH922" s="25"/>
      <c r="AI922" s="1"/>
    </row>
    <row r="923" spans="1:35" ht="12.75" customHeight="1" x14ac:dyDescent="0.25">
      <c r="A923" s="28"/>
      <c r="B923" s="29"/>
      <c r="C923" s="29"/>
      <c r="D923" s="76"/>
      <c r="E923" s="76"/>
      <c r="F923" s="76"/>
      <c r="G923" s="76"/>
      <c r="H923" s="76"/>
      <c r="I923" s="76"/>
      <c r="J923" s="76"/>
      <c r="K923" s="77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  <c r="AA923" s="29"/>
      <c r="AB923" s="29"/>
      <c r="AC923" s="78"/>
      <c r="AD923" s="78"/>
      <c r="AE923" s="78"/>
      <c r="AF923" s="1"/>
      <c r="AG923" s="29"/>
      <c r="AH923" s="25"/>
      <c r="AI923" s="1"/>
    </row>
    <row r="924" spans="1:35" ht="26.25" x14ac:dyDescent="0.4">
      <c r="B924" s="188" t="s">
        <v>101</v>
      </c>
      <c r="C924" s="189"/>
      <c r="D924" s="189"/>
      <c r="E924" s="189"/>
      <c r="F924" s="189"/>
      <c r="G924" s="189"/>
      <c r="H924" s="189"/>
      <c r="I924" s="189"/>
      <c r="J924" s="189"/>
      <c r="K924" s="123" t="s">
        <v>115</v>
      </c>
      <c r="AC924" s="1"/>
      <c r="AD924" s="1"/>
      <c r="AE924" s="29"/>
      <c r="AF924" s="1"/>
      <c r="AG924" s="29"/>
      <c r="AH924" s="29"/>
      <c r="AI924" s="29"/>
    </row>
    <row r="925" spans="1:35" ht="20.25" x14ac:dyDescent="0.2">
      <c r="A925" s="192" t="s">
        <v>9</v>
      </c>
      <c r="B925" s="193" t="s">
        <v>80</v>
      </c>
      <c r="C925" s="194"/>
      <c r="D925" s="194"/>
      <c r="E925" s="194"/>
      <c r="F925" s="194"/>
      <c r="G925" s="194"/>
      <c r="H925" s="194"/>
      <c r="I925" s="194"/>
      <c r="J925" s="195"/>
      <c r="K925" s="196" t="s">
        <v>10</v>
      </c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  <c r="AA925" s="29"/>
      <c r="AB925" s="29"/>
      <c r="AC925" s="184" t="s">
        <v>2</v>
      </c>
      <c r="AD925" s="184" t="s">
        <v>3</v>
      </c>
      <c r="AE925" s="191" t="s">
        <v>4</v>
      </c>
      <c r="AF925" s="184" t="s">
        <v>5</v>
      </c>
      <c r="AG925" s="198" t="s">
        <v>6</v>
      </c>
      <c r="AH925" s="198" t="s">
        <v>7</v>
      </c>
      <c r="AI925" s="184" t="s">
        <v>8</v>
      </c>
    </row>
    <row r="926" spans="1:35" ht="15.75" x14ac:dyDescent="0.25">
      <c r="A926" s="185"/>
      <c r="B926" s="49" t="s">
        <v>81</v>
      </c>
      <c r="C926" s="49" t="s">
        <v>82</v>
      </c>
      <c r="D926" s="49" t="s">
        <v>83</v>
      </c>
      <c r="E926" s="49" t="s">
        <v>84</v>
      </c>
      <c r="F926" s="49" t="s">
        <v>85</v>
      </c>
      <c r="G926" s="49" t="s">
        <v>86</v>
      </c>
      <c r="H926" s="49" t="s">
        <v>87</v>
      </c>
      <c r="I926" s="49" t="s">
        <v>88</v>
      </c>
      <c r="J926" s="49" t="s">
        <v>89</v>
      </c>
      <c r="K926" s="197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  <c r="AA926" s="29"/>
      <c r="AB926" s="29"/>
      <c r="AC926" s="185"/>
      <c r="AD926" s="185"/>
      <c r="AE926" s="185"/>
      <c r="AF926" s="185"/>
      <c r="AG926" s="185"/>
      <c r="AH926" s="185"/>
      <c r="AI926" s="185"/>
    </row>
    <row r="927" spans="1:35" ht="15.75" customHeight="1" x14ac:dyDescent="0.25">
      <c r="A927" s="49">
        <v>2202</v>
      </c>
      <c r="B927" s="50">
        <v>51</v>
      </c>
      <c r="C927" s="50"/>
      <c r="D927" s="50"/>
      <c r="E927" s="50"/>
      <c r="F927" s="50"/>
      <c r="G927" s="50"/>
      <c r="H927" s="50"/>
      <c r="I927" s="50"/>
      <c r="J927" s="50"/>
      <c r="K927" s="82"/>
      <c r="L927" s="137"/>
      <c r="M927" s="137"/>
      <c r="N927" s="137"/>
      <c r="O927" s="137"/>
      <c r="P927" s="137"/>
      <c r="Q927" s="137"/>
      <c r="R927" s="137"/>
      <c r="S927" s="137"/>
      <c r="T927" s="137"/>
      <c r="U927" s="137"/>
      <c r="V927" s="137"/>
      <c r="W927" s="137"/>
      <c r="X927" s="137"/>
      <c r="Y927" s="137"/>
      <c r="Z927" s="137"/>
      <c r="AA927" s="137"/>
      <c r="AB927" s="137"/>
      <c r="AC927" s="141"/>
      <c r="AD927" s="142"/>
      <c r="AE927" s="143"/>
      <c r="AF927" s="133"/>
      <c r="AG927" s="51">
        <v>51</v>
      </c>
      <c r="AH927" s="134"/>
      <c r="AI927" s="133"/>
    </row>
    <row r="928" spans="1:35" ht="15.75" customHeight="1" x14ac:dyDescent="0.25">
      <c r="A928" s="49">
        <v>2301</v>
      </c>
      <c r="B928" s="50"/>
      <c r="C928" s="50">
        <v>50</v>
      </c>
      <c r="D928" s="50"/>
      <c r="E928" s="50"/>
      <c r="F928" s="50"/>
      <c r="G928" s="50"/>
      <c r="H928" s="50"/>
      <c r="I928" s="50"/>
      <c r="J928" s="50"/>
      <c r="K928" s="82"/>
      <c r="L928" s="137"/>
      <c r="M928" s="137"/>
      <c r="N928" s="137"/>
      <c r="O928" s="137"/>
      <c r="P928" s="137"/>
      <c r="Q928" s="137"/>
      <c r="R928" s="137"/>
      <c r="S928" s="137"/>
      <c r="T928" s="137"/>
      <c r="U928" s="137"/>
      <c r="V928" s="137"/>
      <c r="W928" s="137"/>
      <c r="X928" s="137"/>
      <c r="Y928" s="137"/>
      <c r="Z928" s="137"/>
      <c r="AA928" s="137"/>
      <c r="AB928" s="137"/>
      <c r="AC928" s="144"/>
      <c r="AD928" s="81"/>
      <c r="AE928" s="145"/>
      <c r="AF928" s="52">
        <f>IF(C928=0,"",C928/B927)</f>
        <v>0.98039215686274506</v>
      </c>
      <c r="AG928" s="53">
        <v>50</v>
      </c>
      <c r="AH928" s="124">
        <f t="shared" ref="AH928:AH934" si="148">IF(AG928=0,"",AG928/AG927)</f>
        <v>0.98039215686274506</v>
      </c>
      <c r="AI928" s="124">
        <f t="shared" ref="AI928:AI934" si="149">IF(AG928=0,"",100%-AH928)</f>
        <v>1.9607843137254943E-2</v>
      </c>
    </row>
    <row r="929" spans="1:36" ht="15.75" customHeight="1" x14ac:dyDescent="0.25">
      <c r="A929" s="49">
        <v>2302</v>
      </c>
      <c r="B929" s="50"/>
      <c r="C929" s="50"/>
      <c r="D929" s="50">
        <v>39</v>
      </c>
      <c r="E929" s="50"/>
      <c r="F929" s="50"/>
      <c r="G929" s="50"/>
      <c r="H929" s="50"/>
      <c r="I929" s="50"/>
      <c r="J929" s="50"/>
      <c r="K929" s="82"/>
      <c r="L929" s="137"/>
      <c r="M929" s="137"/>
      <c r="N929" s="137"/>
      <c r="O929" s="137"/>
      <c r="P929" s="137"/>
      <c r="Q929" s="137"/>
      <c r="R929" s="137"/>
      <c r="S929" s="137"/>
      <c r="T929" s="137"/>
      <c r="U929" s="137"/>
      <c r="V929" s="137"/>
      <c r="W929" s="137"/>
      <c r="X929" s="137"/>
      <c r="Y929" s="137"/>
      <c r="Z929" s="137"/>
      <c r="AA929" s="137"/>
      <c r="AB929" s="137"/>
      <c r="AC929" s="144"/>
      <c r="AD929" s="81"/>
      <c r="AE929" s="145"/>
      <c r="AF929" s="52">
        <f>IF(D929=0,"",D929/C928)</f>
        <v>0.78</v>
      </c>
      <c r="AG929" s="53">
        <v>44</v>
      </c>
      <c r="AH929" s="124">
        <f t="shared" si="148"/>
        <v>0.88</v>
      </c>
      <c r="AI929" s="124">
        <f t="shared" si="149"/>
        <v>0.12</v>
      </c>
      <c r="AJ929" s="102">
        <f>AG929/AG927</f>
        <v>0.86274509803921573</v>
      </c>
    </row>
    <row r="930" spans="1:36" ht="15.75" customHeight="1" x14ac:dyDescent="0.25">
      <c r="A930" s="49">
        <v>2401</v>
      </c>
      <c r="B930" s="50"/>
      <c r="C930" s="50"/>
      <c r="D930" s="50"/>
      <c r="E930" s="50">
        <v>38</v>
      </c>
      <c r="F930" s="50"/>
      <c r="G930" s="50"/>
      <c r="H930" s="50"/>
      <c r="I930" s="50"/>
      <c r="J930" s="50"/>
      <c r="K930" s="82"/>
      <c r="L930" s="137"/>
      <c r="M930" s="137"/>
      <c r="N930" s="137"/>
      <c r="O930" s="137"/>
      <c r="P930" s="137"/>
      <c r="Q930" s="137"/>
      <c r="R930" s="137"/>
      <c r="S930" s="137"/>
      <c r="T930" s="137"/>
      <c r="U930" s="137"/>
      <c r="V930" s="137"/>
      <c r="W930" s="137"/>
      <c r="X930" s="137"/>
      <c r="Y930" s="137"/>
      <c r="Z930" s="137"/>
      <c r="AA930" s="137"/>
      <c r="AB930" s="137"/>
      <c r="AC930" s="144"/>
      <c r="AD930" s="81"/>
      <c r="AE930" s="145"/>
      <c r="AF930" s="52">
        <f>IF(E930=0,"",E930/D929)</f>
        <v>0.97435897435897434</v>
      </c>
      <c r="AG930" s="53">
        <v>44</v>
      </c>
      <c r="AH930" s="124">
        <f t="shared" si="148"/>
        <v>1</v>
      </c>
      <c r="AI930" s="124">
        <f t="shared" si="149"/>
        <v>0</v>
      </c>
    </row>
    <row r="931" spans="1:36" ht="15.75" customHeight="1" x14ac:dyDescent="0.25">
      <c r="A931" s="49">
        <v>2402</v>
      </c>
      <c r="B931" s="50"/>
      <c r="C931" s="50"/>
      <c r="D931" s="50"/>
      <c r="E931" s="50"/>
      <c r="F931" s="50">
        <v>36</v>
      </c>
      <c r="G931" s="50"/>
      <c r="H931" s="50"/>
      <c r="I931" s="50"/>
      <c r="J931" s="50"/>
      <c r="K931" s="82"/>
      <c r="L931" s="137"/>
      <c r="M931" s="137"/>
      <c r="N931" s="137"/>
      <c r="O931" s="137"/>
      <c r="P931" s="137"/>
      <c r="Q931" s="137"/>
      <c r="R931" s="137"/>
      <c r="S931" s="137"/>
      <c r="T931" s="137"/>
      <c r="U931" s="137"/>
      <c r="V931" s="137"/>
      <c r="W931" s="137"/>
      <c r="X931" s="137"/>
      <c r="Y931" s="137"/>
      <c r="Z931" s="137"/>
      <c r="AA931" s="137"/>
      <c r="AB931" s="137"/>
      <c r="AC931" s="144"/>
      <c r="AD931" s="81"/>
      <c r="AE931" s="145"/>
      <c r="AF931" s="52">
        <f>IF(F931=0,"",F931/B927)</f>
        <v>0.70588235294117652</v>
      </c>
      <c r="AG931" s="53">
        <v>42</v>
      </c>
      <c r="AH931" s="124">
        <f t="shared" si="148"/>
        <v>0.95454545454545459</v>
      </c>
      <c r="AI931" s="124">
        <f t="shared" si="149"/>
        <v>4.5454545454545414E-2</v>
      </c>
    </row>
    <row r="932" spans="1:36" ht="15.75" customHeight="1" x14ac:dyDescent="0.25">
      <c r="A932" s="49">
        <v>2501</v>
      </c>
      <c r="B932" s="50"/>
      <c r="C932" s="50"/>
      <c r="D932" s="50"/>
      <c r="E932" s="50"/>
      <c r="F932" s="50"/>
      <c r="G932" s="50">
        <v>36</v>
      </c>
      <c r="H932" s="50"/>
      <c r="I932" s="50"/>
      <c r="J932" s="50"/>
      <c r="K932" s="82"/>
      <c r="L932" s="137"/>
      <c r="M932" s="137"/>
      <c r="N932" s="137"/>
      <c r="O932" s="137"/>
      <c r="P932" s="137"/>
      <c r="Q932" s="137"/>
      <c r="R932" s="137"/>
      <c r="S932" s="137"/>
      <c r="T932" s="137"/>
      <c r="U932" s="137"/>
      <c r="V932" s="137"/>
      <c r="W932" s="137"/>
      <c r="X932" s="137"/>
      <c r="Y932" s="137"/>
      <c r="Z932" s="137"/>
      <c r="AA932" s="137"/>
      <c r="AB932" s="137"/>
      <c r="AC932" s="144"/>
      <c r="AD932" s="81"/>
      <c r="AE932" s="145"/>
      <c r="AF932" s="52">
        <f>IF(G932=0,"",G932/F931)</f>
        <v>1</v>
      </c>
      <c r="AG932" s="53">
        <v>42</v>
      </c>
      <c r="AH932" s="124">
        <f t="shared" si="148"/>
        <v>1</v>
      </c>
      <c r="AI932" s="124">
        <f t="shared" si="149"/>
        <v>0</v>
      </c>
    </row>
    <row r="933" spans="1:36" ht="15.75" customHeight="1" x14ac:dyDescent="0.25">
      <c r="A933" s="49">
        <v>2502</v>
      </c>
      <c r="B933" s="50"/>
      <c r="C933" s="50"/>
      <c r="D933" s="50"/>
      <c r="E933" s="50"/>
      <c r="F933" s="50"/>
      <c r="G933" s="50"/>
      <c r="H933" s="50">
        <v>36</v>
      </c>
      <c r="I933" s="50"/>
      <c r="J933" s="50"/>
      <c r="K933" s="82"/>
      <c r="L933" s="137"/>
      <c r="M933" s="137"/>
      <c r="N933" s="137"/>
      <c r="O933" s="137"/>
      <c r="P933" s="137"/>
      <c r="Q933" s="137"/>
      <c r="R933" s="137"/>
      <c r="S933" s="137"/>
      <c r="T933" s="137"/>
      <c r="U933" s="137"/>
      <c r="V933" s="137"/>
      <c r="W933" s="137"/>
      <c r="X933" s="137"/>
      <c r="Y933" s="137"/>
      <c r="Z933" s="137"/>
      <c r="AA933" s="137"/>
      <c r="AB933" s="137"/>
      <c r="AC933" s="144"/>
      <c r="AD933" s="81"/>
      <c r="AE933" s="145"/>
      <c r="AF933" s="52">
        <f>H933/G932</f>
        <v>1</v>
      </c>
      <c r="AG933" s="53">
        <v>42</v>
      </c>
      <c r="AH933" s="124">
        <f t="shared" si="148"/>
        <v>1</v>
      </c>
      <c r="AI933" s="124">
        <f t="shared" si="149"/>
        <v>0</v>
      </c>
    </row>
    <row r="934" spans="1:36" ht="15.75" customHeight="1" x14ac:dyDescent="0.25">
      <c r="A934" s="49">
        <v>2601</v>
      </c>
      <c r="B934" s="50"/>
      <c r="C934" s="50"/>
      <c r="D934" s="50"/>
      <c r="E934" s="50"/>
      <c r="F934" s="50"/>
      <c r="G934" s="50"/>
      <c r="H934" s="50"/>
      <c r="I934" s="50"/>
      <c r="J934" s="50"/>
      <c r="K934" s="82"/>
      <c r="L934" s="137"/>
      <c r="M934" s="137"/>
      <c r="N934" s="137"/>
      <c r="O934" s="137"/>
      <c r="P934" s="137"/>
      <c r="Q934" s="137"/>
      <c r="R934" s="137"/>
      <c r="S934" s="137"/>
      <c r="T934" s="137"/>
      <c r="U934" s="137"/>
      <c r="V934" s="137"/>
      <c r="W934" s="137"/>
      <c r="X934" s="137"/>
      <c r="Y934" s="137"/>
      <c r="Z934" s="137"/>
      <c r="AA934" s="137"/>
      <c r="AB934" s="137"/>
      <c r="AC934" s="144"/>
      <c r="AD934" s="81"/>
      <c r="AE934" s="145"/>
      <c r="AF934" s="111" t="str">
        <f>IF(J934=0,"",J934/I933)</f>
        <v/>
      </c>
      <c r="AG934" s="53"/>
      <c r="AH934" s="124" t="str">
        <f t="shared" si="148"/>
        <v/>
      </c>
      <c r="AI934" s="54" t="str">
        <f t="shared" si="149"/>
        <v/>
      </c>
    </row>
    <row r="935" spans="1:36" ht="15.75" customHeight="1" x14ac:dyDescent="0.25">
      <c r="A935" s="49">
        <v>2602</v>
      </c>
      <c r="B935" s="50"/>
      <c r="C935" s="50"/>
      <c r="D935" s="50"/>
      <c r="E935" s="50"/>
      <c r="F935" s="50"/>
      <c r="G935" s="50"/>
      <c r="H935" s="50"/>
      <c r="I935" s="50"/>
      <c r="J935" s="50"/>
      <c r="K935" s="82"/>
      <c r="L935" s="137"/>
      <c r="M935" s="137"/>
      <c r="N935" s="137"/>
      <c r="O935" s="137"/>
      <c r="P935" s="137"/>
      <c r="Q935" s="137"/>
      <c r="R935" s="137"/>
      <c r="S935" s="137"/>
      <c r="T935" s="137"/>
      <c r="U935" s="137"/>
      <c r="V935" s="137"/>
      <c r="W935" s="137"/>
      <c r="X935" s="137"/>
      <c r="Y935" s="137"/>
      <c r="Z935" s="137"/>
      <c r="AA935" s="137"/>
      <c r="AB935" s="137"/>
      <c r="AC935" s="144"/>
      <c r="AD935" s="81"/>
      <c r="AE935" s="137"/>
      <c r="AF935" s="110" t="str">
        <f>IF(H935=0,"",H935/G934)</f>
        <v/>
      </c>
      <c r="AG935" s="109"/>
      <c r="AH935" s="124" t="str">
        <f t="shared" ref="AH935" si="150">IF(AG935=0,"",AG935/AG934)</f>
        <v/>
      </c>
      <c r="AI935" s="124" t="str">
        <f t="shared" ref="AI935" si="151">IF(AG935=0,"",100%-AH935)</f>
        <v/>
      </c>
    </row>
    <row r="936" spans="1:36" ht="15.75" customHeight="1" x14ac:dyDescent="0.25">
      <c r="A936" s="49">
        <v>2701</v>
      </c>
      <c r="B936" s="50"/>
      <c r="C936" s="50"/>
      <c r="D936" s="50"/>
      <c r="E936" s="50"/>
      <c r="F936" s="50"/>
      <c r="G936" s="50"/>
      <c r="H936" s="50"/>
      <c r="I936" s="50"/>
      <c r="J936" s="50"/>
      <c r="K936" s="82"/>
      <c r="L936" s="137"/>
      <c r="M936" s="137"/>
      <c r="N936" s="137"/>
      <c r="O936" s="137"/>
      <c r="P936" s="137"/>
      <c r="Q936" s="137"/>
      <c r="R936" s="137"/>
      <c r="S936" s="137"/>
      <c r="T936" s="137"/>
      <c r="U936" s="137"/>
      <c r="V936" s="137"/>
      <c r="W936" s="137"/>
      <c r="X936" s="137"/>
      <c r="Y936" s="137"/>
      <c r="Z936" s="137"/>
      <c r="AA936" s="137"/>
      <c r="AB936" s="137"/>
      <c r="AC936" s="144"/>
      <c r="AD936" s="81"/>
      <c r="AE936" s="137"/>
      <c r="AF936" s="79"/>
      <c r="AG936" s="56"/>
      <c r="AH936" s="136"/>
      <c r="AI936" s="79"/>
    </row>
    <row r="937" spans="1:36" ht="15.75" customHeight="1" x14ac:dyDescent="0.25">
      <c r="A937" s="49">
        <v>2702</v>
      </c>
      <c r="B937" s="50"/>
      <c r="C937" s="50"/>
      <c r="D937" s="50"/>
      <c r="E937" s="50"/>
      <c r="F937" s="50"/>
      <c r="G937" s="50"/>
      <c r="H937" s="50"/>
      <c r="I937" s="50"/>
      <c r="J937" s="50"/>
      <c r="K937" s="82"/>
      <c r="L937" s="137"/>
      <c r="M937" s="137"/>
      <c r="N937" s="137"/>
      <c r="O937" s="137"/>
      <c r="P937" s="137"/>
      <c r="Q937" s="137"/>
      <c r="R937" s="137"/>
      <c r="S937" s="137"/>
      <c r="T937" s="137"/>
      <c r="U937" s="137"/>
      <c r="V937" s="137"/>
      <c r="W937" s="137"/>
      <c r="X937" s="137"/>
      <c r="Y937" s="137"/>
      <c r="Z937" s="137"/>
      <c r="AA937" s="137"/>
      <c r="AB937" s="137"/>
      <c r="AC937" s="144"/>
      <c r="AD937" s="81"/>
      <c r="AE937" s="137"/>
      <c r="AF937" s="79"/>
      <c r="AG937" s="56"/>
      <c r="AH937" s="136"/>
      <c r="AI937" s="79"/>
    </row>
    <row r="938" spans="1:36" ht="15.75" customHeight="1" x14ac:dyDescent="0.25">
      <c r="A938" s="49">
        <v>2801</v>
      </c>
      <c r="B938" s="50"/>
      <c r="C938" s="50"/>
      <c r="D938" s="50"/>
      <c r="E938" s="50"/>
      <c r="F938" s="50"/>
      <c r="G938" s="50"/>
      <c r="H938" s="50"/>
      <c r="I938" s="50"/>
      <c r="J938" s="50"/>
      <c r="K938" s="82"/>
      <c r="L938" s="137"/>
      <c r="M938" s="137"/>
      <c r="N938" s="137"/>
      <c r="O938" s="137"/>
      <c r="P938" s="137"/>
      <c r="Q938" s="137"/>
      <c r="R938" s="137"/>
      <c r="S938" s="137"/>
      <c r="T938" s="137"/>
      <c r="U938" s="137"/>
      <c r="V938" s="137"/>
      <c r="W938" s="137"/>
      <c r="X938" s="137"/>
      <c r="Y938" s="137"/>
      <c r="Z938" s="137"/>
      <c r="AA938" s="137"/>
      <c r="AB938" s="137"/>
      <c r="AC938" s="144"/>
      <c r="AD938" s="81"/>
      <c r="AE938" s="137"/>
      <c r="AF938" s="79"/>
      <c r="AG938" s="56"/>
      <c r="AH938" s="136"/>
      <c r="AI938" s="79"/>
    </row>
    <row r="939" spans="1:36" ht="15.75" customHeight="1" x14ac:dyDescent="0.25">
      <c r="A939" s="49">
        <v>2802</v>
      </c>
      <c r="B939" s="50"/>
      <c r="C939" s="50"/>
      <c r="D939" s="50"/>
      <c r="E939" s="50"/>
      <c r="F939" s="50"/>
      <c r="G939" s="50"/>
      <c r="H939" s="50"/>
      <c r="I939" s="50"/>
      <c r="J939" s="50"/>
      <c r="K939" s="82"/>
      <c r="L939" s="137"/>
      <c r="M939" s="137"/>
      <c r="N939" s="137"/>
      <c r="O939" s="137"/>
      <c r="P939" s="137"/>
      <c r="Q939" s="137"/>
      <c r="R939" s="137"/>
      <c r="S939" s="137"/>
      <c r="T939" s="137"/>
      <c r="U939" s="137"/>
      <c r="V939" s="137"/>
      <c r="W939" s="137"/>
      <c r="X939" s="137"/>
      <c r="Y939" s="137"/>
      <c r="Z939" s="137"/>
      <c r="AA939" s="137"/>
      <c r="AB939" s="137"/>
      <c r="AC939" s="144"/>
      <c r="AD939" s="81"/>
      <c r="AE939" s="137"/>
      <c r="AF939" s="126" t="s">
        <v>63</v>
      </c>
      <c r="AG939" s="127"/>
      <c r="AH939" s="128" t="str">
        <f>IF(SUM(K929:K938)=0,"",SUM(K929:K938))</f>
        <v/>
      </c>
      <c r="AI939" s="129" t="s">
        <v>10</v>
      </c>
    </row>
    <row r="940" spans="1:36" ht="15.75" customHeight="1" x14ac:dyDescent="0.25">
      <c r="A940" s="49">
        <v>2901</v>
      </c>
      <c r="B940" s="50"/>
      <c r="C940" s="50"/>
      <c r="D940" s="50"/>
      <c r="E940" s="50"/>
      <c r="F940" s="50"/>
      <c r="G940" s="50"/>
      <c r="H940" s="50"/>
      <c r="I940" s="50"/>
      <c r="J940" s="50"/>
      <c r="K940" s="82"/>
      <c r="L940" s="137"/>
      <c r="M940" s="137"/>
      <c r="N940" s="137"/>
      <c r="O940" s="137"/>
      <c r="P940" s="137"/>
      <c r="Q940" s="137"/>
      <c r="R940" s="137"/>
      <c r="S940" s="137"/>
      <c r="T940" s="137"/>
      <c r="U940" s="137"/>
      <c r="V940" s="137"/>
      <c r="W940" s="137"/>
      <c r="X940" s="137"/>
      <c r="Y940" s="137"/>
      <c r="Z940" s="137"/>
      <c r="AA940" s="137"/>
      <c r="AB940" s="137"/>
      <c r="AC940" s="144"/>
      <c r="AD940" s="81"/>
      <c r="AE940" s="137"/>
      <c r="AF940" s="130" t="s">
        <v>64</v>
      </c>
      <c r="AG940" s="57" t="str">
        <f>IF(AG939/B927=0,"",AG939/B927)</f>
        <v/>
      </c>
      <c r="AH940" s="131" t="e">
        <f>IF(AG939/AH939=0,"",AG939/AH939)</f>
        <v>#VALUE!</v>
      </c>
      <c r="AI940" s="132" t="s">
        <v>65</v>
      </c>
    </row>
    <row r="941" spans="1:36" ht="15.75" customHeight="1" x14ac:dyDescent="0.25">
      <c r="A941" s="49">
        <v>2902</v>
      </c>
      <c r="B941" s="50"/>
      <c r="C941" s="50"/>
      <c r="D941" s="50"/>
      <c r="E941" s="50"/>
      <c r="F941" s="50"/>
      <c r="G941" s="50"/>
      <c r="H941" s="50"/>
      <c r="I941" s="50"/>
      <c r="J941" s="50"/>
      <c r="K941" s="82"/>
      <c r="L941" s="137"/>
      <c r="M941" s="137"/>
      <c r="N941" s="137"/>
      <c r="O941" s="137"/>
      <c r="P941" s="137"/>
      <c r="Q941" s="137"/>
      <c r="R941" s="137"/>
      <c r="S941" s="137"/>
      <c r="T941" s="137"/>
      <c r="U941" s="137"/>
      <c r="V941" s="137"/>
      <c r="W941" s="137"/>
      <c r="X941" s="137"/>
      <c r="Y941" s="137"/>
      <c r="Z941" s="137"/>
      <c r="AA941" s="137"/>
      <c r="AB941" s="137"/>
      <c r="AC941" s="146"/>
      <c r="AD941" s="147"/>
      <c r="AE941" s="148"/>
      <c r="AF941" s="92"/>
      <c r="AG941" s="139"/>
      <c r="AH941" s="139"/>
      <c r="AI941" s="140"/>
    </row>
    <row r="942" spans="1:36" ht="18" customHeight="1" x14ac:dyDescent="0.25">
      <c r="A942" s="28"/>
      <c r="B942" s="190" t="s">
        <v>90</v>
      </c>
      <c r="C942" s="190"/>
      <c r="D942" s="190"/>
      <c r="E942" s="190"/>
      <c r="F942" s="190"/>
      <c r="G942" s="190"/>
      <c r="H942" s="190"/>
      <c r="I942" s="190"/>
      <c r="J942" s="190"/>
      <c r="K942" s="59">
        <f>SUM(K927:K938)</f>
        <v>0</v>
      </c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  <c r="AA942" s="29"/>
      <c r="AB942" s="29"/>
      <c r="AC942" s="60" t="str">
        <f>IF(K934=0,"",K934/B927)</f>
        <v/>
      </c>
      <c r="AD942" s="60" t="str">
        <f>IF(K942=0,"",K942/B927)</f>
        <v/>
      </c>
      <c r="AE942" s="60" t="str">
        <f>IF(K934=0,"",AD942-AC942)</f>
        <v/>
      </c>
      <c r="AF942" s="1"/>
      <c r="AG942" s="29"/>
      <c r="AH942" s="25"/>
      <c r="AI942" s="1"/>
    </row>
    <row r="943" spans="1:36" ht="12.75" customHeight="1" x14ac:dyDescent="0.25">
      <c r="A943" s="28"/>
      <c r="B943" s="29"/>
      <c r="C943" s="29"/>
      <c r="D943" s="76"/>
      <c r="E943" s="76"/>
      <c r="F943" s="76"/>
      <c r="G943" s="76"/>
      <c r="H943" s="76"/>
      <c r="I943" s="76"/>
      <c r="J943" s="76"/>
      <c r="K943" s="77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  <c r="AA943" s="29"/>
      <c r="AB943" s="29"/>
      <c r="AC943" s="78"/>
      <c r="AD943" s="78"/>
      <c r="AE943" s="78"/>
      <c r="AF943" s="1"/>
      <c r="AG943" s="29"/>
      <c r="AH943" s="25"/>
      <c r="AI943" s="1"/>
    </row>
    <row r="944" spans="1:36" ht="12.75" customHeight="1" x14ac:dyDescent="0.25">
      <c r="A944" s="28"/>
      <c r="B944" s="29"/>
      <c r="C944" s="29"/>
      <c r="D944" s="76"/>
      <c r="E944" s="76"/>
      <c r="F944" s="76"/>
      <c r="G944" s="76"/>
      <c r="H944" s="76"/>
      <c r="I944" s="76"/>
      <c r="J944" s="76"/>
      <c r="K944" s="77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  <c r="AA944" s="29"/>
      <c r="AB944" s="29"/>
      <c r="AC944" s="29"/>
      <c r="AD944" s="78"/>
      <c r="AE944" s="78"/>
      <c r="AF944" s="78"/>
      <c r="AG944" s="1"/>
      <c r="AH944" s="29"/>
      <c r="AI944" s="25"/>
      <c r="AJ944" s="1"/>
    </row>
    <row r="945" spans="1:36" ht="26.25" x14ac:dyDescent="0.4">
      <c r="A945" s="100"/>
      <c r="B945" s="188" t="s">
        <v>101</v>
      </c>
      <c r="C945" s="189"/>
      <c r="D945" s="189"/>
      <c r="E945" s="189"/>
      <c r="F945" s="189"/>
      <c r="G945" s="189"/>
      <c r="H945" s="189"/>
      <c r="I945" s="189"/>
      <c r="J945" s="189"/>
      <c r="K945" s="123" t="s">
        <v>128</v>
      </c>
      <c r="L945" s="100"/>
      <c r="M945" s="100"/>
      <c r="N945" s="100"/>
      <c r="O945" s="100"/>
      <c r="P945" s="100"/>
      <c r="Q945" s="100"/>
      <c r="R945" s="100"/>
      <c r="S945" s="100"/>
      <c r="T945" s="100"/>
      <c r="U945" s="100"/>
      <c r="V945" s="100"/>
      <c r="W945" s="100"/>
      <c r="X945" s="100"/>
      <c r="Y945" s="100"/>
      <c r="Z945" s="100"/>
      <c r="AA945" s="100"/>
      <c r="AB945" s="100"/>
      <c r="AC945" s="1"/>
      <c r="AD945" s="1"/>
      <c r="AE945" s="29"/>
      <c r="AF945" s="1"/>
      <c r="AG945" s="29"/>
      <c r="AH945" s="29"/>
      <c r="AI945" s="29"/>
      <c r="AJ945" s="100"/>
    </row>
    <row r="946" spans="1:36" ht="20.25" x14ac:dyDescent="0.2">
      <c r="A946" s="192" t="s">
        <v>9</v>
      </c>
      <c r="B946" s="193" t="s">
        <v>80</v>
      </c>
      <c r="C946" s="194"/>
      <c r="D946" s="194"/>
      <c r="E946" s="194"/>
      <c r="F946" s="194"/>
      <c r="G946" s="194"/>
      <c r="H946" s="194"/>
      <c r="I946" s="194"/>
      <c r="J946" s="195"/>
      <c r="K946" s="196" t="s">
        <v>10</v>
      </c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  <c r="AA946" s="29"/>
      <c r="AB946" s="29"/>
      <c r="AC946" s="184" t="s">
        <v>2</v>
      </c>
      <c r="AD946" s="184" t="s">
        <v>3</v>
      </c>
      <c r="AE946" s="191" t="s">
        <v>4</v>
      </c>
      <c r="AF946" s="184" t="s">
        <v>5</v>
      </c>
      <c r="AG946" s="198" t="s">
        <v>6</v>
      </c>
      <c r="AH946" s="198" t="s">
        <v>7</v>
      </c>
      <c r="AI946" s="184" t="s">
        <v>8</v>
      </c>
      <c r="AJ946" s="100"/>
    </row>
    <row r="947" spans="1:36" ht="15.75" x14ac:dyDescent="0.25">
      <c r="A947" s="185"/>
      <c r="B947" s="49" t="s">
        <v>81</v>
      </c>
      <c r="C947" s="49" t="s">
        <v>82</v>
      </c>
      <c r="D947" s="49" t="s">
        <v>83</v>
      </c>
      <c r="E947" s="49" t="s">
        <v>84</v>
      </c>
      <c r="F947" s="49" t="s">
        <v>85</v>
      </c>
      <c r="G947" s="49" t="s">
        <v>86</v>
      </c>
      <c r="H947" s="49" t="s">
        <v>87</v>
      </c>
      <c r="I947" s="49" t="s">
        <v>88</v>
      </c>
      <c r="J947" s="49" t="s">
        <v>89</v>
      </c>
      <c r="K947" s="197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  <c r="AA947" s="29"/>
      <c r="AB947" s="29"/>
      <c r="AC947" s="185"/>
      <c r="AD947" s="185"/>
      <c r="AE947" s="185"/>
      <c r="AF947" s="185"/>
      <c r="AG947" s="185"/>
      <c r="AH947" s="185"/>
      <c r="AI947" s="185"/>
      <c r="AJ947" s="100"/>
    </row>
    <row r="948" spans="1:36" ht="15.75" customHeight="1" x14ac:dyDescent="0.25">
      <c r="A948" s="49">
        <v>2301</v>
      </c>
      <c r="B948" s="50">
        <v>19</v>
      </c>
      <c r="C948" s="50"/>
      <c r="D948" s="50"/>
      <c r="E948" s="50"/>
      <c r="F948" s="50"/>
      <c r="G948" s="50"/>
      <c r="H948" s="50"/>
      <c r="I948" s="50"/>
      <c r="J948" s="50"/>
      <c r="K948" s="82"/>
      <c r="L948" s="137"/>
      <c r="M948" s="137"/>
      <c r="N948" s="137"/>
      <c r="O948" s="137"/>
      <c r="P948" s="137"/>
      <c r="Q948" s="137"/>
      <c r="R948" s="137"/>
      <c r="S948" s="137"/>
      <c r="T948" s="137"/>
      <c r="U948" s="137"/>
      <c r="V948" s="137"/>
      <c r="W948" s="137"/>
      <c r="X948" s="137"/>
      <c r="Y948" s="137"/>
      <c r="Z948" s="137"/>
      <c r="AA948" s="137"/>
      <c r="AB948" s="137"/>
      <c r="AC948" s="141"/>
      <c r="AD948" s="142"/>
      <c r="AE948" s="143"/>
      <c r="AF948" s="133"/>
      <c r="AG948" s="51">
        <v>51</v>
      </c>
      <c r="AH948" s="134"/>
      <c r="AI948" s="133"/>
      <c r="AJ948" s="100"/>
    </row>
    <row r="949" spans="1:36" ht="15.75" customHeight="1" x14ac:dyDescent="0.25">
      <c r="A949" s="49">
        <v>2302</v>
      </c>
      <c r="B949" s="50"/>
      <c r="C949" s="50">
        <v>17</v>
      </c>
      <c r="D949" s="50"/>
      <c r="E949" s="50"/>
      <c r="F949" s="50"/>
      <c r="G949" s="50"/>
      <c r="H949" s="50"/>
      <c r="I949" s="50"/>
      <c r="J949" s="50"/>
      <c r="K949" s="82"/>
      <c r="L949" s="137"/>
      <c r="M949" s="137"/>
      <c r="N949" s="137"/>
      <c r="O949" s="137"/>
      <c r="P949" s="137"/>
      <c r="Q949" s="137"/>
      <c r="R949" s="137"/>
      <c r="S949" s="137"/>
      <c r="T949" s="137"/>
      <c r="U949" s="137"/>
      <c r="V949" s="137"/>
      <c r="W949" s="137"/>
      <c r="X949" s="137"/>
      <c r="Y949" s="137"/>
      <c r="Z949" s="137"/>
      <c r="AA949" s="137"/>
      <c r="AB949" s="137"/>
      <c r="AC949" s="144"/>
      <c r="AD949" s="81"/>
      <c r="AE949" s="145"/>
      <c r="AF949" s="52">
        <f>IF(C949=0,"",C949/B948)</f>
        <v>0.89473684210526316</v>
      </c>
      <c r="AG949" s="53">
        <v>17</v>
      </c>
      <c r="AH949" s="124">
        <f t="shared" ref="AH949:AH955" si="152">IF(AG949=0,"",AG949/AG948)</f>
        <v>0.33333333333333331</v>
      </c>
      <c r="AI949" s="124">
        <f t="shared" ref="AI949:AI955" si="153">IF(AG949=0,"",100%-AH949)</f>
        <v>0.66666666666666674</v>
      </c>
      <c r="AJ949" s="100"/>
    </row>
    <row r="950" spans="1:36" ht="15.75" customHeight="1" x14ac:dyDescent="0.25">
      <c r="A950" s="49">
        <v>2401</v>
      </c>
      <c r="B950" s="50"/>
      <c r="C950" s="50"/>
      <c r="D950" s="50">
        <v>15</v>
      </c>
      <c r="E950" s="50"/>
      <c r="F950" s="50"/>
      <c r="G950" s="50"/>
      <c r="H950" s="50"/>
      <c r="I950" s="50"/>
      <c r="J950" s="50"/>
      <c r="K950" s="82"/>
      <c r="L950" s="137"/>
      <c r="M950" s="137"/>
      <c r="N950" s="137"/>
      <c r="O950" s="137"/>
      <c r="P950" s="137"/>
      <c r="Q950" s="137"/>
      <c r="R950" s="137"/>
      <c r="S950" s="137"/>
      <c r="T950" s="137"/>
      <c r="U950" s="137"/>
      <c r="V950" s="137"/>
      <c r="W950" s="137"/>
      <c r="X950" s="137"/>
      <c r="Y950" s="137"/>
      <c r="Z950" s="137"/>
      <c r="AA950" s="137"/>
      <c r="AB950" s="137"/>
      <c r="AC950" s="144"/>
      <c r="AD950" s="81"/>
      <c r="AE950" s="145"/>
      <c r="AF950" s="52">
        <f>IF(D950=0,"",D950/C949)</f>
        <v>0.88235294117647056</v>
      </c>
      <c r="AG950" s="53">
        <v>15</v>
      </c>
      <c r="AH950" s="124">
        <f t="shared" si="152"/>
        <v>0.88235294117647056</v>
      </c>
      <c r="AI950" s="124">
        <f t="shared" si="153"/>
        <v>0.11764705882352944</v>
      </c>
      <c r="AJ950" s="102">
        <f>AG950/AG948</f>
        <v>0.29411764705882354</v>
      </c>
    </row>
    <row r="951" spans="1:36" ht="15.75" customHeight="1" x14ac:dyDescent="0.25">
      <c r="A951" s="49">
        <v>2402</v>
      </c>
      <c r="B951" s="50"/>
      <c r="C951" s="50"/>
      <c r="D951" s="50"/>
      <c r="E951" s="50">
        <v>15</v>
      </c>
      <c r="F951" s="50"/>
      <c r="G951" s="50"/>
      <c r="H951" s="50"/>
      <c r="I951" s="50"/>
      <c r="J951" s="50"/>
      <c r="K951" s="82"/>
      <c r="L951" s="137"/>
      <c r="M951" s="137"/>
      <c r="N951" s="137"/>
      <c r="O951" s="137"/>
      <c r="P951" s="137"/>
      <c r="Q951" s="137"/>
      <c r="R951" s="137"/>
      <c r="S951" s="137"/>
      <c r="T951" s="137"/>
      <c r="U951" s="137"/>
      <c r="V951" s="137"/>
      <c r="W951" s="137"/>
      <c r="X951" s="137"/>
      <c r="Y951" s="137"/>
      <c r="Z951" s="137"/>
      <c r="AA951" s="137"/>
      <c r="AB951" s="137"/>
      <c r="AC951" s="144"/>
      <c r="AD951" s="81"/>
      <c r="AE951" s="145"/>
      <c r="AF951" s="52">
        <f>IF(E951=0,"",E951/D950)</f>
        <v>1</v>
      </c>
      <c r="AG951" s="53">
        <v>15</v>
      </c>
      <c r="AH951" s="124">
        <f t="shared" si="152"/>
        <v>1</v>
      </c>
      <c r="AI951" s="124">
        <f t="shared" si="153"/>
        <v>0</v>
      </c>
      <c r="AJ951" s="100"/>
    </row>
    <row r="952" spans="1:36" ht="15.75" customHeight="1" x14ac:dyDescent="0.25">
      <c r="A952" s="49">
        <v>2501</v>
      </c>
      <c r="B952" s="50"/>
      <c r="C952" s="50"/>
      <c r="D952" s="50"/>
      <c r="E952" s="50"/>
      <c r="F952" s="50">
        <v>14</v>
      </c>
      <c r="G952" s="50"/>
      <c r="H952" s="50"/>
      <c r="I952" s="50"/>
      <c r="J952" s="50"/>
      <c r="K952" s="82"/>
      <c r="L952" s="137"/>
      <c r="M952" s="137"/>
      <c r="N952" s="137"/>
      <c r="O952" s="137"/>
      <c r="P952" s="137"/>
      <c r="Q952" s="137"/>
      <c r="R952" s="137"/>
      <c r="S952" s="137"/>
      <c r="T952" s="137"/>
      <c r="U952" s="137"/>
      <c r="V952" s="137"/>
      <c r="W952" s="137"/>
      <c r="X952" s="137"/>
      <c r="Y952" s="137"/>
      <c r="Z952" s="137"/>
      <c r="AA952" s="137"/>
      <c r="AB952" s="137"/>
      <c r="AC952" s="144"/>
      <c r="AD952" s="81"/>
      <c r="AE952" s="145"/>
      <c r="AF952" s="52">
        <f>IF(F952=0,"",F952/E951)</f>
        <v>0.93333333333333335</v>
      </c>
      <c r="AG952" s="53">
        <v>14</v>
      </c>
      <c r="AH952" s="124">
        <f t="shared" si="152"/>
        <v>0.93333333333333335</v>
      </c>
      <c r="AI952" s="124">
        <f t="shared" si="153"/>
        <v>6.6666666666666652E-2</v>
      </c>
      <c r="AJ952" s="100"/>
    </row>
    <row r="953" spans="1:36" ht="15.75" customHeight="1" x14ac:dyDescent="0.25">
      <c r="A953" s="49">
        <v>2502</v>
      </c>
      <c r="B953" s="50"/>
      <c r="C953" s="50"/>
      <c r="D953" s="50"/>
      <c r="E953" s="50"/>
      <c r="F953" s="50"/>
      <c r="G953" s="50">
        <v>14</v>
      </c>
      <c r="H953" s="50"/>
      <c r="I953" s="50"/>
      <c r="J953" s="50"/>
      <c r="K953" s="82"/>
      <c r="L953" s="137"/>
      <c r="M953" s="137"/>
      <c r="N953" s="137"/>
      <c r="O953" s="137"/>
      <c r="P953" s="137"/>
      <c r="Q953" s="137"/>
      <c r="R953" s="137"/>
      <c r="S953" s="137"/>
      <c r="T953" s="137"/>
      <c r="U953" s="137"/>
      <c r="V953" s="137"/>
      <c r="W953" s="137"/>
      <c r="X953" s="137"/>
      <c r="Y953" s="137"/>
      <c r="Z953" s="137"/>
      <c r="AA953" s="137"/>
      <c r="AB953" s="137"/>
      <c r="AC953" s="144"/>
      <c r="AD953" s="81"/>
      <c r="AE953" s="145"/>
      <c r="AF953" s="52">
        <f>G953/F952</f>
        <v>1</v>
      </c>
      <c r="AG953" s="53">
        <v>14</v>
      </c>
      <c r="AH953" s="124">
        <f t="shared" si="152"/>
        <v>1</v>
      </c>
      <c r="AI953" s="124">
        <f t="shared" si="153"/>
        <v>0</v>
      </c>
      <c r="AJ953" s="100"/>
    </row>
    <row r="954" spans="1:36" ht="15.75" customHeight="1" x14ac:dyDescent="0.25">
      <c r="A954" s="49">
        <v>2601</v>
      </c>
      <c r="B954" s="50"/>
      <c r="C954" s="50"/>
      <c r="D954" s="50"/>
      <c r="E954" s="50"/>
      <c r="F954" s="50"/>
      <c r="G954" s="50"/>
      <c r="H954" s="50"/>
      <c r="I954" s="50"/>
      <c r="J954" s="50"/>
      <c r="K954" s="82"/>
      <c r="L954" s="137"/>
      <c r="M954" s="137"/>
      <c r="N954" s="137"/>
      <c r="O954" s="137"/>
      <c r="P954" s="137"/>
      <c r="Q954" s="137"/>
      <c r="R954" s="137"/>
      <c r="S954" s="137"/>
      <c r="T954" s="137"/>
      <c r="U954" s="137"/>
      <c r="V954" s="137"/>
      <c r="W954" s="137"/>
      <c r="X954" s="137"/>
      <c r="Y954" s="137"/>
      <c r="Z954" s="137"/>
      <c r="AA954" s="137"/>
      <c r="AB954" s="137"/>
      <c r="AC954" s="144"/>
      <c r="AD954" s="81"/>
      <c r="AE954" s="145"/>
      <c r="AF954" s="52" t="str">
        <f>IF(I954=0,"",I954/H953)</f>
        <v/>
      </c>
      <c r="AG954" s="53"/>
      <c r="AH954" s="124" t="str">
        <f t="shared" si="152"/>
        <v/>
      </c>
      <c r="AI954" s="124" t="str">
        <f t="shared" si="153"/>
        <v/>
      </c>
      <c r="AJ954" s="100"/>
    </row>
    <row r="955" spans="1:36" ht="15.75" customHeight="1" x14ac:dyDescent="0.25">
      <c r="A955" s="49">
        <v>2602</v>
      </c>
      <c r="B955" s="50"/>
      <c r="C955" s="50"/>
      <c r="D955" s="50"/>
      <c r="E955" s="50"/>
      <c r="F955" s="50"/>
      <c r="G955" s="50"/>
      <c r="H955" s="50"/>
      <c r="I955" s="50"/>
      <c r="J955" s="50"/>
      <c r="K955" s="82"/>
      <c r="L955" s="137"/>
      <c r="M955" s="137"/>
      <c r="N955" s="137"/>
      <c r="O955" s="137"/>
      <c r="P955" s="137"/>
      <c r="Q955" s="137"/>
      <c r="R955" s="137"/>
      <c r="S955" s="137"/>
      <c r="T955" s="137"/>
      <c r="U955" s="137"/>
      <c r="V955" s="137"/>
      <c r="W955" s="137"/>
      <c r="X955" s="137"/>
      <c r="Y955" s="137"/>
      <c r="Z955" s="137"/>
      <c r="AA955" s="137"/>
      <c r="AB955" s="137"/>
      <c r="AC955" s="144"/>
      <c r="AD955" s="81"/>
      <c r="AE955" s="145"/>
      <c r="AF955" s="111" t="str">
        <f>IF(J955=0,"",J955/I954)</f>
        <v/>
      </c>
      <c r="AG955" s="53"/>
      <c r="AH955" s="124" t="str">
        <f t="shared" si="152"/>
        <v/>
      </c>
      <c r="AI955" s="54" t="str">
        <f t="shared" si="153"/>
        <v/>
      </c>
      <c r="AJ955" s="100"/>
    </row>
    <row r="956" spans="1:36" ht="15.75" customHeight="1" x14ac:dyDescent="0.25">
      <c r="A956" s="49">
        <v>2701</v>
      </c>
      <c r="B956" s="50"/>
      <c r="C956" s="50"/>
      <c r="D956" s="50"/>
      <c r="E956" s="50"/>
      <c r="F956" s="50"/>
      <c r="G956" s="50"/>
      <c r="H956" s="50"/>
      <c r="I956" s="50"/>
      <c r="J956" s="50"/>
      <c r="K956" s="82"/>
      <c r="L956" s="137"/>
      <c r="M956" s="137"/>
      <c r="N956" s="137"/>
      <c r="O956" s="137"/>
      <c r="P956" s="137"/>
      <c r="Q956" s="137"/>
      <c r="R956" s="137"/>
      <c r="S956" s="137"/>
      <c r="T956" s="137"/>
      <c r="U956" s="137"/>
      <c r="V956" s="137"/>
      <c r="W956" s="137"/>
      <c r="X956" s="137"/>
      <c r="Y956" s="137"/>
      <c r="Z956" s="137"/>
      <c r="AA956" s="137"/>
      <c r="AB956" s="137"/>
      <c r="AC956" s="144"/>
      <c r="AD956" s="81"/>
      <c r="AE956" s="137"/>
      <c r="AF956" s="110" t="str">
        <f>IF(G956=0,"",G956/#REF!)</f>
        <v/>
      </c>
      <c r="AG956" s="109"/>
      <c r="AH956" s="124" t="str">
        <f t="shared" ref="AH956" si="154">IF(AG956=0,"",AG956/AG955)</f>
        <v/>
      </c>
      <c r="AI956" s="124" t="str">
        <f t="shared" ref="AI956" si="155">IF(AG956=0,"",100%-AH956)</f>
        <v/>
      </c>
      <c r="AJ956" s="100"/>
    </row>
    <row r="957" spans="1:36" ht="15.75" customHeight="1" x14ac:dyDescent="0.25">
      <c r="A957" s="49">
        <v>2702</v>
      </c>
      <c r="B957" s="50"/>
      <c r="C957" s="50"/>
      <c r="D957" s="50"/>
      <c r="E957" s="50"/>
      <c r="F957" s="50"/>
      <c r="G957" s="50"/>
      <c r="H957" s="50"/>
      <c r="I957" s="50"/>
      <c r="J957" s="50"/>
      <c r="K957" s="82"/>
      <c r="L957" s="137"/>
      <c r="M957" s="137"/>
      <c r="N957" s="137"/>
      <c r="O957" s="137"/>
      <c r="P957" s="137"/>
      <c r="Q957" s="137"/>
      <c r="R957" s="137"/>
      <c r="S957" s="137"/>
      <c r="T957" s="137"/>
      <c r="U957" s="137"/>
      <c r="V957" s="137"/>
      <c r="W957" s="137"/>
      <c r="X957" s="137"/>
      <c r="Y957" s="137"/>
      <c r="Z957" s="137"/>
      <c r="AA957" s="137"/>
      <c r="AB957" s="137"/>
      <c r="AC957" s="144"/>
      <c r="AD957" s="81"/>
      <c r="AE957" s="137"/>
      <c r="AF957" s="79"/>
      <c r="AG957" s="56"/>
      <c r="AH957" s="136"/>
      <c r="AI957" s="79"/>
      <c r="AJ957" s="100"/>
    </row>
    <row r="958" spans="1:36" ht="15.75" customHeight="1" x14ac:dyDescent="0.25">
      <c r="A958" s="49">
        <v>2801</v>
      </c>
      <c r="B958" s="50"/>
      <c r="C958" s="50"/>
      <c r="D958" s="50"/>
      <c r="E958" s="50"/>
      <c r="F958" s="50"/>
      <c r="G958" s="50"/>
      <c r="H958" s="50"/>
      <c r="I958" s="50"/>
      <c r="J958" s="50"/>
      <c r="K958" s="82"/>
      <c r="L958" s="137"/>
      <c r="M958" s="137"/>
      <c r="N958" s="137"/>
      <c r="O958" s="137"/>
      <c r="P958" s="137"/>
      <c r="Q958" s="137"/>
      <c r="R958" s="137"/>
      <c r="S958" s="137"/>
      <c r="T958" s="137"/>
      <c r="U958" s="137"/>
      <c r="V958" s="137"/>
      <c r="W958" s="137"/>
      <c r="X958" s="137"/>
      <c r="Y958" s="137"/>
      <c r="Z958" s="137"/>
      <c r="AA958" s="137"/>
      <c r="AB958" s="137"/>
      <c r="AC958" s="144"/>
      <c r="AD958" s="81"/>
      <c r="AE958" s="137"/>
      <c r="AF958" s="79"/>
      <c r="AG958" s="56"/>
      <c r="AH958" s="136"/>
      <c r="AI958" s="79"/>
      <c r="AJ958" s="100"/>
    </row>
    <row r="959" spans="1:36" ht="15.75" customHeight="1" x14ac:dyDescent="0.25">
      <c r="A959" s="49">
        <v>2802</v>
      </c>
      <c r="B959" s="50"/>
      <c r="C959" s="50"/>
      <c r="D959" s="50"/>
      <c r="E959" s="50"/>
      <c r="F959" s="50"/>
      <c r="G959" s="50"/>
      <c r="H959" s="50"/>
      <c r="I959" s="50"/>
      <c r="J959" s="50"/>
      <c r="K959" s="82"/>
      <c r="L959" s="137"/>
      <c r="M959" s="137"/>
      <c r="N959" s="137"/>
      <c r="O959" s="137"/>
      <c r="P959" s="137"/>
      <c r="Q959" s="137"/>
      <c r="R959" s="137"/>
      <c r="S959" s="137"/>
      <c r="T959" s="137"/>
      <c r="U959" s="137"/>
      <c r="V959" s="137"/>
      <c r="W959" s="137"/>
      <c r="X959" s="137"/>
      <c r="Y959" s="137"/>
      <c r="Z959" s="137"/>
      <c r="AA959" s="137"/>
      <c r="AB959" s="137"/>
      <c r="AC959" s="144"/>
      <c r="AD959" s="81"/>
      <c r="AE959" s="137"/>
      <c r="AF959" s="79"/>
      <c r="AG959" s="56"/>
      <c r="AH959" s="136"/>
      <c r="AI959" s="79"/>
      <c r="AJ959" s="100"/>
    </row>
    <row r="960" spans="1:36" ht="15.75" customHeight="1" x14ac:dyDescent="0.25">
      <c r="A960" s="49">
        <v>2901</v>
      </c>
      <c r="B960" s="50"/>
      <c r="C960" s="50"/>
      <c r="D960" s="50"/>
      <c r="E960" s="50"/>
      <c r="F960" s="50"/>
      <c r="G960" s="50"/>
      <c r="H960" s="50"/>
      <c r="I960" s="50"/>
      <c r="J960" s="50"/>
      <c r="K960" s="82"/>
      <c r="L960" s="137"/>
      <c r="M960" s="137"/>
      <c r="N960" s="137"/>
      <c r="O960" s="137"/>
      <c r="P960" s="137"/>
      <c r="Q960" s="137"/>
      <c r="R960" s="137"/>
      <c r="S960" s="137"/>
      <c r="T960" s="137"/>
      <c r="U960" s="137"/>
      <c r="V960" s="137"/>
      <c r="W960" s="137"/>
      <c r="X960" s="137"/>
      <c r="Y960" s="137"/>
      <c r="Z960" s="137"/>
      <c r="AA960" s="137"/>
      <c r="AB960" s="137"/>
      <c r="AC960" s="144"/>
      <c r="AD960" s="81"/>
      <c r="AE960" s="137"/>
      <c r="AF960" s="126" t="s">
        <v>63</v>
      </c>
      <c r="AG960" s="127"/>
      <c r="AH960" s="128" t="str">
        <f>IF(SUM(K950:K959)=0,"",SUM(K950:K959))</f>
        <v/>
      </c>
      <c r="AI960" s="129" t="s">
        <v>10</v>
      </c>
      <c r="AJ960" s="100"/>
    </row>
    <row r="961" spans="1:36" ht="15.75" customHeight="1" x14ac:dyDescent="0.25">
      <c r="A961" s="49">
        <v>2902</v>
      </c>
      <c r="B961" s="50"/>
      <c r="C961" s="50"/>
      <c r="D961" s="50"/>
      <c r="E961" s="50"/>
      <c r="F961" s="50"/>
      <c r="G961" s="50"/>
      <c r="H961" s="50"/>
      <c r="I961" s="50"/>
      <c r="J961" s="50"/>
      <c r="K961" s="82"/>
      <c r="L961" s="137"/>
      <c r="M961" s="137"/>
      <c r="N961" s="137"/>
      <c r="O961" s="137"/>
      <c r="P961" s="137"/>
      <c r="Q961" s="137"/>
      <c r="R961" s="137"/>
      <c r="S961" s="137"/>
      <c r="T961" s="137"/>
      <c r="U961" s="137"/>
      <c r="V961" s="137"/>
      <c r="W961" s="137"/>
      <c r="X961" s="137"/>
      <c r="Y961" s="137"/>
      <c r="Z961" s="137"/>
      <c r="AA961" s="137"/>
      <c r="AB961" s="137"/>
      <c r="AC961" s="144"/>
      <c r="AD961" s="81"/>
      <c r="AE961" s="137"/>
      <c r="AF961" s="130" t="s">
        <v>64</v>
      </c>
      <c r="AG961" s="57" t="str">
        <f>IF(AG960/B948=0,"",AG960/B948)</f>
        <v/>
      </c>
      <c r="AH961" s="131" t="e">
        <f>IF(AG960/AH960=0,"",AG960/AH960)</f>
        <v>#VALUE!</v>
      </c>
      <c r="AI961" s="132" t="s">
        <v>65</v>
      </c>
      <c r="AJ961" s="100"/>
    </row>
    <row r="962" spans="1:36" ht="15.75" customHeight="1" x14ac:dyDescent="0.25">
      <c r="A962" s="49">
        <v>3001</v>
      </c>
      <c r="B962" s="50"/>
      <c r="C962" s="50"/>
      <c r="D962" s="50"/>
      <c r="E962" s="50"/>
      <c r="F962" s="50"/>
      <c r="G962" s="50"/>
      <c r="H962" s="50"/>
      <c r="I962" s="50"/>
      <c r="J962" s="50"/>
      <c r="K962" s="82"/>
      <c r="L962" s="137"/>
      <c r="M962" s="137"/>
      <c r="N962" s="137"/>
      <c r="O962" s="137"/>
      <c r="P962" s="137"/>
      <c r="Q962" s="137"/>
      <c r="R962" s="137"/>
      <c r="S962" s="137"/>
      <c r="T962" s="137"/>
      <c r="U962" s="137"/>
      <c r="V962" s="137"/>
      <c r="W962" s="137"/>
      <c r="X962" s="137"/>
      <c r="Y962" s="137"/>
      <c r="Z962" s="137"/>
      <c r="AA962" s="137"/>
      <c r="AB962" s="137"/>
      <c r="AC962" s="146"/>
      <c r="AD962" s="147"/>
      <c r="AE962" s="148"/>
      <c r="AF962" s="92"/>
      <c r="AG962" s="139"/>
      <c r="AH962" s="139"/>
      <c r="AI962" s="140"/>
      <c r="AJ962" s="100"/>
    </row>
    <row r="963" spans="1:36" ht="18" customHeight="1" x14ac:dyDescent="0.25">
      <c r="A963" s="28"/>
      <c r="B963" s="190" t="s">
        <v>90</v>
      </c>
      <c r="C963" s="190"/>
      <c r="D963" s="190"/>
      <c r="E963" s="190"/>
      <c r="F963" s="190"/>
      <c r="G963" s="190"/>
      <c r="H963" s="190"/>
      <c r="I963" s="190"/>
      <c r="J963" s="190"/>
      <c r="K963" s="59">
        <f>SUM(K948:K959)</f>
        <v>0</v>
      </c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  <c r="AA963" s="29"/>
      <c r="AB963" s="29"/>
      <c r="AC963" s="60" t="str">
        <f>IF(K955=0,"",K955/B948)</f>
        <v/>
      </c>
      <c r="AD963" s="60" t="str">
        <f>IF(K963=0,"",K963/B948)</f>
        <v/>
      </c>
      <c r="AE963" s="60" t="str">
        <f>IF(K955=0,"",AD963-AC963)</f>
        <v/>
      </c>
      <c r="AF963" s="1"/>
      <c r="AG963" s="29"/>
      <c r="AH963" s="25"/>
      <c r="AI963" s="1"/>
      <c r="AJ963" s="100"/>
    </row>
    <row r="964" spans="1:36" ht="12.75" customHeight="1" x14ac:dyDescent="0.25">
      <c r="A964" s="28"/>
      <c r="B964" s="29"/>
      <c r="C964" s="29"/>
      <c r="D964" s="76"/>
      <c r="E964" s="76"/>
      <c r="F964" s="76"/>
      <c r="G964" s="76"/>
      <c r="H964" s="76"/>
      <c r="I964" s="76"/>
      <c r="J964" s="76"/>
      <c r="K964" s="77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  <c r="AA964" s="29"/>
      <c r="AB964" s="29"/>
      <c r="AC964" s="78"/>
      <c r="AD964" s="78"/>
      <c r="AE964" s="78"/>
      <c r="AF964" s="1"/>
      <c r="AG964" s="29"/>
      <c r="AH964" s="25"/>
      <c r="AI964" s="1"/>
      <c r="AJ964" s="100"/>
    </row>
    <row r="965" spans="1:36" ht="12.75" customHeight="1" x14ac:dyDescent="0.25">
      <c r="A965" s="28"/>
      <c r="B965" s="29"/>
      <c r="C965" s="29"/>
      <c r="D965" s="76"/>
      <c r="E965" s="76"/>
      <c r="F965" s="76"/>
      <c r="G965" s="76"/>
      <c r="H965" s="76"/>
      <c r="I965" s="76"/>
      <c r="J965" s="76"/>
      <c r="K965" s="77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  <c r="AA965" s="29"/>
      <c r="AB965" s="29"/>
      <c r="AC965" s="29"/>
      <c r="AD965" s="78"/>
      <c r="AE965" s="78"/>
      <c r="AF965" s="78"/>
      <c r="AG965" s="1"/>
      <c r="AH965" s="29"/>
      <c r="AI965" s="25"/>
      <c r="AJ965" s="1"/>
    </row>
    <row r="966" spans="1:36" ht="26.25" x14ac:dyDescent="0.4">
      <c r="A966" s="103"/>
      <c r="B966" s="188" t="s">
        <v>101</v>
      </c>
      <c r="C966" s="189"/>
      <c r="D966" s="189"/>
      <c r="E966" s="189"/>
      <c r="F966" s="189"/>
      <c r="G966" s="189"/>
      <c r="H966" s="189"/>
      <c r="I966" s="189"/>
      <c r="J966" s="189"/>
      <c r="K966" s="123" t="s">
        <v>122</v>
      </c>
      <c r="L966" s="103"/>
      <c r="M966" s="103"/>
      <c r="N966" s="103"/>
      <c r="O966" s="103"/>
      <c r="P966" s="103"/>
      <c r="Q966" s="103"/>
      <c r="R966" s="103"/>
      <c r="S966" s="103"/>
      <c r="T966" s="103"/>
      <c r="U966" s="103"/>
      <c r="V966" s="103"/>
      <c r="W966" s="103"/>
      <c r="X966" s="103"/>
      <c r="Y966" s="103"/>
      <c r="Z966" s="103"/>
      <c r="AA966" s="103"/>
      <c r="AB966" s="103"/>
      <c r="AC966" s="1"/>
      <c r="AD966" s="1"/>
      <c r="AE966" s="29"/>
      <c r="AF966" s="1"/>
      <c r="AG966" s="29"/>
      <c r="AH966" s="29"/>
      <c r="AI966" s="29"/>
      <c r="AJ966" s="103"/>
    </row>
    <row r="967" spans="1:36" ht="20.25" x14ac:dyDescent="0.2">
      <c r="A967" s="192" t="s">
        <v>9</v>
      </c>
      <c r="B967" s="193" t="s">
        <v>80</v>
      </c>
      <c r="C967" s="194"/>
      <c r="D967" s="194"/>
      <c r="E967" s="194"/>
      <c r="F967" s="194"/>
      <c r="G967" s="194"/>
      <c r="H967" s="194"/>
      <c r="I967" s="194"/>
      <c r="J967" s="195"/>
      <c r="K967" s="196" t="s">
        <v>10</v>
      </c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  <c r="AA967" s="29"/>
      <c r="AB967" s="29"/>
      <c r="AC967" s="184" t="s">
        <v>2</v>
      </c>
      <c r="AD967" s="184" t="s">
        <v>3</v>
      </c>
      <c r="AE967" s="191" t="s">
        <v>4</v>
      </c>
      <c r="AF967" s="184" t="s">
        <v>5</v>
      </c>
      <c r="AG967" s="198" t="s">
        <v>6</v>
      </c>
      <c r="AH967" s="198" t="s">
        <v>7</v>
      </c>
      <c r="AI967" s="184" t="s">
        <v>8</v>
      </c>
      <c r="AJ967" s="103"/>
    </row>
    <row r="968" spans="1:36" ht="15.75" x14ac:dyDescent="0.25">
      <c r="A968" s="185"/>
      <c r="B968" s="49" t="s">
        <v>81</v>
      </c>
      <c r="C968" s="49" t="s">
        <v>82</v>
      </c>
      <c r="D968" s="49" t="s">
        <v>83</v>
      </c>
      <c r="E968" s="49" t="s">
        <v>84</v>
      </c>
      <c r="F968" s="49" t="s">
        <v>85</v>
      </c>
      <c r="G968" s="49" t="s">
        <v>86</v>
      </c>
      <c r="H968" s="49" t="s">
        <v>87</v>
      </c>
      <c r="I968" s="49" t="s">
        <v>88</v>
      </c>
      <c r="J968" s="49" t="s">
        <v>89</v>
      </c>
      <c r="K968" s="197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  <c r="AA968" s="29"/>
      <c r="AB968" s="29"/>
      <c r="AC968" s="185"/>
      <c r="AD968" s="185"/>
      <c r="AE968" s="185"/>
      <c r="AF968" s="185"/>
      <c r="AG968" s="185"/>
      <c r="AH968" s="185"/>
      <c r="AI968" s="185"/>
      <c r="AJ968" s="103"/>
    </row>
    <row r="969" spans="1:36" ht="15.75" customHeight="1" x14ac:dyDescent="0.25">
      <c r="A969" s="49">
        <v>2302</v>
      </c>
      <c r="B969" s="50">
        <v>57</v>
      </c>
      <c r="C969" s="50"/>
      <c r="D969" s="50"/>
      <c r="E969" s="50"/>
      <c r="F969" s="50"/>
      <c r="G969" s="50"/>
      <c r="H969" s="50"/>
      <c r="I969" s="50"/>
      <c r="J969" s="50"/>
      <c r="K969" s="82"/>
      <c r="L969" s="137"/>
      <c r="M969" s="137"/>
      <c r="N969" s="137"/>
      <c r="O969" s="137"/>
      <c r="P969" s="137"/>
      <c r="Q969" s="137"/>
      <c r="R969" s="137"/>
      <c r="S969" s="137"/>
      <c r="T969" s="137"/>
      <c r="U969" s="137"/>
      <c r="V969" s="137"/>
      <c r="W969" s="137"/>
      <c r="X969" s="137"/>
      <c r="Y969" s="137"/>
      <c r="Z969" s="137"/>
      <c r="AA969" s="137"/>
      <c r="AB969" s="137"/>
      <c r="AC969" s="141"/>
      <c r="AD969" s="142"/>
      <c r="AE969" s="143"/>
      <c r="AF969" s="133"/>
      <c r="AG969" s="51">
        <f>B969</f>
        <v>57</v>
      </c>
      <c r="AH969" s="134"/>
      <c r="AI969" s="133"/>
      <c r="AJ969" s="103"/>
    </row>
    <row r="970" spans="1:36" ht="15.75" customHeight="1" x14ac:dyDescent="0.25">
      <c r="A970" s="49">
        <v>2401</v>
      </c>
      <c r="B970" s="50"/>
      <c r="C970" s="50">
        <v>50</v>
      </c>
      <c r="D970" s="50"/>
      <c r="E970" s="50"/>
      <c r="F970" s="50"/>
      <c r="G970" s="50"/>
      <c r="H970" s="50"/>
      <c r="I970" s="50"/>
      <c r="J970" s="50"/>
      <c r="K970" s="82"/>
      <c r="L970" s="137"/>
      <c r="M970" s="137"/>
      <c r="N970" s="137"/>
      <c r="O970" s="137"/>
      <c r="P970" s="137"/>
      <c r="Q970" s="137"/>
      <c r="R970" s="137"/>
      <c r="S970" s="137"/>
      <c r="T970" s="137"/>
      <c r="U970" s="137"/>
      <c r="V970" s="137"/>
      <c r="W970" s="137"/>
      <c r="X970" s="137"/>
      <c r="Y970" s="137"/>
      <c r="Z970" s="137"/>
      <c r="AA970" s="137"/>
      <c r="AB970" s="137"/>
      <c r="AC970" s="144"/>
      <c r="AD970" s="81"/>
      <c r="AE970" s="145"/>
      <c r="AF970" s="52">
        <f>IF(C970=0,"",C970/B969)</f>
        <v>0.8771929824561403</v>
      </c>
      <c r="AG970" s="53">
        <v>52</v>
      </c>
      <c r="AH970" s="124">
        <f t="shared" ref="AH970:AH976" si="156">IF(AG970=0,"",AG970/AG969)</f>
        <v>0.91228070175438591</v>
      </c>
      <c r="AI970" s="124">
        <f t="shared" ref="AI970:AI976" si="157">IF(AG970=0,"",100%-AH970)</f>
        <v>8.7719298245614086E-2</v>
      </c>
      <c r="AJ970" s="103"/>
    </row>
    <row r="971" spans="1:36" ht="15.75" customHeight="1" x14ac:dyDescent="0.25">
      <c r="A971" s="49">
        <v>2402</v>
      </c>
      <c r="B971" s="50"/>
      <c r="C971" s="50"/>
      <c r="D971" s="50">
        <v>43</v>
      </c>
      <c r="E971" s="50"/>
      <c r="F971" s="50"/>
      <c r="G971" s="50"/>
      <c r="H971" s="50"/>
      <c r="I971" s="50"/>
      <c r="J971" s="50"/>
      <c r="K971" s="82"/>
      <c r="L971" s="137"/>
      <c r="M971" s="137"/>
      <c r="N971" s="137"/>
      <c r="O971" s="137"/>
      <c r="P971" s="137"/>
      <c r="Q971" s="137"/>
      <c r="R971" s="137"/>
      <c r="S971" s="137"/>
      <c r="T971" s="137"/>
      <c r="U971" s="137"/>
      <c r="V971" s="137"/>
      <c r="W971" s="137"/>
      <c r="X971" s="137"/>
      <c r="Y971" s="137"/>
      <c r="Z971" s="137"/>
      <c r="AA971" s="137"/>
      <c r="AB971" s="137"/>
      <c r="AC971" s="144"/>
      <c r="AD971" s="81"/>
      <c r="AE971" s="145"/>
      <c r="AF971" s="52">
        <f>IF(D971=0,"",D971/C970)</f>
        <v>0.86</v>
      </c>
      <c r="AG971" s="53">
        <v>45</v>
      </c>
      <c r="AH971" s="124">
        <f t="shared" si="156"/>
        <v>0.86538461538461542</v>
      </c>
      <c r="AI971" s="124">
        <f t="shared" si="157"/>
        <v>0.13461538461538458</v>
      </c>
      <c r="AJ971" s="102">
        <f>AG971/AG969</f>
        <v>0.78947368421052633</v>
      </c>
    </row>
    <row r="972" spans="1:36" ht="15.75" customHeight="1" x14ac:dyDescent="0.25">
      <c r="A972" s="49">
        <v>2501</v>
      </c>
      <c r="B972" s="50"/>
      <c r="C972" s="50"/>
      <c r="D972" s="50"/>
      <c r="E972" s="50">
        <v>40</v>
      </c>
      <c r="F972" s="50"/>
      <c r="G972" s="50"/>
      <c r="H972" s="50"/>
      <c r="I972" s="50"/>
      <c r="J972" s="50"/>
      <c r="K972" s="82"/>
      <c r="L972" s="137"/>
      <c r="M972" s="137"/>
      <c r="N972" s="137"/>
      <c r="O972" s="137"/>
      <c r="P972" s="137"/>
      <c r="Q972" s="137"/>
      <c r="R972" s="137"/>
      <c r="S972" s="137"/>
      <c r="T972" s="137"/>
      <c r="U972" s="137"/>
      <c r="V972" s="137"/>
      <c r="W972" s="137"/>
      <c r="X972" s="137"/>
      <c r="Y972" s="137"/>
      <c r="Z972" s="137"/>
      <c r="AA972" s="137"/>
      <c r="AB972" s="137"/>
      <c r="AC972" s="144"/>
      <c r="AD972" s="81"/>
      <c r="AE972" s="145"/>
      <c r="AF972" s="52">
        <f>IF(E972=0,"",E972/D971)</f>
        <v>0.93023255813953487</v>
      </c>
      <c r="AG972" s="53">
        <v>41</v>
      </c>
      <c r="AH972" s="124">
        <f t="shared" si="156"/>
        <v>0.91111111111111109</v>
      </c>
      <c r="AI972" s="124">
        <f t="shared" si="157"/>
        <v>8.8888888888888906E-2</v>
      </c>
      <c r="AJ972" s="103"/>
    </row>
    <row r="973" spans="1:36" ht="15.75" customHeight="1" x14ac:dyDescent="0.25">
      <c r="A973" s="49">
        <v>2502</v>
      </c>
      <c r="B973" s="50"/>
      <c r="C973" s="50"/>
      <c r="D973" s="50"/>
      <c r="E973" s="50"/>
      <c r="F973" s="50">
        <v>39</v>
      </c>
      <c r="G973" s="50"/>
      <c r="H973" s="50"/>
      <c r="I973" s="50"/>
      <c r="J973" s="50"/>
      <c r="K973" s="82"/>
      <c r="L973" s="137"/>
      <c r="M973" s="137"/>
      <c r="N973" s="137"/>
      <c r="O973" s="137"/>
      <c r="P973" s="137"/>
      <c r="Q973" s="137"/>
      <c r="R973" s="137"/>
      <c r="S973" s="137"/>
      <c r="T973" s="137"/>
      <c r="U973" s="137"/>
      <c r="V973" s="137"/>
      <c r="W973" s="137"/>
      <c r="X973" s="137"/>
      <c r="Y973" s="137"/>
      <c r="Z973" s="137"/>
      <c r="AA973" s="137"/>
      <c r="AB973" s="137"/>
      <c r="AC973" s="144"/>
      <c r="AD973" s="81"/>
      <c r="AE973" s="145"/>
      <c r="AF973" s="52">
        <f>F973/E972</f>
        <v>0.97499999999999998</v>
      </c>
      <c r="AG973" s="53">
        <v>41</v>
      </c>
      <c r="AH973" s="124">
        <f t="shared" si="156"/>
        <v>1</v>
      </c>
      <c r="AI973" s="124">
        <f t="shared" si="157"/>
        <v>0</v>
      </c>
      <c r="AJ973" s="103"/>
    </row>
    <row r="974" spans="1:36" ht="15.75" customHeight="1" x14ac:dyDescent="0.25">
      <c r="A974" s="49">
        <v>2601</v>
      </c>
      <c r="B974" s="50"/>
      <c r="C974" s="50"/>
      <c r="D974" s="50"/>
      <c r="E974" s="50"/>
      <c r="F974" s="50"/>
      <c r="G974" s="50"/>
      <c r="H974" s="50"/>
      <c r="I974" s="50"/>
      <c r="J974" s="50"/>
      <c r="K974" s="82"/>
      <c r="L974" s="137"/>
      <c r="M974" s="137"/>
      <c r="N974" s="137"/>
      <c r="O974" s="137"/>
      <c r="P974" s="137"/>
      <c r="Q974" s="137"/>
      <c r="R974" s="137"/>
      <c r="S974" s="137"/>
      <c r="T974" s="137"/>
      <c r="U974" s="137"/>
      <c r="V974" s="137"/>
      <c r="W974" s="137"/>
      <c r="X974" s="137"/>
      <c r="Y974" s="137"/>
      <c r="Z974" s="137"/>
      <c r="AA974" s="137"/>
      <c r="AB974" s="137"/>
      <c r="AC974" s="144"/>
      <c r="AD974" s="81"/>
      <c r="AE974" s="145"/>
      <c r="AF974" s="52" t="str">
        <f>IF(H974=0,"",H974/G973)</f>
        <v/>
      </c>
      <c r="AG974" s="53"/>
      <c r="AH974" s="124" t="str">
        <f t="shared" si="156"/>
        <v/>
      </c>
      <c r="AI974" s="124" t="str">
        <f t="shared" si="157"/>
        <v/>
      </c>
      <c r="AJ974" s="103"/>
    </row>
    <row r="975" spans="1:36" ht="15.75" customHeight="1" x14ac:dyDescent="0.25">
      <c r="A975" s="49">
        <v>2602</v>
      </c>
      <c r="B975" s="50"/>
      <c r="C975" s="50"/>
      <c r="D975" s="50"/>
      <c r="E975" s="50"/>
      <c r="F975" s="50"/>
      <c r="G975" s="50"/>
      <c r="H975" s="50"/>
      <c r="I975" s="50"/>
      <c r="J975" s="50"/>
      <c r="K975" s="82"/>
      <c r="L975" s="137"/>
      <c r="M975" s="137"/>
      <c r="N975" s="137"/>
      <c r="O975" s="137"/>
      <c r="P975" s="137"/>
      <c r="Q975" s="137"/>
      <c r="R975" s="137"/>
      <c r="S975" s="137"/>
      <c r="T975" s="137"/>
      <c r="U975" s="137"/>
      <c r="V975" s="137"/>
      <c r="W975" s="137"/>
      <c r="X975" s="137"/>
      <c r="Y975" s="137"/>
      <c r="Z975" s="137"/>
      <c r="AA975" s="137"/>
      <c r="AB975" s="137"/>
      <c r="AC975" s="144"/>
      <c r="AD975" s="81"/>
      <c r="AE975" s="145"/>
      <c r="AF975" s="52" t="str">
        <f>IF(I975=0,"",I975/H974)</f>
        <v/>
      </c>
      <c r="AG975" s="53"/>
      <c r="AH975" s="124" t="str">
        <f t="shared" si="156"/>
        <v/>
      </c>
      <c r="AI975" s="124" t="str">
        <f t="shared" si="157"/>
        <v/>
      </c>
      <c r="AJ975" s="103"/>
    </row>
    <row r="976" spans="1:36" ht="15.75" customHeight="1" x14ac:dyDescent="0.25">
      <c r="A976" s="49">
        <v>2701</v>
      </c>
      <c r="B976" s="50"/>
      <c r="C976" s="50"/>
      <c r="D976" s="50"/>
      <c r="E976" s="50"/>
      <c r="F976" s="50"/>
      <c r="G976" s="50"/>
      <c r="H976" s="50"/>
      <c r="I976" s="50"/>
      <c r="J976" s="50"/>
      <c r="K976" s="82"/>
      <c r="L976" s="137"/>
      <c r="M976" s="137"/>
      <c r="N976" s="137"/>
      <c r="O976" s="137"/>
      <c r="P976" s="137"/>
      <c r="Q976" s="137"/>
      <c r="R976" s="137"/>
      <c r="S976" s="137"/>
      <c r="T976" s="137"/>
      <c r="U976" s="137"/>
      <c r="V976" s="137"/>
      <c r="W976" s="137"/>
      <c r="X976" s="137"/>
      <c r="Y976" s="137"/>
      <c r="Z976" s="137"/>
      <c r="AA976" s="137"/>
      <c r="AB976" s="137"/>
      <c r="AC976" s="144"/>
      <c r="AD976" s="81"/>
      <c r="AE976" s="145"/>
      <c r="AF976" s="111" t="str">
        <f>IF(J976=0,"",J976/I975)</f>
        <v/>
      </c>
      <c r="AG976" s="53"/>
      <c r="AH976" s="124" t="str">
        <f t="shared" si="156"/>
        <v/>
      </c>
      <c r="AI976" s="54" t="str">
        <f t="shared" si="157"/>
        <v/>
      </c>
      <c r="AJ976" s="103"/>
    </row>
    <row r="977" spans="1:36" ht="15.75" customHeight="1" x14ac:dyDescent="0.25">
      <c r="A977" s="49">
        <v>2702</v>
      </c>
      <c r="B977" s="50"/>
      <c r="C977" s="50"/>
      <c r="D977" s="50"/>
      <c r="E977" s="50"/>
      <c r="F977" s="50"/>
      <c r="G977" s="50"/>
      <c r="H977" s="50"/>
      <c r="I977" s="50"/>
      <c r="J977" s="50"/>
      <c r="K977" s="82"/>
      <c r="L977" s="137"/>
      <c r="M977" s="137"/>
      <c r="N977" s="137"/>
      <c r="O977" s="137"/>
      <c r="P977" s="137"/>
      <c r="Q977" s="137"/>
      <c r="R977" s="137"/>
      <c r="S977" s="137"/>
      <c r="T977" s="137"/>
      <c r="U977" s="137"/>
      <c r="V977" s="137"/>
      <c r="W977" s="137"/>
      <c r="X977" s="137"/>
      <c r="Y977" s="137"/>
      <c r="Z977" s="137"/>
      <c r="AA977" s="137"/>
      <c r="AB977" s="137"/>
      <c r="AC977" s="144"/>
      <c r="AD977" s="81"/>
      <c r="AE977" s="137"/>
      <c r="AF977" s="110" t="str">
        <f>IF(E977=0,"",E977/D976)</f>
        <v/>
      </c>
      <c r="AG977" s="109"/>
      <c r="AH977" s="124" t="str">
        <f t="shared" ref="AH977" si="158">IF(AG977=0,"",AG977/AG976)</f>
        <v/>
      </c>
      <c r="AI977" s="124" t="str">
        <f t="shared" ref="AI977" si="159">IF(AG977=0,"",100%-AH977)</f>
        <v/>
      </c>
      <c r="AJ977" s="103"/>
    </row>
    <row r="978" spans="1:36" ht="15.75" customHeight="1" x14ac:dyDescent="0.25">
      <c r="A978" s="49">
        <v>2801</v>
      </c>
      <c r="B978" s="50"/>
      <c r="C978" s="50"/>
      <c r="D978" s="50"/>
      <c r="E978" s="50"/>
      <c r="F978" s="50"/>
      <c r="G978" s="50"/>
      <c r="H978" s="50"/>
      <c r="I978" s="50"/>
      <c r="J978" s="50"/>
      <c r="K978" s="82"/>
      <c r="L978" s="137"/>
      <c r="M978" s="137"/>
      <c r="N978" s="137"/>
      <c r="O978" s="137"/>
      <c r="P978" s="137"/>
      <c r="Q978" s="137"/>
      <c r="R978" s="137"/>
      <c r="S978" s="137"/>
      <c r="T978" s="137"/>
      <c r="U978" s="137"/>
      <c r="V978" s="137"/>
      <c r="W978" s="137"/>
      <c r="X978" s="137"/>
      <c r="Y978" s="137"/>
      <c r="Z978" s="137"/>
      <c r="AA978" s="137"/>
      <c r="AB978" s="137"/>
      <c r="AC978" s="144"/>
      <c r="AD978" s="81"/>
      <c r="AE978" s="137"/>
      <c r="AF978" s="79"/>
      <c r="AG978" s="56"/>
      <c r="AH978" s="136"/>
      <c r="AI978" s="79"/>
      <c r="AJ978" s="103"/>
    </row>
    <row r="979" spans="1:36" ht="15.75" customHeight="1" x14ac:dyDescent="0.25">
      <c r="A979" s="49">
        <v>2802</v>
      </c>
      <c r="B979" s="50"/>
      <c r="C979" s="50"/>
      <c r="D979" s="50"/>
      <c r="E979" s="50"/>
      <c r="F979" s="50"/>
      <c r="G979" s="50"/>
      <c r="H979" s="50"/>
      <c r="I979" s="50"/>
      <c r="J979" s="50"/>
      <c r="K979" s="82"/>
      <c r="L979" s="137"/>
      <c r="M979" s="137"/>
      <c r="N979" s="137"/>
      <c r="O979" s="137"/>
      <c r="P979" s="137"/>
      <c r="Q979" s="137"/>
      <c r="R979" s="137"/>
      <c r="S979" s="137"/>
      <c r="T979" s="137"/>
      <c r="U979" s="137"/>
      <c r="V979" s="137"/>
      <c r="W979" s="137"/>
      <c r="X979" s="137"/>
      <c r="Y979" s="137"/>
      <c r="Z979" s="137"/>
      <c r="AA979" s="137"/>
      <c r="AB979" s="137"/>
      <c r="AC979" s="144"/>
      <c r="AD979" s="81"/>
      <c r="AE979" s="137"/>
      <c r="AF979" s="79"/>
      <c r="AG979" s="56"/>
      <c r="AH979" s="136"/>
      <c r="AI979" s="79"/>
      <c r="AJ979" s="103"/>
    </row>
    <row r="980" spans="1:36" ht="15.75" customHeight="1" x14ac:dyDescent="0.25">
      <c r="A980" s="49">
        <v>2901</v>
      </c>
      <c r="B980" s="50"/>
      <c r="C980" s="50"/>
      <c r="D980" s="50"/>
      <c r="E980" s="50"/>
      <c r="F980" s="50"/>
      <c r="G980" s="50"/>
      <c r="H980" s="50"/>
      <c r="I980" s="50"/>
      <c r="J980" s="50"/>
      <c r="K980" s="82"/>
      <c r="L980" s="137"/>
      <c r="M980" s="137"/>
      <c r="N980" s="137"/>
      <c r="O980" s="137"/>
      <c r="P980" s="137"/>
      <c r="Q980" s="137"/>
      <c r="R980" s="137"/>
      <c r="S980" s="137"/>
      <c r="T980" s="137"/>
      <c r="U980" s="137"/>
      <c r="V980" s="137"/>
      <c r="W980" s="137"/>
      <c r="X980" s="137"/>
      <c r="Y980" s="137"/>
      <c r="Z980" s="137"/>
      <c r="AA980" s="137"/>
      <c r="AB980" s="137"/>
      <c r="AC980" s="144"/>
      <c r="AD980" s="81"/>
      <c r="AE980" s="137"/>
      <c r="AF980" s="79"/>
      <c r="AG980" s="56"/>
      <c r="AH980" s="136"/>
      <c r="AI980" s="79"/>
      <c r="AJ980" s="103"/>
    </row>
    <row r="981" spans="1:36" ht="15.75" customHeight="1" x14ac:dyDescent="0.25">
      <c r="A981" s="49">
        <v>2902</v>
      </c>
      <c r="B981" s="50"/>
      <c r="C981" s="50"/>
      <c r="D981" s="50"/>
      <c r="E981" s="50"/>
      <c r="F981" s="50"/>
      <c r="G981" s="50"/>
      <c r="H981" s="50"/>
      <c r="I981" s="50"/>
      <c r="J981" s="50"/>
      <c r="K981" s="82"/>
      <c r="L981" s="137"/>
      <c r="M981" s="137"/>
      <c r="N981" s="137"/>
      <c r="O981" s="137"/>
      <c r="P981" s="137"/>
      <c r="Q981" s="137"/>
      <c r="R981" s="137"/>
      <c r="S981" s="137"/>
      <c r="T981" s="137"/>
      <c r="U981" s="137"/>
      <c r="V981" s="137"/>
      <c r="W981" s="137"/>
      <c r="X981" s="137"/>
      <c r="Y981" s="137"/>
      <c r="Z981" s="137"/>
      <c r="AA981" s="137"/>
      <c r="AB981" s="137"/>
      <c r="AC981" s="144"/>
      <c r="AD981" s="81"/>
      <c r="AE981" s="137"/>
      <c r="AF981" s="126" t="s">
        <v>63</v>
      </c>
      <c r="AG981" s="127"/>
      <c r="AH981" s="128" t="str">
        <f>IF(SUM(K971:K980)=0,"",SUM(K971:K980))</f>
        <v/>
      </c>
      <c r="AI981" s="129" t="s">
        <v>10</v>
      </c>
      <c r="AJ981" s="103"/>
    </row>
    <row r="982" spans="1:36" ht="15.75" customHeight="1" x14ac:dyDescent="0.25">
      <c r="A982" s="49">
        <v>3001</v>
      </c>
      <c r="B982" s="50"/>
      <c r="C982" s="50"/>
      <c r="D982" s="50"/>
      <c r="E982" s="50"/>
      <c r="F982" s="50"/>
      <c r="G982" s="50"/>
      <c r="H982" s="50"/>
      <c r="I982" s="50"/>
      <c r="J982" s="50"/>
      <c r="K982" s="82"/>
      <c r="L982" s="137"/>
      <c r="M982" s="137"/>
      <c r="N982" s="137"/>
      <c r="O982" s="137"/>
      <c r="P982" s="137"/>
      <c r="Q982" s="137"/>
      <c r="R982" s="137"/>
      <c r="S982" s="137"/>
      <c r="T982" s="137"/>
      <c r="U982" s="137"/>
      <c r="V982" s="137"/>
      <c r="W982" s="137"/>
      <c r="X982" s="137"/>
      <c r="Y982" s="137"/>
      <c r="Z982" s="137"/>
      <c r="AA982" s="137"/>
      <c r="AB982" s="137"/>
      <c r="AC982" s="144"/>
      <c r="AD982" s="81"/>
      <c r="AE982" s="137"/>
      <c r="AF982" s="130" t="s">
        <v>64</v>
      </c>
      <c r="AG982" s="57" t="str">
        <f>IF(AG981/B969=0,"",AG981/B969)</f>
        <v/>
      </c>
      <c r="AH982" s="131" t="e">
        <f>IF(AG981/AH981=0,"",AG981/AH981)</f>
        <v>#VALUE!</v>
      </c>
      <c r="AI982" s="132" t="s">
        <v>65</v>
      </c>
      <c r="AJ982" s="103"/>
    </row>
    <row r="983" spans="1:36" ht="15.75" customHeight="1" x14ac:dyDescent="0.25">
      <c r="A983" s="49">
        <v>3002</v>
      </c>
      <c r="B983" s="50"/>
      <c r="C983" s="50"/>
      <c r="D983" s="50"/>
      <c r="E983" s="50"/>
      <c r="F983" s="50"/>
      <c r="G983" s="50"/>
      <c r="H983" s="50"/>
      <c r="I983" s="50"/>
      <c r="J983" s="50"/>
      <c r="K983" s="82"/>
      <c r="L983" s="137"/>
      <c r="M983" s="137"/>
      <c r="N983" s="137"/>
      <c r="O983" s="137"/>
      <c r="P983" s="137"/>
      <c r="Q983" s="137"/>
      <c r="R983" s="137"/>
      <c r="S983" s="137"/>
      <c r="T983" s="137"/>
      <c r="U983" s="137"/>
      <c r="V983" s="137"/>
      <c r="W983" s="137"/>
      <c r="X983" s="137"/>
      <c r="Y983" s="137"/>
      <c r="Z983" s="137"/>
      <c r="AA983" s="137"/>
      <c r="AB983" s="137"/>
      <c r="AC983" s="146"/>
      <c r="AD983" s="147"/>
      <c r="AE983" s="148"/>
      <c r="AF983" s="92"/>
      <c r="AG983" s="139"/>
      <c r="AH983" s="139"/>
      <c r="AI983" s="140"/>
      <c r="AJ983" s="103"/>
    </row>
    <row r="984" spans="1:36" ht="18" customHeight="1" x14ac:dyDescent="0.25">
      <c r="A984" s="28"/>
      <c r="B984" s="190" t="s">
        <v>90</v>
      </c>
      <c r="C984" s="190"/>
      <c r="D984" s="190"/>
      <c r="E984" s="190"/>
      <c r="F984" s="190"/>
      <c r="G984" s="190"/>
      <c r="H984" s="190"/>
      <c r="I984" s="190"/>
      <c r="J984" s="190"/>
      <c r="K984" s="59">
        <f>SUM(K969:K980)</f>
        <v>0</v>
      </c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  <c r="AA984" s="29"/>
      <c r="AB984" s="29"/>
      <c r="AC984" s="60" t="str">
        <f>IF(K976=0,"",K976/B969)</f>
        <v/>
      </c>
      <c r="AD984" s="60" t="str">
        <f>IF(K984=0,"",K984/B969)</f>
        <v/>
      </c>
      <c r="AE984" s="60" t="str">
        <f>IF(K976=0,"",AD984-AC984)</f>
        <v/>
      </c>
      <c r="AF984" s="1"/>
      <c r="AG984" s="29"/>
      <c r="AH984" s="25"/>
      <c r="AI984" s="1"/>
      <c r="AJ984" s="103"/>
    </row>
    <row r="985" spans="1:36" ht="12.75" customHeight="1" x14ac:dyDescent="0.25">
      <c r="A985" s="28"/>
      <c r="B985" s="29"/>
      <c r="C985" s="29"/>
      <c r="D985" s="76"/>
      <c r="E985" s="76"/>
      <c r="F985" s="76"/>
      <c r="G985" s="76"/>
      <c r="H985" s="76"/>
      <c r="I985" s="76"/>
      <c r="J985" s="76"/>
      <c r="K985" s="77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  <c r="AA985" s="29"/>
      <c r="AB985" s="29"/>
      <c r="AC985" s="29"/>
      <c r="AD985" s="78"/>
      <c r="AE985" s="78"/>
      <c r="AF985" s="78"/>
      <c r="AG985" s="1"/>
      <c r="AH985" s="29"/>
      <c r="AI985" s="25"/>
      <c r="AJ985" s="1"/>
    </row>
    <row r="986" spans="1:36" ht="12.75" customHeight="1" x14ac:dyDescent="0.25">
      <c r="A986" s="28"/>
      <c r="B986" s="29"/>
      <c r="C986" s="29"/>
      <c r="D986" s="76"/>
      <c r="E986" s="76"/>
      <c r="F986" s="76"/>
      <c r="G986" s="76"/>
      <c r="H986" s="76"/>
      <c r="I986" s="76"/>
      <c r="J986" s="76"/>
      <c r="K986" s="77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  <c r="AA986" s="29"/>
      <c r="AB986" s="29"/>
      <c r="AC986" s="29"/>
      <c r="AD986" s="78"/>
      <c r="AE986" s="78"/>
      <c r="AF986" s="78"/>
      <c r="AG986" s="1"/>
      <c r="AH986" s="29"/>
      <c r="AI986" s="25"/>
      <c r="AJ986" s="1"/>
    </row>
    <row r="987" spans="1:36" ht="26.25" x14ac:dyDescent="0.4">
      <c r="A987" s="104"/>
      <c r="B987" s="188" t="s">
        <v>101</v>
      </c>
      <c r="C987" s="189"/>
      <c r="D987" s="189"/>
      <c r="E987" s="189"/>
      <c r="F987" s="189"/>
      <c r="G987" s="189"/>
      <c r="H987" s="189"/>
      <c r="I987" s="189"/>
      <c r="J987" s="189"/>
      <c r="K987" s="123" t="s">
        <v>123</v>
      </c>
      <c r="L987" s="104"/>
      <c r="M987" s="104"/>
      <c r="N987" s="104"/>
      <c r="O987" s="104"/>
      <c r="P987" s="104"/>
      <c r="Q987" s="104"/>
      <c r="R987" s="104"/>
      <c r="S987" s="104"/>
      <c r="T987" s="104"/>
      <c r="U987" s="104"/>
      <c r="V987" s="104"/>
      <c r="W987" s="104"/>
      <c r="X987" s="104"/>
      <c r="Y987" s="104"/>
      <c r="Z987" s="104"/>
      <c r="AA987" s="104"/>
      <c r="AB987" s="104"/>
      <c r="AC987" s="1"/>
      <c r="AD987" s="1"/>
      <c r="AE987" s="29"/>
      <c r="AF987" s="1"/>
      <c r="AG987" s="29"/>
      <c r="AH987" s="29"/>
      <c r="AI987" s="29"/>
      <c r="AJ987" s="104"/>
    </row>
    <row r="988" spans="1:36" ht="20.25" x14ac:dyDescent="0.2">
      <c r="A988" s="192" t="s">
        <v>9</v>
      </c>
      <c r="B988" s="193" t="s">
        <v>80</v>
      </c>
      <c r="C988" s="194"/>
      <c r="D988" s="194"/>
      <c r="E988" s="194"/>
      <c r="F988" s="194"/>
      <c r="G988" s="194"/>
      <c r="H988" s="194"/>
      <c r="I988" s="194"/>
      <c r="J988" s="195"/>
      <c r="K988" s="196" t="s">
        <v>10</v>
      </c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  <c r="AA988" s="29"/>
      <c r="AB988" s="29"/>
      <c r="AC988" s="184" t="s">
        <v>2</v>
      </c>
      <c r="AD988" s="184" t="s">
        <v>3</v>
      </c>
      <c r="AE988" s="191" t="s">
        <v>4</v>
      </c>
      <c r="AF988" s="184" t="s">
        <v>5</v>
      </c>
      <c r="AG988" s="198" t="s">
        <v>6</v>
      </c>
      <c r="AH988" s="198" t="s">
        <v>7</v>
      </c>
      <c r="AI988" s="184" t="s">
        <v>8</v>
      </c>
      <c r="AJ988" s="104"/>
    </row>
    <row r="989" spans="1:36" ht="15.75" x14ac:dyDescent="0.25">
      <c r="A989" s="185"/>
      <c r="B989" s="49" t="s">
        <v>81</v>
      </c>
      <c r="C989" s="49" t="s">
        <v>82</v>
      </c>
      <c r="D989" s="49" t="s">
        <v>83</v>
      </c>
      <c r="E989" s="49" t="s">
        <v>84</v>
      </c>
      <c r="F989" s="49" t="s">
        <v>85</v>
      </c>
      <c r="G989" s="49" t="s">
        <v>86</v>
      </c>
      <c r="H989" s="49" t="s">
        <v>87</v>
      </c>
      <c r="I989" s="49" t="s">
        <v>88</v>
      </c>
      <c r="J989" s="49" t="s">
        <v>89</v>
      </c>
      <c r="K989" s="197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  <c r="AA989" s="29"/>
      <c r="AB989" s="29"/>
      <c r="AC989" s="185"/>
      <c r="AD989" s="185"/>
      <c r="AE989" s="185"/>
      <c r="AF989" s="185"/>
      <c r="AG989" s="185"/>
      <c r="AH989" s="185"/>
      <c r="AI989" s="185"/>
      <c r="AJ989" s="104"/>
    </row>
    <row r="990" spans="1:36" ht="15.75" customHeight="1" x14ac:dyDescent="0.25">
      <c r="A990" s="49">
        <v>2401</v>
      </c>
      <c r="B990" s="50">
        <v>18</v>
      </c>
      <c r="C990" s="50"/>
      <c r="D990" s="50"/>
      <c r="E990" s="50"/>
      <c r="F990" s="50"/>
      <c r="G990" s="50"/>
      <c r="H990" s="50"/>
      <c r="I990" s="50"/>
      <c r="J990" s="50"/>
      <c r="K990" s="82"/>
      <c r="L990" s="137"/>
      <c r="M990" s="137"/>
      <c r="N990" s="137"/>
      <c r="O990" s="137"/>
      <c r="P990" s="137"/>
      <c r="Q990" s="137"/>
      <c r="R990" s="137"/>
      <c r="S990" s="137"/>
      <c r="T990" s="137"/>
      <c r="U990" s="137"/>
      <c r="V990" s="137"/>
      <c r="W990" s="137"/>
      <c r="X990" s="137"/>
      <c r="Y990" s="137"/>
      <c r="Z990" s="137"/>
      <c r="AA990" s="137"/>
      <c r="AB990" s="137"/>
      <c r="AC990" s="141"/>
      <c r="AD990" s="142"/>
      <c r="AE990" s="143"/>
      <c r="AF990" s="133"/>
      <c r="AG990" s="51">
        <f>B990</f>
        <v>18</v>
      </c>
      <c r="AH990" s="134"/>
      <c r="AI990" s="133"/>
      <c r="AJ990" s="104"/>
    </row>
    <row r="991" spans="1:36" ht="15.75" customHeight="1" x14ac:dyDescent="0.25">
      <c r="A991" s="49">
        <v>2402</v>
      </c>
      <c r="B991" s="50"/>
      <c r="C991" s="50">
        <v>9</v>
      </c>
      <c r="D991" s="50"/>
      <c r="E991" s="50"/>
      <c r="F991" s="50"/>
      <c r="G991" s="50"/>
      <c r="H991" s="50"/>
      <c r="I991" s="50"/>
      <c r="J991" s="50"/>
      <c r="K991" s="82"/>
      <c r="L991" s="137"/>
      <c r="M991" s="137"/>
      <c r="N991" s="137"/>
      <c r="O991" s="137"/>
      <c r="P991" s="137"/>
      <c r="Q991" s="137"/>
      <c r="R991" s="137"/>
      <c r="S991" s="137"/>
      <c r="T991" s="137"/>
      <c r="U991" s="137"/>
      <c r="V991" s="137"/>
      <c r="W991" s="137"/>
      <c r="X991" s="137"/>
      <c r="Y991" s="137"/>
      <c r="Z991" s="137"/>
      <c r="AA991" s="137"/>
      <c r="AB991" s="137"/>
      <c r="AC991" s="144"/>
      <c r="AD991" s="81"/>
      <c r="AE991" s="145"/>
      <c r="AF991" s="52">
        <f>IF(C991=0,"",C991/B990)</f>
        <v>0.5</v>
      </c>
      <c r="AG991" s="53">
        <v>10</v>
      </c>
      <c r="AH991" s="124">
        <f t="shared" ref="AH991:AH997" si="160">IF(AG991=0,"",AG991/AG990)</f>
        <v>0.55555555555555558</v>
      </c>
      <c r="AI991" s="124">
        <f t="shared" ref="AI991:AI997" si="161">IF(AG991=0,"",100%-AH991)</f>
        <v>0.44444444444444442</v>
      </c>
      <c r="AJ991" s="104"/>
    </row>
    <row r="992" spans="1:36" ht="15.75" customHeight="1" x14ac:dyDescent="0.25">
      <c r="A992" s="49">
        <v>2501</v>
      </c>
      <c r="B992" s="50"/>
      <c r="C992" s="50"/>
      <c r="D992" s="50">
        <v>8</v>
      </c>
      <c r="E992" s="50"/>
      <c r="F992" s="50"/>
      <c r="G992" s="50"/>
      <c r="H992" s="50"/>
      <c r="I992" s="50"/>
      <c r="J992" s="50"/>
      <c r="K992" s="82"/>
      <c r="L992" s="137"/>
      <c r="M992" s="137"/>
      <c r="N992" s="137"/>
      <c r="O992" s="137"/>
      <c r="P992" s="137"/>
      <c r="Q992" s="137"/>
      <c r="R992" s="137"/>
      <c r="S992" s="137"/>
      <c r="T992" s="137"/>
      <c r="U992" s="137"/>
      <c r="V992" s="137"/>
      <c r="W992" s="137"/>
      <c r="X992" s="137"/>
      <c r="Y992" s="137"/>
      <c r="Z992" s="137"/>
      <c r="AA992" s="137"/>
      <c r="AB992" s="137"/>
      <c r="AC992" s="144"/>
      <c r="AD992" s="81"/>
      <c r="AE992" s="145"/>
      <c r="AF992" s="52">
        <f>IF(D992=0,"",D992/C991)</f>
        <v>0.88888888888888884</v>
      </c>
      <c r="AG992" s="53">
        <v>9</v>
      </c>
      <c r="AH992" s="124">
        <f t="shared" si="160"/>
        <v>0.9</v>
      </c>
      <c r="AI992" s="124">
        <f t="shared" si="161"/>
        <v>9.9999999999999978E-2</v>
      </c>
      <c r="AJ992" s="102">
        <f>AG992/AG990</f>
        <v>0.5</v>
      </c>
    </row>
    <row r="993" spans="1:36" ht="15.75" customHeight="1" x14ac:dyDescent="0.25">
      <c r="A993" s="49">
        <v>2502</v>
      </c>
      <c r="B993" s="50"/>
      <c r="C993" s="50"/>
      <c r="D993" s="50"/>
      <c r="E993" s="50">
        <v>8</v>
      </c>
      <c r="F993" s="50"/>
      <c r="G993" s="50"/>
      <c r="H993" s="50"/>
      <c r="I993" s="50"/>
      <c r="J993" s="50"/>
      <c r="K993" s="82"/>
      <c r="L993" s="137"/>
      <c r="M993" s="137"/>
      <c r="N993" s="137"/>
      <c r="O993" s="137"/>
      <c r="P993" s="137"/>
      <c r="Q993" s="137"/>
      <c r="R993" s="137"/>
      <c r="S993" s="137"/>
      <c r="T993" s="137"/>
      <c r="U993" s="137"/>
      <c r="V993" s="137"/>
      <c r="W993" s="137"/>
      <c r="X993" s="137"/>
      <c r="Y993" s="137"/>
      <c r="Z993" s="137"/>
      <c r="AA993" s="137"/>
      <c r="AB993" s="137"/>
      <c r="AC993" s="144"/>
      <c r="AD993" s="81"/>
      <c r="AE993" s="145"/>
      <c r="AF993" s="52">
        <f>IF(E993=0,"",E993/D992)</f>
        <v>1</v>
      </c>
      <c r="AG993" s="53">
        <v>8</v>
      </c>
      <c r="AH993" s="124">
        <f t="shared" si="160"/>
        <v>0.88888888888888884</v>
      </c>
      <c r="AI993" s="124">
        <f t="shared" si="161"/>
        <v>0.11111111111111116</v>
      </c>
      <c r="AJ993" s="104"/>
    </row>
    <row r="994" spans="1:36" ht="15.75" customHeight="1" x14ac:dyDescent="0.25">
      <c r="A994" s="49">
        <v>2601</v>
      </c>
      <c r="B994" s="50"/>
      <c r="C994" s="50"/>
      <c r="D994" s="50"/>
      <c r="E994" s="50"/>
      <c r="F994" s="50"/>
      <c r="G994" s="50"/>
      <c r="H994" s="50"/>
      <c r="I994" s="50"/>
      <c r="J994" s="50"/>
      <c r="K994" s="82"/>
      <c r="L994" s="137"/>
      <c r="M994" s="137"/>
      <c r="N994" s="137"/>
      <c r="O994" s="137"/>
      <c r="P994" s="137"/>
      <c r="Q994" s="137"/>
      <c r="R994" s="137"/>
      <c r="S994" s="137"/>
      <c r="T994" s="137"/>
      <c r="U994" s="137"/>
      <c r="V994" s="137"/>
      <c r="W994" s="137"/>
      <c r="X994" s="137"/>
      <c r="Y994" s="137"/>
      <c r="Z994" s="137"/>
      <c r="AA994" s="137"/>
      <c r="AB994" s="137"/>
      <c r="AC994" s="144"/>
      <c r="AD994" s="81"/>
      <c r="AE994" s="145"/>
      <c r="AF994" s="52" t="str">
        <f>IF(G994=0,"",G994/#REF!)</f>
        <v/>
      </c>
      <c r="AG994" s="53"/>
      <c r="AH994" s="124" t="str">
        <f t="shared" si="160"/>
        <v/>
      </c>
      <c r="AI994" s="124" t="str">
        <f t="shared" si="161"/>
        <v/>
      </c>
      <c r="AJ994" s="104"/>
    </row>
    <row r="995" spans="1:36" ht="15.75" customHeight="1" x14ac:dyDescent="0.25">
      <c r="A995" s="49">
        <v>2602</v>
      </c>
      <c r="B995" s="50"/>
      <c r="C995" s="50"/>
      <c r="D995" s="50"/>
      <c r="E995" s="50"/>
      <c r="F995" s="50"/>
      <c r="G995" s="50"/>
      <c r="H995" s="50"/>
      <c r="I995" s="50"/>
      <c r="J995" s="50"/>
      <c r="K995" s="82"/>
      <c r="L995" s="137"/>
      <c r="M995" s="137"/>
      <c r="N995" s="137"/>
      <c r="O995" s="137"/>
      <c r="P995" s="137"/>
      <c r="Q995" s="137"/>
      <c r="R995" s="137"/>
      <c r="S995" s="137"/>
      <c r="T995" s="137"/>
      <c r="U995" s="137"/>
      <c r="V995" s="137"/>
      <c r="W995" s="137"/>
      <c r="X995" s="137"/>
      <c r="Y995" s="137"/>
      <c r="Z995" s="137"/>
      <c r="AA995" s="137"/>
      <c r="AB995" s="137"/>
      <c r="AC995" s="144"/>
      <c r="AD995" s="81"/>
      <c r="AE995" s="145"/>
      <c r="AF995" s="52" t="str">
        <f>IF(H995=0,"",H995/G994)</f>
        <v/>
      </c>
      <c r="AG995" s="53"/>
      <c r="AH995" s="124" t="str">
        <f t="shared" si="160"/>
        <v/>
      </c>
      <c r="AI995" s="124" t="str">
        <f t="shared" si="161"/>
        <v/>
      </c>
      <c r="AJ995" s="104"/>
    </row>
    <row r="996" spans="1:36" ht="15.75" customHeight="1" x14ac:dyDescent="0.25">
      <c r="A996" s="49">
        <v>2701</v>
      </c>
      <c r="B996" s="50"/>
      <c r="C996" s="50"/>
      <c r="D996" s="50"/>
      <c r="E996" s="50"/>
      <c r="F996" s="50"/>
      <c r="G996" s="50"/>
      <c r="H996" s="50"/>
      <c r="I996" s="50"/>
      <c r="J996" s="50"/>
      <c r="K996" s="82"/>
      <c r="L996" s="137"/>
      <c r="M996" s="137"/>
      <c r="N996" s="137"/>
      <c r="O996" s="137"/>
      <c r="P996" s="137"/>
      <c r="Q996" s="137"/>
      <c r="R996" s="137"/>
      <c r="S996" s="137"/>
      <c r="T996" s="137"/>
      <c r="U996" s="137"/>
      <c r="V996" s="137"/>
      <c r="W996" s="137"/>
      <c r="X996" s="137"/>
      <c r="Y996" s="137"/>
      <c r="Z996" s="137"/>
      <c r="AA996" s="137"/>
      <c r="AB996" s="137"/>
      <c r="AC996" s="144"/>
      <c r="AD996" s="81"/>
      <c r="AE996" s="145"/>
      <c r="AF996" s="52" t="str">
        <f>IF(I996=0,"",I996/H995)</f>
        <v/>
      </c>
      <c r="AG996" s="53"/>
      <c r="AH996" s="124" t="str">
        <f t="shared" si="160"/>
        <v/>
      </c>
      <c r="AI996" s="124" t="str">
        <f t="shared" si="161"/>
        <v/>
      </c>
      <c r="AJ996" s="104"/>
    </row>
    <row r="997" spans="1:36" ht="15.75" customHeight="1" x14ac:dyDescent="0.25">
      <c r="A997" s="49">
        <v>2702</v>
      </c>
      <c r="B997" s="50"/>
      <c r="C997" s="50"/>
      <c r="D997" s="50"/>
      <c r="E997" s="50"/>
      <c r="F997" s="50"/>
      <c r="G997" s="50"/>
      <c r="H997" s="50"/>
      <c r="I997" s="50"/>
      <c r="J997" s="50"/>
      <c r="K997" s="82"/>
      <c r="L997" s="137"/>
      <c r="M997" s="137"/>
      <c r="N997" s="137"/>
      <c r="O997" s="137"/>
      <c r="P997" s="137"/>
      <c r="Q997" s="137"/>
      <c r="R997" s="137"/>
      <c r="S997" s="137"/>
      <c r="T997" s="137"/>
      <c r="U997" s="137"/>
      <c r="V997" s="137"/>
      <c r="W997" s="137"/>
      <c r="X997" s="137"/>
      <c r="Y997" s="137"/>
      <c r="Z997" s="137"/>
      <c r="AA997" s="137"/>
      <c r="AB997" s="137"/>
      <c r="AC997" s="144"/>
      <c r="AD997" s="81"/>
      <c r="AE997" s="145"/>
      <c r="AF997" s="54" t="str">
        <f>IF(J997=0,"",J997/I996)</f>
        <v/>
      </c>
      <c r="AG997" s="53"/>
      <c r="AH997" s="124" t="str">
        <f t="shared" si="160"/>
        <v/>
      </c>
      <c r="AI997" s="54" t="str">
        <f t="shared" si="161"/>
        <v/>
      </c>
      <c r="AJ997" s="104"/>
    </row>
    <row r="998" spans="1:36" ht="15.75" customHeight="1" x14ac:dyDescent="0.25">
      <c r="A998" s="49">
        <v>2801</v>
      </c>
      <c r="B998" s="50"/>
      <c r="C998" s="50"/>
      <c r="D998" s="50"/>
      <c r="E998" s="50"/>
      <c r="F998" s="50"/>
      <c r="G998" s="50"/>
      <c r="H998" s="50"/>
      <c r="I998" s="50"/>
      <c r="J998" s="50"/>
      <c r="K998" s="82"/>
      <c r="L998" s="137"/>
      <c r="M998" s="137"/>
      <c r="N998" s="137"/>
      <c r="O998" s="137"/>
      <c r="P998" s="137"/>
      <c r="Q998" s="137"/>
      <c r="R998" s="137"/>
      <c r="S998" s="137"/>
      <c r="T998" s="137"/>
      <c r="U998" s="137"/>
      <c r="V998" s="137"/>
      <c r="W998" s="137"/>
      <c r="X998" s="137"/>
      <c r="Y998" s="137"/>
      <c r="Z998" s="137"/>
      <c r="AA998" s="137"/>
      <c r="AB998" s="137"/>
      <c r="AC998" s="144"/>
      <c r="AD998" s="81"/>
      <c r="AE998" s="137"/>
      <c r="AF998" s="81"/>
      <c r="AG998" s="53"/>
      <c r="AH998" s="81"/>
      <c r="AI998" s="153"/>
      <c r="AJ998" s="104"/>
    </row>
    <row r="999" spans="1:36" ht="15.75" customHeight="1" x14ac:dyDescent="0.25">
      <c r="A999" s="49">
        <v>2802</v>
      </c>
      <c r="B999" s="50"/>
      <c r="C999" s="50"/>
      <c r="D999" s="50"/>
      <c r="E999" s="50"/>
      <c r="F999" s="50"/>
      <c r="G999" s="50"/>
      <c r="H999" s="50"/>
      <c r="I999" s="50"/>
      <c r="J999" s="50"/>
      <c r="K999" s="82"/>
      <c r="L999" s="137"/>
      <c r="M999" s="137"/>
      <c r="N999" s="137"/>
      <c r="O999" s="137"/>
      <c r="P999" s="137"/>
      <c r="Q999" s="137"/>
      <c r="R999" s="137"/>
      <c r="S999" s="137"/>
      <c r="T999" s="137"/>
      <c r="U999" s="137"/>
      <c r="V999" s="137"/>
      <c r="W999" s="137"/>
      <c r="X999" s="137"/>
      <c r="Y999" s="137"/>
      <c r="Z999" s="137"/>
      <c r="AA999" s="137"/>
      <c r="AB999" s="137"/>
      <c r="AC999" s="144"/>
      <c r="AD999" s="81"/>
      <c r="AE999" s="137"/>
      <c r="AF999" s="79"/>
      <c r="AG999" s="56"/>
      <c r="AH999" s="136"/>
      <c r="AI999" s="79"/>
      <c r="AJ999" s="104"/>
    </row>
    <row r="1000" spans="1:36" ht="15.75" customHeight="1" x14ac:dyDescent="0.25">
      <c r="A1000" s="49">
        <v>2901</v>
      </c>
      <c r="B1000" s="50"/>
      <c r="C1000" s="50"/>
      <c r="D1000" s="50"/>
      <c r="E1000" s="50"/>
      <c r="F1000" s="50"/>
      <c r="G1000" s="50"/>
      <c r="H1000" s="50"/>
      <c r="I1000" s="50"/>
      <c r="J1000" s="50"/>
      <c r="K1000" s="82"/>
      <c r="L1000" s="137"/>
      <c r="M1000" s="137"/>
      <c r="N1000" s="137"/>
      <c r="O1000" s="137"/>
      <c r="P1000" s="137"/>
      <c r="Q1000" s="137"/>
      <c r="R1000" s="137"/>
      <c r="S1000" s="137"/>
      <c r="T1000" s="137"/>
      <c r="U1000" s="137"/>
      <c r="V1000" s="137"/>
      <c r="W1000" s="137"/>
      <c r="X1000" s="137"/>
      <c r="Y1000" s="137"/>
      <c r="Z1000" s="137"/>
      <c r="AA1000" s="137"/>
      <c r="AB1000" s="137"/>
      <c r="AC1000" s="144"/>
      <c r="AD1000" s="81"/>
      <c r="AE1000" s="137"/>
      <c r="AF1000" s="79"/>
      <c r="AG1000" s="56"/>
      <c r="AH1000" s="136"/>
      <c r="AI1000" s="79"/>
      <c r="AJ1000" s="104"/>
    </row>
    <row r="1001" spans="1:36" ht="15.75" customHeight="1" x14ac:dyDescent="0.25">
      <c r="A1001" s="49">
        <v>2902</v>
      </c>
      <c r="B1001" s="50"/>
      <c r="C1001" s="50"/>
      <c r="D1001" s="50"/>
      <c r="E1001" s="50"/>
      <c r="F1001" s="50"/>
      <c r="G1001" s="50"/>
      <c r="H1001" s="50"/>
      <c r="I1001" s="50"/>
      <c r="J1001" s="50"/>
      <c r="K1001" s="82"/>
      <c r="L1001" s="137"/>
      <c r="M1001" s="137"/>
      <c r="N1001" s="137"/>
      <c r="O1001" s="137"/>
      <c r="P1001" s="137"/>
      <c r="Q1001" s="137"/>
      <c r="R1001" s="137"/>
      <c r="S1001" s="137"/>
      <c r="T1001" s="137"/>
      <c r="U1001" s="137"/>
      <c r="V1001" s="137"/>
      <c r="W1001" s="137"/>
      <c r="X1001" s="137"/>
      <c r="Y1001" s="137"/>
      <c r="Z1001" s="137"/>
      <c r="AA1001" s="137"/>
      <c r="AB1001" s="137"/>
      <c r="AC1001" s="144"/>
      <c r="AD1001" s="81"/>
      <c r="AE1001" s="137"/>
      <c r="AF1001" s="79"/>
      <c r="AG1001" s="56"/>
      <c r="AH1001" s="136"/>
      <c r="AI1001" s="79"/>
      <c r="AJ1001" s="104"/>
    </row>
    <row r="1002" spans="1:36" ht="15.75" customHeight="1" x14ac:dyDescent="0.25">
      <c r="A1002" s="49">
        <v>3001</v>
      </c>
      <c r="B1002" s="50"/>
      <c r="C1002" s="50"/>
      <c r="D1002" s="50"/>
      <c r="E1002" s="50"/>
      <c r="F1002" s="50"/>
      <c r="G1002" s="50"/>
      <c r="H1002" s="50"/>
      <c r="I1002" s="50"/>
      <c r="J1002" s="50"/>
      <c r="K1002" s="82"/>
      <c r="L1002" s="137"/>
      <c r="M1002" s="137"/>
      <c r="N1002" s="137"/>
      <c r="O1002" s="137"/>
      <c r="P1002" s="137"/>
      <c r="Q1002" s="137"/>
      <c r="R1002" s="137"/>
      <c r="S1002" s="137"/>
      <c r="T1002" s="137"/>
      <c r="U1002" s="137"/>
      <c r="V1002" s="137"/>
      <c r="W1002" s="137"/>
      <c r="X1002" s="137"/>
      <c r="Y1002" s="137"/>
      <c r="Z1002" s="137"/>
      <c r="AA1002" s="137"/>
      <c r="AB1002" s="137"/>
      <c r="AC1002" s="144"/>
      <c r="AD1002" s="81"/>
      <c r="AE1002" s="137"/>
      <c r="AF1002" s="126" t="s">
        <v>63</v>
      </c>
      <c r="AG1002" s="127"/>
      <c r="AH1002" s="128" t="str">
        <f>IF(SUM(K992:K1001)=0,"",SUM(K992:K1001))</f>
        <v/>
      </c>
      <c r="AI1002" s="129" t="s">
        <v>10</v>
      </c>
      <c r="AJ1002" s="104"/>
    </row>
    <row r="1003" spans="1:36" ht="15.75" customHeight="1" x14ac:dyDescent="0.25">
      <c r="A1003" s="49">
        <v>3002</v>
      </c>
      <c r="B1003" s="50"/>
      <c r="C1003" s="50"/>
      <c r="D1003" s="50"/>
      <c r="E1003" s="50"/>
      <c r="F1003" s="50"/>
      <c r="G1003" s="50"/>
      <c r="H1003" s="50"/>
      <c r="I1003" s="50"/>
      <c r="J1003" s="50"/>
      <c r="K1003" s="82"/>
      <c r="L1003" s="137"/>
      <c r="M1003" s="137"/>
      <c r="N1003" s="137"/>
      <c r="O1003" s="137"/>
      <c r="P1003" s="137"/>
      <c r="Q1003" s="137"/>
      <c r="R1003" s="137"/>
      <c r="S1003" s="137"/>
      <c r="T1003" s="137"/>
      <c r="U1003" s="137"/>
      <c r="V1003" s="137"/>
      <c r="W1003" s="137"/>
      <c r="X1003" s="137"/>
      <c r="Y1003" s="137"/>
      <c r="Z1003" s="137"/>
      <c r="AA1003" s="137"/>
      <c r="AB1003" s="137"/>
      <c r="AC1003" s="144"/>
      <c r="AD1003" s="81"/>
      <c r="AE1003" s="137"/>
      <c r="AF1003" s="130" t="s">
        <v>64</v>
      </c>
      <c r="AG1003" s="57" t="str">
        <f>IF(AG1002/B990=0,"",AG1002/B990)</f>
        <v/>
      </c>
      <c r="AH1003" s="131" t="e">
        <f>IF(AG1002/AH1002=0,"",AG1002/AH1002)</f>
        <v>#VALUE!</v>
      </c>
      <c r="AI1003" s="132" t="s">
        <v>65</v>
      </c>
      <c r="AJ1003" s="104"/>
    </row>
    <row r="1004" spans="1:36" ht="15.75" customHeight="1" x14ac:dyDescent="0.25">
      <c r="A1004" s="49">
        <v>3101</v>
      </c>
      <c r="B1004" s="50"/>
      <c r="C1004" s="50"/>
      <c r="D1004" s="50"/>
      <c r="E1004" s="50"/>
      <c r="F1004" s="50"/>
      <c r="G1004" s="50"/>
      <c r="H1004" s="50"/>
      <c r="I1004" s="50"/>
      <c r="J1004" s="50"/>
      <c r="K1004" s="82"/>
      <c r="L1004" s="137"/>
      <c r="M1004" s="137"/>
      <c r="N1004" s="137"/>
      <c r="O1004" s="137"/>
      <c r="P1004" s="137"/>
      <c r="Q1004" s="137"/>
      <c r="R1004" s="137"/>
      <c r="S1004" s="137"/>
      <c r="T1004" s="137"/>
      <c r="U1004" s="137"/>
      <c r="V1004" s="137"/>
      <c r="W1004" s="137"/>
      <c r="X1004" s="137"/>
      <c r="Y1004" s="137"/>
      <c r="Z1004" s="137"/>
      <c r="AA1004" s="137"/>
      <c r="AB1004" s="137"/>
      <c r="AC1004" s="146"/>
      <c r="AD1004" s="147"/>
      <c r="AE1004" s="148"/>
      <c r="AF1004" s="92"/>
      <c r="AG1004" s="139"/>
      <c r="AH1004" s="139"/>
      <c r="AI1004" s="140"/>
      <c r="AJ1004" s="104"/>
    </row>
    <row r="1005" spans="1:36" ht="18" customHeight="1" x14ac:dyDescent="0.25">
      <c r="A1005" s="28"/>
      <c r="B1005" s="190" t="s">
        <v>90</v>
      </c>
      <c r="C1005" s="190"/>
      <c r="D1005" s="190"/>
      <c r="E1005" s="190"/>
      <c r="F1005" s="190"/>
      <c r="G1005" s="190"/>
      <c r="H1005" s="190"/>
      <c r="I1005" s="190"/>
      <c r="J1005" s="190"/>
      <c r="K1005" s="59">
        <f>SUM(K990:K1001)</f>
        <v>0</v>
      </c>
      <c r="L1005" s="29"/>
      <c r="M1005" s="29"/>
      <c r="N1005" s="29"/>
      <c r="O1005" s="29"/>
      <c r="P1005" s="29"/>
      <c r="Q1005" s="29"/>
      <c r="R1005" s="29"/>
      <c r="S1005" s="29"/>
      <c r="T1005" s="29"/>
      <c r="U1005" s="29"/>
      <c r="V1005" s="29"/>
      <c r="W1005" s="29"/>
      <c r="X1005" s="29"/>
      <c r="Y1005" s="29"/>
      <c r="Z1005" s="29"/>
      <c r="AA1005" s="29"/>
      <c r="AB1005" s="29"/>
      <c r="AC1005" s="60" t="str">
        <f>IF(K997=0,"",K997/B990)</f>
        <v/>
      </c>
      <c r="AD1005" s="60" t="str">
        <f>IF(K1005=0,"",K1005/B990)</f>
        <v/>
      </c>
      <c r="AE1005" s="60" t="str">
        <f>IF(K997=0,"",AD1005-AC1005)</f>
        <v/>
      </c>
      <c r="AF1005" s="1"/>
      <c r="AG1005" s="29"/>
      <c r="AH1005" s="25"/>
      <c r="AI1005" s="1"/>
      <c r="AJ1005" s="104"/>
    </row>
    <row r="1006" spans="1:36" ht="12.75" customHeight="1" x14ac:dyDescent="0.25">
      <c r="A1006" s="28"/>
      <c r="B1006" s="29"/>
      <c r="C1006" s="29"/>
      <c r="D1006" s="76"/>
      <c r="E1006" s="76"/>
      <c r="F1006" s="76"/>
      <c r="G1006" s="76"/>
      <c r="H1006" s="76"/>
      <c r="I1006" s="76"/>
      <c r="J1006" s="76"/>
      <c r="K1006" s="77"/>
      <c r="L1006" s="29"/>
      <c r="M1006" s="29"/>
      <c r="N1006" s="29"/>
      <c r="O1006" s="29"/>
      <c r="P1006" s="29"/>
      <c r="Q1006" s="29"/>
      <c r="R1006" s="29"/>
      <c r="S1006" s="29"/>
      <c r="T1006" s="29"/>
      <c r="U1006" s="29"/>
      <c r="V1006" s="29"/>
      <c r="W1006" s="29"/>
      <c r="X1006" s="29"/>
      <c r="Y1006" s="29"/>
      <c r="Z1006" s="29"/>
      <c r="AA1006" s="29"/>
      <c r="AB1006" s="29"/>
      <c r="AC1006" s="29"/>
      <c r="AD1006" s="78"/>
      <c r="AE1006" s="78"/>
      <c r="AF1006" s="78"/>
      <c r="AG1006" s="1"/>
      <c r="AH1006" s="29"/>
      <c r="AI1006" s="25"/>
      <c r="AJ1006" s="1"/>
    </row>
    <row r="1007" spans="1:36" ht="12.75" customHeight="1" x14ac:dyDescent="0.25">
      <c r="A1007" s="28"/>
      <c r="B1007" s="29"/>
      <c r="C1007" s="29"/>
      <c r="D1007" s="76"/>
      <c r="E1007" s="76"/>
      <c r="F1007" s="76"/>
      <c r="G1007" s="76"/>
      <c r="H1007" s="76"/>
      <c r="I1007" s="76"/>
      <c r="J1007" s="76"/>
      <c r="K1007" s="77"/>
      <c r="L1007" s="29"/>
      <c r="M1007" s="29"/>
      <c r="N1007" s="29"/>
      <c r="O1007" s="29"/>
      <c r="P1007" s="29"/>
      <c r="Q1007" s="29"/>
      <c r="R1007" s="29"/>
      <c r="S1007" s="29"/>
      <c r="T1007" s="29"/>
      <c r="U1007" s="29"/>
      <c r="V1007" s="29"/>
      <c r="W1007" s="29"/>
      <c r="X1007" s="29"/>
      <c r="Y1007" s="29"/>
      <c r="Z1007" s="29"/>
      <c r="AA1007" s="29"/>
      <c r="AB1007" s="29"/>
      <c r="AC1007" s="29"/>
      <c r="AD1007" s="78"/>
      <c r="AE1007" s="78"/>
      <c r="AF1007" s="78"/>
      <c r="AG1007" s="1"/>
      <c r="AH1007" s="29"/>
      <c r="AI1007" s="25"/>
      <c r="AJ1007" s="1"/>
    </row>
    <row r="1008" spans="1:36" ht="26.25" x14ac:dyDescent="0.4">
      <c r="A1008" s="106"/>
      <c r="B1008" s="188" t="s">
        <v>101</v>
      </c>
      <c r="C1008" s="189"/>
      <c r="D1008" s="189"/>
      <c r="E1008" s="189"/>
      <c r="F1008" s="189"/>
      <c r="G1008" s="189"/>
      <c r="H1008" s="189"/>
      <c r="I1008" s="189"/>
      <c r="J1008" s="189"/>
      <c r="K1008" s="123" t="s">
        <v>124</v>
      </c>
      <c r="L1008" s="106"/>
      <c r="M1008" s="106"/>
      <c r="N1008" s="106"/>
      <c r="O1008" s="106"/>
      <c r="P1008" s="106"/>
      <c r="Q1008" s="106"/>
      <c r="R1008" s="106"/>
      <c r="S1008" s="106"/>
      <c r="T1008" s="106"/>
      <c r="U1008" s="106"/>
      <c r="V1008" s="106"/>
      <c r="W1008" s="106"/>
      <c r="X1008" s="106"/>
      <c r="Y1008" s="106"/>
      <c r="Z1008" s="106"/>
      <c r="AA1008" s="106"/>
      <c r="AB1008" s="106"/>
      <c r="AC1008" s="1"/>
      <c r="AD1008" s="1"/>
      <c r="AE1008" s="29"/>
      <c r="AF1008" s="1"/>
      <c r="AG1008" s="29"/>
      <c r="AH1008" s="29"/>
      <c r="AI1008" s="29"/>
      <c r="AJ1008" s="106"/>
    </row>
    <row r="1009" spans="1:36" ht="20.25" x14ac:dyDescent="0.2">
      <c r="A1009" s="192" t="s">
        <v>9</v>
      </c>
      <c r="B1009" s="193" t="s">
        <v>80</v>
      </c>
      <c r="C1009" s="194"/>
      <c r="D1009" s="194"/>
      <c r="E1009" s="194"/>
      <c r="F1009" s="194"/>
      <c r="G1009" s="194"/>
      <c r="H1009" s="194"/>
      <c r="I1009" s="194"/>
      <c r="J1009" s="195"/>
      <c r="K1009" s="196" t="s">
        <v>10</v>
      </c>
      <c r="L1009" s="29"/>
      <c r="M1009" s="29"/>
      <c r="N1009" s="29"/>
      <c r="O1009" s="29"/>
      <c r="P1009" s="29"/>
      <c r="Q1009" s="29"/>
      <c r="R1009" s="29"/>
      <c r="S1009" s="29"/>
      <c r="T1009" s="29"/>
      <c r="U1009" s="29"/>
      <c r="V1009" s="29"/>
      <c r="W1009" s="29"/>
      <c r="X1009" s="29"/>
      <c r="Y1009" s="29"/>
      <c r="Z1009" s="29"/>
      <c r="AA1009" s="29"/>
      <c r="AB1009" s="29"/>
      <c r="AC1009" s="184" t="s">
        <v>2</v>
      </c>
      <c r="AD1009" s="184" t="s">
        <v>3</v>
      </c>
      <c r="AE1009" s="191" t="s">
        <v>4</v>
      </c>
      <c r="AF1009" s="184" t="s">
        <v>5</v>
      </c>
      <c r="AG1009" s="198" t="s">
        <v>6</v>
      </c>
      <c r="AH1009" s="198" t="s">
        <v>7</v>
      </c>
      <c r="AI1009" s="184" t="s">
        <v>8</v>
      </c>
      <c r="AJ1009" s="106"/>
    </row>
    <row r="1010" spans="1:36" ht="15.75" x14ac:dyDescent="0.25">
      <c r="A1010" s="185"/>
      <c r="B1010" s="49" t="s">
        <v>81</v>
      </c>
      <c r="C1010" s="49" t="s">
        <v>82</v>
      </c>
      <c r="D1010" s="49" t="s">
        <v>83</v>
      </c>
      <c r="E1010" s="49" t="s">
        <v>84</v>
      </c>
      <c r="F1010" s="49" t="s">
        <v>85</v>
      </c>
      <c r="G1010" s="49" t="s">
        <v>86</v>
      </c>
      <c r="H1010" s="49" t="s">
        <v>87</v>
      </c>
      <c r="I1010" s="49" t="s">
        <v>88</v>
      </c>
      <c r="J1010" s="49" t="s">
        <v>89</v>
      </c>
      <c r="K1010" s="197"/>
      <c r="L1010" s="29"/>
      <c r="M1010" s="29"/>
      <c r="N1010" s="29"/>
      <c r="O1010" s="29"/>
      <c r="P1010" s="29"/>
      <c r="Q1010" s="29"/>
      <c r="R1010" s="29"/>
      <c r="S1010" s="29"/>
      <c r="T1010" s="29"/>
      <c r="U1010" s="29"/>
      <c r="V1010" s="29"/>
      <c r="W1010" s="29"/>
      <c r="X1010" s="29"/>
      <c r="Y1010" s="29"/>
      <c r="Z1010" s="29"/>
      <c r="AA1010" s="29"/>
      <c r="AB1010" s="29"/>
      <c r="AC1010" s="185"/>
      <c r="AD1010" s="185"/>
      <c r="AE1010" s="185"/>
      <c r="AF1010" s="185"/>
      <c r="AG1010" s="185"/>
      <c r="AH1010" s="185"/>
      <c r="AI1010" s="185"/>
      <c r="AJ1010" s="106"/>
    </row>
    <row r="1011" spans="1:36" ht="15.75" x14ac:dyDescent="0.25">
      <c r="A1011" s="49">
        <v>2402</v>
      </c>
      <c r="B1011" s="50">
        <v>36</v>
      </c>
      <c r="C1011" s="50"/>
      <c r="D1011" s="50"/>
      <c r="E1011" s="50"/>
      <c r="F1011" s="50"/>
      <c r="G1011" s="50"/>
      <c r="H1011" s="50"/>
      <c r="I1011" s="50"/>
      <c r="J1011" s="50"/>
      <c r="K1011" s="82"/>
      <c r="L1011" s="137"/>
      <c r="M1011" s="137"/>
      <c r="N1011" s="137"/>
      <c r="O1011" s="137"/>
      <c r="P1011" s="137"/>
      <c r="Q1011" s="137"/>
      <c r="R1011" s="137"/>
      <c r="S1011" s="137"/>
      <c r="T1011" s="137"/>
      <c r="U1011" s="137"/>
      <c r="V1011" s="137"/>
      <c r="W1011" s="137"/>
      <c r="X1011" s="137"/>
      <c r="Y1011" s="137"/>
      <c r="Z1011" s="137"/>
      <c r="AA1011" s="137"/>
      <c r="AB1011" s="137"/>
      <c r="AC1011" s="141"/>
      <c r="AD1011" s="142"/>
      <c r="AE1011" s="143"/>
      <c r="AF1011" s="133"/>
      <c r="AG1011" s="51">
        <f>B1011</f>
        <v>36</v>
      </c>
      <c r="AH1011" s="134"/>
      <c r="AI1011" s="133"/>
      <c r="AJ1011" s="106"/>
    </row>
    <row r="1012" spans="1:36" ht="15.75" x14ac:dyDescent="0.25">
      <c r="A1012" s="49">
        <v>2501</v>
      </c>
      <c r="B1012" s="50"/>
      <c r="C1012" s="50">
        <v>31</v>
      </c>
      <c r="D1012" s="50"/>
      <c r="E1012" s="50"/>
      <c r="F1012" s="50"/>
      <c r="G1012" s="50"/>
      <c r="H1012" s="50"/>
      <c r="I1012" s="50"/>
      <c r="J1012" s="50"/>
      <c r="K1012" s="82"/>
      <c r="L1012" s="137"/>
      <c r="M1012" s="137"/>
      <c r="N1012" s="137"/>
      <c r="O1012" s="137"/>
      <c r="P1012" s="137"/>
      <c r="Q1012" s="137"/>
      <c r="R1012" s="137"/>
      <c r="S1012" s="137"/>
      <c r="T1012" s="137"/>
      <c r="U1012" s="137"/>
      <c r="V1012" s="137"/>
      <c r="W1012" s="137"/>
      <c r="X1012" s="137"/>
      <c r="Y1012" s="137"/>
      <c r="Z1012" s="137"/>
      <c r="AA1012" s="137"/>
      <c r="AB1012" s="137"/>
      <c r="AC1012" s="144"/>
      <c r="AD1012" s="81"/>
      <c r="AE1012" s="145"/>
      <c r="AF1012" s="52">
        <f>IF(C1012=0,"",C1012/B1011)</f>
        <v>0.86111111111111116</v>
      </c>
      <c r="AG1012" s="53">
        <v>31</v>
      </c>
      <c r="AH1012" s="124">
        <f t="shared" ref="AH1012:AH1018" si="162">IF(AG1012=0,"",AG1012/AG1011)</f>
        <v>0.86111111111111116</v>
      </c>
      <c r="AI1012" s="124">
        <f t="shared" ref="AI1012:AI1018" si="163">IF(AG1012=0,"",100%-AH1012)</f>
        <v>0.13888888888888884</v>
      </c>
      <c r="AJ1012" s="106"/>
    </row>
    <row r="1013" spans="1:36" ht="15.75" x14ac:dyDescent="0.25">
      <c r="A1013" s="49">
        <v>2502</v>
      </c>
      <c r="B1013" s="50"/>
      <c r="C1013" s="50"/>
      <c r="D1013" s="50">
        <v>27</v>
      </c>
      <c r="E1013" s="50"/>
      <c r="F1013" s="50"/>
      <c r="G1013" s="50"/>
      <c r="H1013" s="50"/>
      <c r="I1013" s="50"/>
      <c r="J1013" s="50"/>
      <c r="K1013" s="82"/>
      <c r="L1013" s="137"/>
      <c r="M1013" s="137"/>
      <c r="N1013" s="137"/>
      <c r="O1013" s="137"/>
      <c r="P1013" s="137"/>
      <c r="Q1013" s="137"/>
      <c r="R1013" s="137"/>
      <c r="S1013" s="137"/>
      <c r="T1013" s="137"/>
      <c r="U1013" s="137"/>
      <c r="V1013" s="137"/>
      <c r="W1013" s="137"/>
      <c r="X1013" s="137"/>
      <c r="Y1013" s="137"/>
      <c r="Z1013" s="137"/>
      <c r="AA1013" s="137"/>
      <c r="AB1013" s="137"/>
      <c r="AC1013" s="144"/>
      <c r="AD1013" s="81"/>
      <c r="AE1013" s="145"/>
      <c r="AF1013" s="52">
        <f>IF(D1013=0,"",D1013/C1012)</f>
        <v>0.87096774193548387</v>
      </c>
      <c r="AG1013" s="53">
        <v>30</v>
      </c>
      <c r="AH1013" s="124">
        <f t="shared" si="162"/>
        <v>0.967741935483871</v>
      </c>
      <c r="AI1013" s="124">
        <f t="shared" si="163"/>
        <v>3.2258064516129004E-2</v>
      </c>
      <c r="AJ1013" s="102">
        <f>AG1013/AG1011</f>
        <v>0.83333333333333337</v>
      </c>
    </row>
    <row r="1014" spans="1:36" ht="15.75" x14ac:dyDescent="0.25">
      <c r="A1014" s="49">
        <v>2601</v>
      </c>
      <c r="B1014" s="50"/>
      <c r="C1014" s="50"/>
      <c r="D1014" s="50"/>
      <c r="E1014" s="50"/>
      <c r="F1014" s="50"/>
      <c r="G1014" s="50"/>
      <c r="H1014" s="50"/>
      <c r="I1014" s="50"/>
      <c r="J1014" s="50"/>
      <c r="K1014" s="82"/>
      <c r="L1014" s="137"/>
      <c r="M1014" s="137"/>
      <c r="N1014" s="137"/>
      <c r="O1014" s="137"/>
      <c r="P1014" s="137"/>
      <c r="Q1014" s="137"/>
      <c r="R1014" s="137"/>
      <c r="S1014" s="137"/>
      <c r="T1014" s="137"/>
      <c r="U1014" s="137"/>
      <c r="V1014" s="137"/>
      <c r="W1014" s="137"/>
      <c r="X1014" s="137"/>
      <c r="Y1014" s="137"/>
      <c r="Z1014" s="137"/>
      <c r="AA1014" s="137"/>
      <c r="AB1014" s="137"/>
      <c r="AC1014" s="144"/>
      <c r="AD1014" s="81"/>
      <c r="AE1014" s="145"/>
      <c r="AF1014" s="52" t="str">
        <f>IF(E1014=0,"",E1014/D1013)</f>
        <v/>
      </c>
      <c r="AG1014" s="53"/>
      <c r="AH1014" s="124" t="str">
        <f t="shared" si="162"/>
        <v/>
      </c>
      <c r="AI1014" s="124" t="str">
        <f t="shared" si="163"/>
        <v/>
      </c>
      <c r="AJ1014" s="106"/>
    </row>
    <row r="1015" spans="1:36" ht="15.75" x14ac:dyDescent="0.25">
      <c r="A1015" s="49">
        <v>2602</v>
      </c>
      <c r="B1015" s="50"/>
      <c r="C1015" s="50"/>
      <c r="D1015" s="50"/>
      <c r="E1015" s="50"/>
      <c r="F1015" s="50"/>
      <c r="G1015" s="50"/>
      <c r="H1015" s="50"/>
      <c r="I1015" s="50"/>
      <c r="J1015" s="50"/>
      <c r="K1015" s="82"/>
      <c r="L1015" s="137"/>
      <c r="M1015" s="137"/>
      <c r="N1015" s="137"/>
      <c r="O1015" s="137"/>
      <c r="P1015" s="137"/>
      <c r="Q1015" s="137"/>
      <c r="R1015" s="137"/>
      <c r="S1015" s="137"/>
      <c r="T1015" s="137"/>
      <c r="U1015" s="137"/>
      <c r="V1015" s="137"/>
      <c r="W1015" s="137"/>
      <c r="X1015" s="137"/>
      <c r="Y1015" s="137"/>
      <c r="Z1015" s="137"/>
      <c r="AA1015" s="137"/>
      <c r="AB1015" s="137"/>
      <c r="AC1015" s="144"/>
      <c r="AD1015" s="81"/>
      <c r="AE1015" s="145"/>
      <c r="AF1015" s="52" t="str">
        <f>IF(G1015=0,"",G1015/#REF!)</f>
        <v/>
      </c>
      <c r="AG1015" s="53"/>
      <c r="AH1015" s="124" t="str">
        <f t="shared" si="162"/>
        <v/>
      </c>
      <c r="AI1015" s="124" t="str">
        <f t="shared" si="163"/>
        <v/>
      </c>
      <c r="AJ1015" s="106"/>
    </row>
    <row r="1016" spans="1:36" ht="15.75" x14ac:dyDescent="0.25">
      <c r="A1016" s="49">
        <v>2701</v>
      </c>
      <c r="B1016" s="50"/>
      <c r="C1016" s="50"/>
      <c r="D1016" s="50"/>
      <c r="E1016" s="50"/>
      <c r="F1016" s="50"/>
      <c r="G1016" s="50"/>
      <c r="H1016" s="50"/>
      <c r="I1016" s="50"/>
      <c r="J1016" s="50"/>
      <c r="K1016" s="82"/>
      <c r="L1016" s="137"/>
      <c r="M1016" s="137"/>
      <c r="N1016" s="137"/>
      <c r="O1016" s="137"/>
      <c r="P1016" s="137"/>
      <c r="Q1016" s="137"/>
      <c r="R1016" s="137"/>
      <c r="S1016" s="137"/>
      <c r="T1016" s="137"/>
      <c r="U1016" s="137"/>
      <c r="V1016" s="137"/>
      <c r="W1016" s="137"/>
      <c r="X1016" s="137"/>
      <c r="Y1016" s="137"/>
      <c r="Z1016" s="137"/>
      <c r="AA1016" s="137"/>
      <c r="AB1016" s="137"/>
      <c r="AC1016" s="144"/>
      <c r="AD1016" s="81"/>
      <c r="AE1016" s="145"/>
      <c r="AF1016" s="52" t="str">
        <f>IF(H1016=0,"",H1016/G1015)</f>
        <v/>
      </c>
      <c r="AG1016" s="53"/>
      <c r="AH1016" s="124" t="str">
        <f t="shared" si="162"/>
        <v/>
      </c>
      <c r="AI1016" s="124" t="str">
        <f t="shared" si="163"/>
        <v/>
      </c>
      <c r="AJ1016" s="106"/>
    </row>
    <row r="1017" spans="1:36" ht="15.75" x14ac:dyDescent="0.25">
      <c r="A1017" s="49">
        <v>2702</v>
      </c>
      <c r="B1017" s="50"/>
      <c r="C1017" s="50"/>
      <c r="D1017" s="50"/>
      <c r="E1017" s="50"/>
      <c r="F1017" s="50"/>
      <c r="G1017" s="50"/>
      <c r="H1017" s="50"/>
      <c r="I1017" s="50"/>
      <c r="J1017" s="50"/>
      <c r="K1017" s="82"/>
      <c r="L1017" s="137"/>
      <c r="M1017" s="137"/>
      <c r="N1017" s="137"/>
      <c r="O1017" s="137"/>
      <c r="P1017" s="137"/>
      <c r="Q1017" s="137"/>
      <c r="R1017" s="137"/>
      <c r="S1017" s="137"/>
      <c r="T1017" s="137"/>
      <c r="U1017" s="137"/>
      <c r="V1017" s="137"/>
      <c r="W1017" s="137"/>
      <c r="X1017" s="137"/>
      <c r="Y1017" s="137"/>
      <c r="Z1017" s="137"/>
      <c r="AA1017" s="137"/>
      <c r="AB1017" s="137"/>
      <c r="AC1017" s="144"/>
      <c r="AD1017" s="81"/>
      <c r="AE1017" s="145"/>
      <c r="AF1017" s="52" t="str">
        <f>IF(I1017=0,"",I1017/H1016)</f>
        <v/>
      </c>
      <c r="AG1017" s="53"/>
      <c r="AH1017" s="124" t="str">
        <f t="shared" si="162"/>
        <v/>
      </c>
      <c r="AI1017" s="124" t="str">
        <f t="shared" si="163"/>
        <v/>
      </c>
      <c r="AJ1017" s="106"/>
    </row>
    <row r="1018" spans="1:36" ht="15.75" x14ac:dyDescent="0.25">
      <c r="A1018" s="49">
        <v>2801</v>
      </c>
      <c r="B1018" s="50"/>
      <c r="C1018" s="50"/>
      <c r="D1018" s="50"/>
      <c r="E1018" s="50"/>
      <c r="F1018" s="50"/>
      <c r="G1018" s="50"/>
      <c r="H1018" s="50"/>
      <c r="I1018" s="50"/>
      <c r="J1018" s="50"/>
      <c r="K1018" s="82"/>
      <c r="L1018" s="137"/>
      <c r="M1018" s="137"/>
      <c r="N1018" s="137"/>
      <c r="O1018" s="137"/>
      <c r="P1018" s="137"/>
      <c r="Q1018" s="137"/>
      <c r="R1018" s="137"/>
      <c r="S1018" s="137"/>
      <c r="T1018" s="137"/>
      <c r="U1018" s="137"/>
      <c r="V1018" s="137"/>
      <c r="W1018" s="137"/>
      <c r="X1018" s="137"/>
      <c r="Y1018" s="137"/>
      <c r="Z1018" s="137"/>
      <c r="AA1018" s="137"/>
      <c r="AB1018" s="137"/>
      <c r="AC1018" s="144"/>
      <c r="AD1018" s="81"/>
      <c r="AE1018" s="145"/>
      <c r="AF1018" s="54" t="str">
        <f>IF(J1018=0,"",J1018/I1017)</f>
        <v/>
      </c>
      <c r="AG1018" s="53"/>
      <c r="AH1018" s="124" t="str">
        <f t="shared" si="162"/>
        <v/>
      </c>
      <c r="AI1018" s="54" t="str">
        <f t="shared" si="163"/>
        <v/>
      </c>
      <c r="AJ1018" s="106"/>
    </row>
    <row r="1019" spans="1:36" ht="15.75" x14ac:dyDescent="0.25">
      <c r="A1019" s="49">
        <v>2802</v>
      </c>
      <c r="B1019" s="50"/>
      <c r="C1019" s="50"/>
      <c r="D1019" s="50"/>
      <c r="E1019" s="50"/>
      <c r="F1019" s="50"/>
      <c r="G1019" s="50"/>
      <c r="H1019" s="50"/>
      <c r="I1019" s="50"/>
      <c r="J1019" s="50"/>
      <c r="K1019" s="82"/>
      <c r="L1019" s="137"/>
      <c r="M1019" s="137"/>
      <c r="N1019" s="137"/>
      <c r="O1019" s="137"/>
      <c r="P1019" s="137"/>
      <c r="Q1019" s="137"/>
      <c r="R1019" s="137"/>
      <c r="S1019" s="137"/>
      <c r="T1019" s="137"/>
      <c r="U1019" s="137"/>
      <c r="V1019" s="137"/>
      <c r="W1019" s="137"/>
      <c r="X1019" s="137"/>
      <c r="Y1019" s="137"/>
      <c r="Z1019" s="137"/>
      <c r="AA1019" s="137"/>
      <c r="AB1019" s="137"/>
      <c r="AC1019" s="144"/>
      <c r="AD1019" s="81"/>
      <c r="AE1019" s="137"/>
      <c r="AF1019" s="81"/>
      <c r="AG1019" s="53"/>
      <c r="AH1019" s="81"/>
      <c r="AI1019" s="153"/>
      <c r="AJ1019" s="106"/>
    </row>
    <row r="1020" spans="1:36" ht="15.75" x14ac:dyDescent="0.25">
      <c r="A1020" s="49">
        <v>2901</v>
      </c>
      <c r="B1020" s="50"/>
      <c r="C1020" s="50"/>
      <c r="D1020" s="50"/>
      <c r="E1020" s="50"/>
      <c r="F1020" s="50"/>
      <c r="G1020" s="50"/>
      <c r="H1020" s="50"/>
      <c r="I1020" s="50"/>
      <c r="J1020" s="50"/>
      <c r="K1020" s="82"/>
      <c r="L1020" s="137"/>
      <c r="M1020" s="137"/>
      <c r="N1020" s="137"/>
      <c r="O1020" s="137"/>
      <c r="P1020" s="137"/>
      <c r="Q1020" s="137"/>
      <c r="R1020" s="137"/>
      <c r="S1020" s="137"/>
      <c r="T1020" s="137"/>
      <c r="U1020" s="137"/>
      <c r="V1020" s="137"/>
      <c r="W1020" s="137"/>
      <c r="X1020" s="137"/>
      <c r="Y1020" s="137"/>
      <c r="Z1020" s="137"/>
      <c r="AA1020" s="137"/>
      <c r="AB1020" s="137"/>
      <c r="AC1020" s="144"/>
      <c r="AD1020" s="81"/>
      <c r="AE1020" s="137"/>
      <c r="AF1020" s="79"/>
      <c r="AG1020" s="56"/>
      <c r="AH1020" s="136"/>
      <c r="AI1020" s="79"/>
      <c r="AJ1020" s="106"/>
    </row>
    <row r="1021" spans="1:36" ht="15.75" x14ac:dyDescent="0.25">
      <c r="A1021" s="49">
        <v>2902</v>
      </c>
      <c r="B1021" s="50"/>
      <c r="C1021" s="50"/>
      <c r="D1021" s="50"/>
      <c r="E1021" s="50"/>
      <c r="F1021" s="50"/>
      <c r="G1021" s="50"/>
      <c r="H1021" s="50"/>
      <c r="I1021" s="50"/>
      <c r="J1021" s="50"/>
      <c r="K1021" s="82"/>
      <c r="L1021" s="137"/>
      <c r="M1021" s="137"/>
      <c r="N1021" s="137"/>
      <c r="O1021" s="137"/>
      <c r="P1021" s="137"/>
      <c r="Q1021" s="137"/>
      <c r="R1021" s="137"/>
      <c r="S1021" s="137"/>
      <c r="T1021" s="137"/>
      <c r="U1021" s="137"/>
      <c r="V1021" s="137"/>
      <c r="W1021" s="137"/>
      <c r="X1021" s="137"/>
      <c r="Y1021" s="137"/>
      <c r="Z1021" s="137"/>
      <c r="AA1021" s="137"/>
      <c r="AB1021" s="137"/>
      <c r="AC1021" s="144"/>
      <c r="AD1021" s="81"/>
      <c r="AE1021" s="137"/>
      <c r="AF1021" s="79"/>
      <c r="AG1021" s="56"/>
      <c r="AH1021" s="136"/>
      <c r="AI1021" s="79"/>
      <c r="AJ1021" s="106"/>
    </row>
    <row r="1022" spans="1:36" ht="15.75" x14ac:dyDescent="0.25">
      <c r="A1022" s="49">
        <v>3001</v>
      </c>
      <c r="B1022" s="50"/>
      <c r="C1022" s="50"/>
      <c r="D1022" s="50"/>
      <c r="E1022" s="50"/>
      <c r="F1022" s="50"/>
      <c r="G1022" s="50"/>
      <c r="H1022" s="50"/>
      <c r="I1022" s="50"/>
      <c r="J1022" s="50"/>
      <c r="K1022" s="82"/>
      <c r="L1022" s="137"/>
      <c r="M1022" s="137"/>
      <c r="N1022" s="137"/>
      <c r="O1022" s="137"/>
      <c r="P1022" s="137"/>
      <c r="Q1022" s="137"/>
      <c r="R1022" s="137"/>
      <c r="S1022" s="137"/>
      <c r="T1022" s="137"/>
      <c r="U1022" s="137"/>
      <c r="V1022" s="137"/>
      <c r="W1022" s="137"/>
      <c r="X1022" s="137"/>
      <c r="Y1022" s="137"/>
      <c r="Z1022" s="137"/>
      <c r="AA1022" s="137"/>
      <c r="AB1022" s="137"/>
      <c r="AC1022" s="144"/>
      <c r="AD1022" s="81"/>
      <c r="AE1022" s="137"/>
      <c r="AF1022" s="79"/>
      <c r="AG1022" s="56"/>
      <c r="AH1022" s="136"/>
      <c r="AI1022" s="79"/>
      <c r="AJ1022" s="106"/>
    </row>
    <row r="1023" spans="1:36" ht="15.75" x14ac:dyDescent="0.25">
      <c r="A1023" s="49">
        <v>3002</v>
      </c>
      <c r="B1023" s="50"/>
      <c r="C1023" s="50"/>
      <c r="D1023" s="50"/>
      <c r="E1023" s="50"/>
      <c r="F1023" s="50"/>
      <c r="G1023" s="50"/>
      <c r="H1023" s="50"/>
      <c r="I1023" s="50"/>
      <c r="J1023" s="50"/>
      <c r="K1023" s="82"/>
      <c r="L1023" s="137"/>
      <c r="M1023" s="137"/>
      <c r="N1023" s="137"/>
      <c r="O1023" s="137"/>
      <c r="P1023" s="137"/>
      <c r="Q1023" s="137"/>
      <c r="R1023" s="137"/>
      <c r="S1023" s="137"/>
      <c r="T1023" s="137"/>
      <c r="U1023" s="137"/>
      <c r="V1023" s="137"/>
      <c r="W1023" s="137"/>
      <c r="X1023" s="137"/>
      <c r="Y1023" s="137"/>
      <c r="Z1023" s="137"/>
      <c r="AA1023" s="137"/>
      <c r="AB1023" s="137"/>
      <c r="AC1023" s="144"/>
      <c r="AD1023" s="81"/>
      <c r="AE1023" s="137"/>
      <c r="AF1023" s="126" t="s">
        <v>63</v>
      </c>
      <c r="AG1023" s="127"/>
      <c r="AH1023" s="128" t="str">
        <f>IF(SUM(K1013:K1022)=0,"",SUM(K1013:K1022))</f>
        <v/>
      </c>
      <c r="AI1023" s="129" t="s">
        <v>10</v>
      </c>
      <c r="AJ1023" s="106"/>
    </row>
    <row r="1024" spans="1:36" ht="15.75" x14ac:dyDescent="0.25">
      <c r="A1024" s="49">
        <v>3101</v>
      </c>
      <c r="B1024" s="50"/>
      <c r="C1024" s="50"/>
      <c r="D1024" s="50"/>
      <c r="E1024" s="50"/>
      <c r="F1024" s="50"/>
      <c r="G1024" s="50"/>
      <c r="H1024" s="50"/>
      <c r="I1024" s="50"/>
      <c r="J1024" s="50"/>
      <c r="K1024" s="82"/>
      <c r="L1024" s="137"/>
      <c r="M1024" s="137"/>
      <c r="N1024" s="137"/>
      <c r="O1024" s="137"/>
      <c r="P1024" s="137"/>
      <c r="Q1024" s="137"/>
      <c r="R1024" s="137"/>
      <c r="S1024" s="137"/>
      <c r="T1024" s="137"/>
      <c r="U1024" s="137"/>
      <c r="V1024" s="137"/>
      <c r="W1024" s="137"/>
      <c r="X1024" s="137"/>
      <c r="Y1024" s="137"/>
      <c r="Z1024" s="137"/>
      <c r="AA1024" s="137"/>
      <c r="AB1024" s="137"/>
      <c r="AC1024" s="144"/>
      <c r="AD1024" s="81"/>
      <c r="AE1024" s="137"/>
      <c r="AF1024" s="130" t="s">
        <v>64</v>
      </c>
      <c r="AG1024" s="57" t="str">
        <f>IF(AG1023/B1011=0,"",AG1023/B1011)</f>
        <v/>
      </c>
      <c r="AH1024" s="131" t="e">
        <f>IF(AG1023/AH1023=0,"",AG1023/AH1023)</f>
        <v>#VALUE!</v>
      </c>
      <c r="AI1024" s="132" t="s">
        <v>65</v>
      </c>
      <c r="AJ1024" s="106"/>
    </row>
    <row r="1025" spans="1:36" ht="15.75" x14ac:dyDescent="0.25">
      <c r="A1025" s="49">
        <v>3102</v>
      </c>
      <c r="B1025" s="50"/>
      <c r="C1025" s="50"/>
      <c r="D1025" s="50"/>
      <c r="E1025" s="50"/>
      <c r="F1025" s="50"/>
      <c r="G1025" s="50"/>
      <c r="H1025" s="50"/>
      <c r="I1025" s="50"/>
      <c r="J1025" s="50"/>
      <c r="K1025" s="82"/>
      <c r="L1025" s="137"/>
      <c r="M1025" s="137"/>
      <c r="N1025" s="137"/>
      <c r="O1025" s="137"/>
      <c r="P1025" s="137"/>
      <c r="Q1025" s="137"/>
      <c r="R1025" s="137"/>
      <c r="S1025" s="137"/>
      <c r="T1025" s="137"/>
      <c r="U1025" s="137"/>
      <c r="V1025" s="137"/>
      <c r="W1025" s="137"/>
      <c r="X1025" s="137"/>
      <c r="Y1025" s="137"/>
      <c r="Z1025" s="137"/>
      <c r="AA1025" s="137"/>
      <c r="AB1025" s="137"/>
      <c r="AC1025" s="146"/>
      <c r="AD1025" s="147"/>
      <c r="AE1025" s="148"/>
      <c r="AF1025" s="92"/>
      <c r="AG1025" s="139"/>
      <c r="AH1025" s="139"/>
      <c r="AI1025" s="140"/>
      <c r="AJ1025" s="106"/>
    </row>
    <row r="1026" spans="1:36" ht="18" customHeight="1" x14ac:dyDescent="0.25">
      <c r="A1026" s="28"/>
      <c r="B1026" s="190" t="s">
        <v>90</v>
      </c>
      <c r="C1026" s="190"/>
      <c r="D1026" s="190"/>
      <c r="E1026" s="190"/>
      <c r="F1026" s="190"/>
      <c r="G1026" s="190"/>
      <c r="H1026" s="190"/>
      <c r="I1026" s="190"/>
      <c r="J1026" s="190"/>
      <c r="K1026" s="59">
        <f>SUM(K1011:K1022)</f>
        <v>0</v>
      </c>
      <c r="L1026" s="29"/>
      <c r="M1026" s="29"/>
      <c r="N1026" s="29"/>
      <c r="O1026" s="29"/>
      <c r="P1026" s="29"/>
      <c r="Q1026" s="29"/>
      <c r="R1026" s="29"/>
      <c r="S1026" s="29"/>
      <c r="T1026" s="29"/>
      <c r="U1026" s="29"/>
      <c r="V1026" s="29"/>
      <c r="W1026" s="29"/>
      <c r="X1026" s="29"/>
      <c r="Y1026" s="29"/>
      <c r="Z1026" s="29"/>
      <c r="AA1026" s="29"/>
      <c r="AB1026" s="29"/>
      <c r="AC1026" s="60" t="str">
        <f>IF(K1018=0,"",K1018/B1011)</f>
        <v/>
      </c>
      <c r="AD1026" s="60" t="str">
        <f>IF(K1026=0,"",K1026/B1011)</f>
        <v/>
      </c>
      <c r="AE1026" s="60" t="str">
        <f>IF(K1018=0,"",AD1026-AC1026)</f>
        <v/>
      </c>
      <c r="AF1026" s="1"/>
      <c r="AG1026" s="29"/>
      <c r="AH1026" s="25"/>
      <c r="AI1026" s="1"/>
      <c r="AJ1026" s="106"/>
    </row>
    <row r="1027" spans="1:36" ht="12.75" x14ac:dyDescent="0.2"/>
    <row r="1028" spans="1:36" ht="12.75" x14ac:dyDescent="0.2"/>
    <row r="1029" spans="1:36" ht="26.25" x14ac:dyDescent="0.4">
      <c r="A1029" s="108"/>
      <c r="B1029" s="188" t="s">
        <v>101</v>
      </c>
      <c r="C1029" s="189"/>
      <c r="D1029" s="189"/>
      <c r="E1029" s="189"/>
      <c r="F1029" s="189"/>
      <c r="G1029" s="189"/>
      <c r="H1029" s="189"/>
      <c r="I1029" s="189"/>
      <c r="J1029" s="189"/>
      <c r="K1029" s="123" t="s">
        <v>125</v>
      </c>
      <c r="L1029" s="108"/>
      <c r="M1029" s="108"/>
      <c r="N1029" s="108"/>
      <c r="O1029" s="108"/>
      <c r="P1029" s="108"/>
      <c r="Q1029" s="108"/>
      <c r="R1029" s="108"/>
      <c r="S1029" s="108"/>
      <c r="T1029" s="108"/>
      <c r="U1029" s="108"/>
      <c r="V1029" s="108"/>
      <c r="W1029" s="108"/>
      <c r="X1029" s="108"/>
      <c r="Y1029" s="108"/>
      <c r="Z1029" s="108"/>
      <c r="AA1029" s="108"/>
      <c r="AB1029" s="108"/>
      <c r="AC1029" s="1"/>
      <c r="AD1029" s="1"/>
      <c r="AE1029" s="29"/>
      <c r="AF1029" s="1"/>
      <c r="AG1029" s="29"/>
      <c r="AH1029" s="29"/>
      <c r="AI1029" s="29"/>
      <c r="AJ1029" s="108"/>
    </row>
    <row r="1030" spans="1:36" ht="20.25" x14ac:dyDescent="0.2">
      <c r="A1030" s="192" t="s">
        <v>9</v>
      </c>
      <c r="B1030" s="193" t="s">
        <v>80</v>
      </c>
      <c r="C1030" s="194"/>
      <c r="D1030" s="194"/>
      <c r="E1030" s="194"/>
      <c r="F1030" s="194"/>
      <c r="G1030" s="194"/>
      <c r="H1030" s="194"/>
      <c r="I1030" s="194"/>
      <c r="J1030" s="195"/>
      <c r="K1030" s="196" t="s">
        <v>10</v>
      </c>
      <c r="L1030" s="29"/>
      <c r="M1030" s="29"/>
      <c r="N1030" s="29"/>
      <c r="O1030" s="29"/>
      <c r="P1030" s="29"/>
      <c r="Q1030" s="29"/>
      <c r="R1030" s="29"/>
      <c r="S1030" s="29"/>
      <c r="T1030" s="29"/>
      <c r="U1030" s="29"/>
      <c r="V1030" s="29"/>
      <c r="W1030" s="29"/>
      <c r="X1030" s="29"/>
      <c r="Y1030" s="29"/>
      <c r="Z1030" s="29"/>
      <c r="AA1030" s="29"/>
      <c r="AB1030" s="29"/>
      <c r="AC1030" s="184" t="s">
        <v>2</v>
      </c>
      <c r="AD1030" s="184" t="s">
        <v>3</v>
      </c>
      <c r="AE1030" s="191" t="s">
        <v>4</v>
      </c>
      <c r="AF1030" s="184" t="s">
        <v>5</v>
      </c>
      <c r="AG1030" s="198" t="s">
        <v>6</v>
      </c>
      <c r="AH1030" s="198" t="s">
        <v>7</v>
      </c>
      <c r="AI1030" s="184" t="s">
        <v>8</v>
      </c>
      <c r="AJ1030" s="108"/>
    </row>
    <row r="1031" spans="1:36" ht="15.75" x14ac:dyDescent="0.25">
      <c r="A1031" s="185"/>
      <c r="B1031" s="49" t="s">
        <v>81</v>
      </c>
      <c r="C1031" s="49" t="s">
        <v>82</v>
      </c>
      <c r="D1031" s="49" t="s">
        <v>83</v>
      </c>
      <c r="E1031" s="49" t="s">
        <v>84</v>
      </c>
      <c r="F1031" s="49" t="s">
        <v>85</v>
      </c>
      <c r="G1031" s="49" t="s">
        <v>86</v>
      </c>
      <c r="H1031" s="49" t="s">
        <v>87</v>
      </c>
      <c r="I1031" s="49" t="s">
        <v>88</v>
      </c>
      <c r="J1031" s="49" t="s">
        <v>89</v>
      </c>
      <c r="K1031" s="197"/>
      <c r="L1031" s="29"/>
      <c r="M1031" s="29"/>
      <c r="N1031" s="29"/>
      <c r="O1031" s="29"/>
      <c r="P1031" s="29"/>
      <c r="Q1031" s="29"/>
      <c r="R1031" s="29"/>
      <c r="S1031" s="29"/>
      <c r="T1031" s="29"/>
      <c r="U1031" s="29"/>
      <c r="V1031" s="29"/>
      <c r="W1031" s="29"/>
      <c r="X1031" s="29"/>
      <c r="Y1031" s="29"/>
      <c r="Z1031" s="29"/>
      <c r="AA1031" s="29"/>
      <c r="AB1031" s="29"/>
      <c r="AC1031" s="185"/>
      <c r="AD1031" s="185"/>
      <c r="AE1031" s="185"/>
      <c r="AF1031" s="185"/>
      <c r="AG1031" s="185"/>
      <c r="AH1031" s="185"/>
      <c r="AI1031" s="185"/>
      <c r="AJ1031" s="108"/>
    </row>
    <row r="1032" spans="1:36" ht="15.75" x14ac:dyDescent="0.25">
      <c r="A1032" s="49">
        <v>2501</v>
      </c>
      <c r="B1032" s="50">
        <v>21</v>
      </c>
      <c r="C1032" s="50"/>
      <c r="D1032" s="50"/>
      <c r="E1032" s="50"/>
      <c r="F1032" s="50"/>
      <c r="G1032" s="50"/>
      <c r="H1032" s="50"/>
      <c r="I1032" s="50"/>
      <c r="J1032" s="50"/>
      <c r="K1032" s="82"/>
      <c r="L1032" s="137"/>
      <c r="M1032" s="137"/>
      <c r="N1032" s="137"/>
      <c r="O1032" s="137"/>
      <c r="P1032" s="137"/>
      <c r="Q1032" s="137"/>
      <c r="R1032" s="137"/>
      <c r="S1032" s="137"/>
      <c r="T1032" s="137"/>
      <c r="U1032" s="137"/>
      <c r="V1032" s="137"/>
      <c r="W1032" s="137"/>
      <c r="X1032" s="137"/>
      <c r="Y1032" s="137"/>
      <c r="Z1032" s="137"/>
      <c r="AA1032" s="137"/>
      <c r="AB1032" s="137"/>
      <c r="AC1032" s="141"/>
      <c r="AD1032" s="142"/>
      <c r="AE1032" s="143"/>
      <c r="AF1032" s="133"/>
      <c r="AG1032" s="51">
        <f>B1032</f>
        <v>21</v>
      </c>
      <c r="AH1032" s="134"/>
      <c r="AI1032" s="133"/>
      <c r="AJ1032" s="108"/>
    </row>
    <row r="1033" spans="1:36" ht="15.75" x14ac:dyDescent="0.25">
      <c r="A1033" s="49">
        <v>2502</v>
      </c>
      <c r="B1033" s="50"/>
      <c r="C1033" s="50">
        <v>13</v>
      </c>
      <c r="D1033" s="50"/>
      <c r="E1033" s="50"/>
      <c r="F1033" s="50"/>
      <c r="G1033" s="50"/>
      <c r="H1033" s="50"/>
      <c r="I1033" s="50"/>
      <c r="J1033" s="50"/>
      <c r="K1033" s="82"/>
      <c r="L1033" s="137"/>
      <c r="M1033" s="137"/>
      <c r="N1033" s="137"/>
      <c r="O1033" s="137"/>
      <c r="P1033" s="137"/>
      <c r="Q1033" s="137"/>
      <c r="R1033" s="137"/>
      <c r="S1033" s="137"/>
      <c r="T1033" s="137"/>
      <c r="U1033" s="137"/>
      <c r="V1033" s="137"/>
      <c r="W1033" s="137"/>
      <c r="X1033" s="137"/>
      <c r="Y1033" s="137"/>
      <c r="Z1033" s="137"/>
      <c r="AA1033" s="137"/>
      <c r="AB1033" s="137"/>
      <c r="AC1033" s="144"/>
      <c r="AD1033" s="81"/>
      <c r="AE1033" s="145"/>
      <c r="AF1033" s="52">
        <f>IF(C1033=0,"",C1033/B1032)</f>
        <v>0.61904761904761907</v>
      </c>
      <c r="AG1033" s="53">
        <v>13</v>
      </c>
      <c r="AH1033" s="124">
        <f t="shared" ref="AH1033:AH1039" si="164">IF(AG1033=0,"",AG1033/AG1032)</f>
        <v>0.61904761904761907</v>
      </c>
      <c r="AI1033" s="124">
        <f t="shared" ref="AI1033:AI1039" si="165">IF(AG1033=0,"",100%-AH1033)</f>
        <v>0.38095238095238093</v>
      </c>
      <c r="AJ1033" s="108"/>
    </row>
    <row r="1034" spans="1:36" ht="15.75" x14ac:dyDescent="0.25">
      <c r="A1034" s="49">
        <v>2601</v>
      </c>
      <c r="B1034" s="50"/>
      <c r="C1034" s="50"/>
      <c r="D1034" s="50"/>
      <c r="E1034" s="50"/>
      <c r="F1034" s="50"/>
      <c r="G1034" s="50"/>
      <c r="H1034" s="50"/>
      <c r="I1034" s="50"/>
      <c r="J1034" s="50"/>
      <c r="K1034" s="82"/>
      <c r="L1034" s="137"/>
      <c r="M1034" s="137"/>
      <c r="N1034" s="137"/>
      <c r="O1034" s="137"/>
      <c r="P1034" s="137"/>
      <c r="Q1034" s="137"/>
      <c r="R1034" s="137"/>
      <c r="S1034" s="137"/>
      <c r="T1034" s="137"/>
      <c r="U1034" s="137"/>
      <c r="V1034" s="137"/>
      <c r="W1034" s="137"/>
      <c r="X1034" s="137"/>
      <c r="Y1034" s="137"/>
      <c r="Z1034" s="137"/>
      <c r="AA1034" s="137"/>
      <c r="AB1034" s="137"/>
      <c r="AC1034" s="144"/>
      <c r="AD1034" s="81"/>
      <c r="AE1034" s="145"/>
      <c r="AF1034" s="52" t="str">
        <f>IF(D1034=0,"",D1034/C1033)</f>
        <v/>
      </c>
      <c r="AG1034" s="53"/>
      <c r="AH1034" s="124" t="str">
        <f t="shared" si="164"/>
        <v/>
      </c>
      <c r="AI1034" s="124" t="str">
        <f t="shared" si="165"/>
        <v/>
      </c>
      <c r="AJ1034" s="74">
        <f>AG1034/AG1032</f>
        <v>0</v>
      </c>
    </row>
    <row r="1035" spans="1:36" ht="15.75" x14ac:dyDescent="0.25">
      <c r="A1035" s="49">
        <v>2602</v>
      </c>
      <c r="B1035" s="50"/>
      <c r="C1035" s="50"/>
      <c r="D1035" s="50"/>
      <c r="E1035" s="50"/>
      <c r="F1035" s="50"/>
      <c r="G1035" s="50"/>
      <c r="H1035" s="50"/>
      <c r="I1035" s="50"/>
      <c r="J1035" s="50"/>
      <c r="K1035" s="82"/>
      <c r="L1035" s="137"/>
      <c r="M1035" s="137"/>
      <c r="N1035" s="137"/>
      <c r="O1035" s="137"/>
      <c r="P1035" s="137"/>
      <c r="Q1035" s="137"/>
      <c r="R1035" s="137"/>
      <c r="S1035" s="137"/>
      <c r="T1035" s="137"/>
      <c r="U1035" s="137"/>
      <c r="V1035" s="137"/>
      <c r="W1035" s="137"/>
      <c r="X1035" s="137"/>
      <c r="Y1035" s="137"/>
      <c r="Z1035" s="137"/>
      <c r="AA1035" s="137"/>
      <c r="AB1035" s="137"/>
      <c r="AC1035" s="144"/>
      <c r="AD1035" s="81"/>
      <c r="AE1035" s="145"/>
      <c r="AF1035" s="52" t="str">
        <f>IF(E1035=0,"",E1035/D1034)</f>
        <v/>
      </c>
      <c r="AG1035" s="53"/>
      <c r="AH1035" s="124" t="str">
        <f t="shared" si="164"/>
        <v/>
      </c>
      <c r="AI1035" s="124" t="str">
        <f t="shared" si="165"/>
        <v/>
      </c>
      <c r="AJ1035" s="108"/>
    </row>
    <row r="1036" spans="1:36" ht="15.75" x14ac:dyDescent="0.25">
      <c r="A1036" s="49">
        <v>2701</v>
      </c>
      <c r="B1036" s="50"/>
      <c r="C1036" s="50"/>
      <c r="D1036" s="50"/>
      <c r="E1036" s="50"/>
      <c r="F1036" s="50"/>
      <c r="G1036" s="50"/>
      <c r="H1036" s="50"/>
      <c r="I1036" s="50"/>
      <c r="J1036" s="50"/>
      <c r="K1036" s="82"/>
      <c r="L1036" s="137"/>
      <c r="M1036" s="137"/>
      <c r="N1036" s="137"/>
      <c r="O1036" s="137"/>
      <c r="P1036" s="137"/>
      <c r="Q1036" s="137"/>
      <c r="R1036" s="137"/>
      <c r="S1036" s="137"/>
      <c r="T1036" s="137"/>
      <c r="U1036" s="137"/>
      <c r="V1036" s="137"/>
      <c r="W1036" s="137"/>
      <c r="X1036" s="137"/>
      <c r="Y1036" s="137"/>
      <c r="Z1036" s="137"/>
      <c r="AA1036" s="137"/>
      <c r="AB1036" s="137"/>
      <c r="AC1036" s="144"/>
      <c r="AD1036" s="81"/>
      <c r="AE1036" s="145"/>
      <c r="AF1036" s="52" t="str">
        <f t="shared" ref="AF1036:AF1039" si="166">IF(E1036=0,"",E1036/D1035)</f>
        <v/>
      </c>
      <c r="AG1036" s="53"/>
      <c r="AH1036" s="124" t="str">
        <f t="shared" si="164"/>
        <v/>
      </c>
      <c r="AI1036" s="124" t="str">
        <f t="shared" si="165"/>
        <v/>
      </c>
      <c r="AJ1036" s="108"/>
    </row>
    <row r="1037" spans="1:36" ht="15.75" x14ac:dyDescent="0.25">
      <c r="A1037" s="49">
        <v>2702</v>
      </c>
      <c r="B1037" s="50"/>
      <c r="C1037" s="50"/>
      <c r="D1037" s="50"/>
      <c r="E1037" s="50"/>
      <c r="F1037" s="50"/>
      <c r="G1037" s="50"/>
      <c r="H1037" s="50"/>
      <c r="I1037" s="50"/>
      <c r="J1037" s="50"/>
      <c r="K1037" s="82"/>
      <c r="L1037" s="137"/>
      <c r="M1037" s="137"/>
      <c r="N1037" s="137"/>
      <c r="O1037" s="137"/>
      <c r="P1037" s="137"/>
      <c r="Q1037" s="137"/>
      <c r="R1037" s="137"/>
      <c r="S1037" s="137"/>
      <c r="T1037" s="137"/>
      <c r="U1037" s="137"/>
      <c r="V1037" s="137"/>
      <c r="W1037" s="137"/>
      <c r="X1037" s="137"/>
      <c r="Y1037" s="137"/>
      <c r="Z1037" s="137"/>
      <c r="AA1037" s="137"/>
      <c r="AB1037" s="137"/>
      <c r="AC1037" s="144"/>
      <c r="AD1037" s="81"/>
      <c r="AE1037" s="145"/>
      <c r="AF1037" s="52" t="str">
        <f t="shared" si="166"/>
        <v/>
      </c>
      <c r="AG1037" s="53"/>
      <c r="AH1037" s="124" t="str">
        <f t="shared" si="164"/>
        <v/>
      </c>
      <c r="AI1037" s="124" t="str">
        <f t="shared" si="165"/>
        <v/>
      </c>
      <c r="AJ1037" s="108"/>
    </row>
    <row r="1038" spans="1:36" ht="15.75" x14ac:dyDescent="0.25">
      <c r="A1038" s="49">
        <v>2801</v>
      </c>
      <c r="B1038" s="50"/>
      <c r="C1038" s="50"/>
      <c r="D1038" s="50"/>
      <c r="E1038" s="50"/>
      <c r="F1038" s="50"/>
      <c r="G1038" s="50"/>
      <c r="H1038" s="50"/>
      <c r="I1038" s="50"/>
      <c r="J1038" s="50"/>
      <c r="K1038" s="82"/>
      <c r="L1038" s="137"/>
      <c r="M1038" s="137"/>
      <c r="N1038" s="137"/>
      <c r="O1038" s="137"/>
      <c r="P1038" s="137"/>
      <c r="Q1038" s="137"/>
      <c r="R1038" s="137"/>
      <c r="S1038" s="137"/>
      <c r="T1038" s="137"/>
      <c r="U1038" s="137"/>
      <c r="V1038" s="137"/>
      <c r="W1038" s="137"/>
      <c r="X1038" s="137"/>
      <c r="Y1038" s="137"/>
      <c r="Z1038" s="137"/>
      <c r="AA1038" s="137"/>
      <c r="AB1038" s="137"/>
      <c r="AC1038" s="144"/>
      <c r="AD1038" s="81"/>
      <c r="AE1038" s="145"/>
      <c r="AF1038" s="52" t="str">
        <f t="shared" si="166"/>
        <v/>
      </c>
      <c r="AG1038" s="53"/>
      <c r="AH1038" s="124" t="str">
        <f t="shared" si="164"/>
        <v/>
      </c>
      <c r="AI1038" s="124" t="str">
        <f t="shared" si="165"/>
        <v/>
      </c>
      <c r="AJ1038" s="108"/>
    </row>
    <row r="1039" spans="1:36" ht="15.75" x14ac:dyDescent="0.25">
      <c r="A1039" s="49">
        <v>2802</v>
      </c>
      <c r="B1039" s="50"/>
      <c r="C1039" s="50"/>
      <c r="D1039" s="50"/>
      <c r="E1039" s="50"/>
      <c r="F1039" s="50"/>
      <c r="G1039" s="50"/>
      <c r="H1039" s="50"/>
      <c r="I1039" s="50"/>
      <c r="J1039" s="50"/>
      <c r="K1039" s="82"/>
      <c r="L1039" s="137"/>
      <c r="M1039" s="137"/>
      <c r="N1039" s="137"/>
      <c r="O1039" s="137"/>
      <c r="P1039" s="137"/>
      <c r="Q1039" s="137"/>
      <c r="R1039" s="137"/>
      <c r="S1039" s="137"/>
      <c r="T1039" s="137"/>
      <c r="U1039" s="137"/>
      <c r="V1039" s="137"/>
      <c r="W1039" s="137"/>
      <c r="X1039" s="137"/>
      <c r="Y1039" s="137"/>
      <c r="Z1039" s="137"/>
      <c r="AA1039" s="137"/>
      <c r="AB1039" s="137"/>
      <c r="AC1039" s="144"/>
      <c r="AD1039" s="81"/>
      <c r="AE1039" s="145"/>
      <c r="AF1039" s="52" t="str">
        <f t="shared" si="166"/>
        <v/>
      </c>
      <c r="AG1039" s="53"/>
      <c r="AH1039" s="124" t="str">
        <f t="shared" si="164"/>
        <v/>
      </c>
      <c r="AI1039" s="54" t="str">
        <f t="shared" si="165"/>
        <v/>
      </c>
      <c r="AJ1039" s="108"/>
    </row>
    <row r="1040" spans="1:36" ht="15.75" x14ac:dyDescent="0.25">
      <c r="A1040" s="49">
        <v>2901</v>
      </c>
      <c r="B1040" s="50"/>
      <c r="C1040" s="50"/>
      <c r="D1040" s="50"/>
      <c r="E1040" s="50"/>
      <c r="F1040" s="50"/>
      <c r="G1040" s="50"/>
      <c r="H1040" s="50"/>
      <c r="I1040" s="50"/>
      <c r="J1040" s="50"/>
      <c r="K1040" s="82"/>
      <c r="L1040" s="137"/>
      <c r="M1040" s="137"/>
      <c r="N1040" s="137"/>
      <c r="O1040" s="137"/>
      <c r="P1040" s="137"/>
      <c r="Q1040" s="137"/>
      <c r="R1040" s="137"/>
      <c r="S1040" s="137"/>
      <c r="T1040" s="137"/>
      <c r="U1040" s="137"/>
      <c r="V1040" s="137"/>
      <c r="W1040" s="137"/>
      <c r="X1040" s="137"/>
      <c r="Y1040" s="137"/>
      <c r="Z1040" s="137"/>
      <c r="AA1040" s="137"/>
      <c r="AB1040" s="137"/>
      <c r="AC1040" s="144"/>
      <c r="AD1040" s="81"/>
      <c r="AE1040" s="137"/>
      <c r="AF1040" s="81"/>
      <c r="AG1040" s="53"/>
      <c r="AH1040" s="81"/>
      <c r="AI1040" s="153"/>
      <c r="AJ1040" s="108"/>
    </row>
    <row r="1041" spans="1:36" ht="15.75" x14ac:dyDescent="0.25">
      <c r="A1041" s="49">
        <v>2902</v>
      </c>
      <c r="B1041" s="50"/>
      <c r="C1041" s="50"/>
      <c r="D1041" s="50"/>
      <c r="E1041" s="50"/>
      <c r="F1041" s="50"/>
      <c r="G1041" s="50"/>
      <c r="H1041" s="50"/>
      <c r="I1041" s="50"/>
      <c r="J1041" s="50"/>
      <c r="K1041" s="82"/>
      <c r="L1041" s="137"/>
      <c r="M1041" s="137"/>
      <c r="N1041" s="137"/>
      <c r="O1041" s="137"/>
      <c r="P1041" s="137"/>
      <c r="Q1041" s="137"/>
      <c r="R1041" s="137"/>
      <c r="S1041" s="137"/>
      <c r="T1041" s="137"/>
      <c r="U1041" s="137"/>
      <c r="V1041" s="137"/>
      <c r="W1041" s="137"/>
      <c r="X1041" s="137"/>
      <c r="Y1041" s="137"/>
      <c r="Z1041" s="137"/>
      <c r="AA1041" s="137"/>
      <c r="AB1041" s="137"/>
      <c r="AC1041" s="144"/>
      <c r="AD1041" s="81"/>
      <c r="AE1041" s="137"/>
      <c r="AF1041" s="79"/>
      <c r="AG1041" s="56"/>
      <c r="AH1041" s="136"/>
      <c r="AI1041" s="79"/>
      <c r="AJ1041" s="108"/>
    </row>
    <row r="1042" spans="1:36" ht="15.75" x14ac:dyDescent="0.25">
      <c r="A1042" s="49">
        <v>3001</v>
      </c>
      <c r="B1042" s="50"/>
      <c r="C1042" s="50"/>
      <c r="D1042" s="50"/>
      <c r="E1042" s="50"/>
      <c r="F1042" s="50"/>
      <c r="G1042" s="50"/>
      <c r="H1042" s="50"/>
      <c r="I1042" s="50"/>
      <c r="J1042" s="50"/>
      <c r="K1042" s="82"/>
      <c r="L1042" s="137"/>
      <c r="M1042" s="137"/>
      <c r="N1042" s="137"/>
      <c r="O1042" s="137"/>
      <c r="P1042" s="137"/>
      <c r="Q1042" s="137"/>
      <c r="R1042" s="137"/>
      <c r="S1042" s="137"/>
      <c r="T1042" s="137"/>
      <c r="U1042" s="137"/>
      <c r="V1042" s="137"/>
      <c r="W1042" s="137"/>
      <c r="X1042" s="137"/>
      <c r="Y1042" s="137"/>
      <c r="Z1042" s="137"/>
      <c r="AA1042" s="137"/>
      <c r="AB1042" s="137"/>
      <c r="AC1042" s="144"/>
      <c r="AD1042" s="81"/>
      <c r="AE1042" s="137"/>
      <c r="AF1042" s="79"/>
      <c r="AG1042" s="56"/>
      <c r="AH1042" s="136"/>
      <c r="AI1042" s="79"/>
      <c r="AJ1042" s="108"/>
    </row>
    <row r="1043" spans="1:36" ht="15.75" x14ac:dyDescent="0.25">
      <c r="A1043" s="49">
        <v>3002</v>
      </c>
      <c r="B1043" s="50"/>
      <c r="C1043" s="50"/>
      <c r="D1043" s="50"/>
      <c r="E1043" s="50"/>
      <c r="F1043" s="50"/>
      <c r="G1043" s="50"/>
      <c r="H1043" s="50"/>
      <c r="I1043" s="50"/>
      <c r="J1043" s="50"/>
      <c r="K1043" s="82"/>
      <c r="L1043" s="137"/>
      <c r="M1043" s="137"/>
      <c r="N1043" s="137"/>
      <c r="O1043" s="137"/>
      <c r="P1043" s="137"/>
      <c r="Q1043" s="137"/>
      <c r="R1043" s="137"/>
      <c r="S1043" s="137"/>
      <c r="T1043" s="137"/>
      <c r="U1043" s="137"/>
      <c r="V1043" s="137"/>
      <c r="W1043" s="137"/>
      <c r="X1043" s="137"/>
      <c r="Y1043" s="137"/>
      <c r="Z1043" s="137"/>
      <c r="AA1043" s="137"/>
      <c r="AB1043" s="137"/>
      <c r="AC1043" s="144"/>
      <c r="AD1043" s="81"/>
      <c r="AE1043" s="137"/>
      <c r="AF1043" s="79"/>
      <c r="AG1043" s="56"/>
      <c r="AH1043" s="136"/>
      <c r="AI1043" s="79"/>
      <c r="AJ1043" s="108"/>
    </row>
    <row r="1044" spans="1:36" ht="15.75" x14ac:dyDescent="0.25">
      <c r="A1044" s="49">
        <v>3101</v>
      </c>
      <c r="B1044" s="50"/>
      <c r="C1044" s="50"/>
      <c r="D1044" s="50"/>
      <c r="E1044" s="50"/>
      <c r="F1044" s="50"/>
      <c r="G1044" s="50"/>
      <c r="H1044" s="50"/>
      <c r="I1044" s="50"/>
      <c r="J1044" s="50"/>
      <c r="K1044" s="82"/>
      <c r="L1044" s="137"/>
      <c r="M1044" s="137"/>
      <c r="N1044" s="137"/>
      <c r="O1044" s="137"/>
      <c r="P1044" s="137"/>
      <c r="Q1044" s="137"/>
      <c r="R1044" s="137"/>
      <c r="S1044" s="137"/>
      <c r="T1044" s="137"/>
      <c r="U1044" s="137"/>
      <c r="V1044" s="137"/>
      <c r="W1044" s="137"/>
      <c r="X1044" s="137"/>
      <c r="Y1044" s="137"/>
      <c r="Z1044" s="137"/>
      <c r="AA1044" s="137"/>
      <c r="AB1044" s="137"/>
      <c r="AC1044" s="144"/>
      <c r="AD1044" s="81"/>
      <c r="AE1044" s="137"/>
      <c r="AF1044" s="126" t="s">
        <v>63</v>
      </c>
      <c r="AG1044" s="127"/>
      <c r="AH1044" s="128" t="str">
        <f>IF(SUM(K1034:K1043)=0,"",SUM(K1034:K1043))</f>
        <v/>
      </c>
      <c r="AI1044" s="129" t="s">
        <v>10</v>
      </c>
      <c r="AJ1044" s="108"/>
    </row>
    <row r="1045" spans="1:36" ht="15.75" x14ac:dyDescent="0.25">
      <c r="A1045" s="49">
        <v>3102</v>
      </c>
      <c r="B1045" s="50"/>
      <c r="C1045" s="50"/>
      <c r="D1045" s="50"/>
      <c r="E1045" s="50"/>
      <c r="F1045" s="50"/>
      <c r="G1045" s="50"/>
      <c r="H1045" s="50"/>
      <c r="I1045" s="50"/>
      <c r="J1045" s="50"/>
      <c r="K1045" s="82"/>
      <c r="L1045" s="137"/>
      <c r="M1045" s="137"/>
      <c r="N1045" s="137"/>
      <c r="O1045" s="137"/>
      <c r="P1045" s="137"/>
      <c r="Q1045" s="137"/>
      <c r="R1045" s="137"/>
      <c r="S1045" s="137"/>
      <c r="T1045" s="137"/>
      <c r="U1045" s="137"/>
      <c r="V1045" s="137"/>
      <c r="W1045" s="137"/>
      <c r="X1045" s="137"/>
      <c r="Y1045" s="137"/>
      <c r="Z1045" s="137"/>
      <c r="AA1045" s="137"/>
      <c r="AB1045" s="137"/>
      <c r="AC1045" s="144"/>
      <c r="AD1045" s="81"/>
      <c r="AE1045" s="137"/>
      <c r="AF1045" s="130" t="s">
        <v>64</v>
      </c>
      <c r="AG1045" s="57" t="str">
        <f>IF(AG1044/B1032=0,"",AG1044/B1032)</f>
        <v/>
      </c>
      <c r="AH1045" s="131" t="e">
        <f>IF(AG1044/AH1044=0,"",AG1044/AH1044)</f>
        <v>#VALUE!</v>
      </c>
      <c r="AI1045" s="132" t="s">
        <v>65</v>
      </c>
      <c r="AJ1045" s="108"/>
    </row>
    <row r="1046" spans="1:36" ht="15.75" x14ac:dyDescent="0.25">
      <c r="A1046" s="49">
        <v>3201</v>
      </c>
      <c r="B1046" s="121"/>
      <c r="C1046" s="121"/>
      <c r="D1046" s="121"/>
      <c r="E1046" s="121"/>
      <c r="F1046" s="121"/>
      <c r="G1046" s="121"/>
      <c r="H1046" s="121"/>
      <c r="I1046" s="121"/>
      <c r="J1046" s="121"/>
      <c r="K1046" s="82"/>
      <c r="L1046" s="137"/>
      <c r="M1046" s="137"/>
      <c r="N1046" s="137"/>
      <c r="O1046" s="137"/>
      <c r="P1046" s="137"/>
      <c r="Q1046" s="137"/>
      <c r="R1046" s="137"/>
      <c r="S1046" s="137"/>
      <c r="T1046" s="137"/>
      <c r="U1046" s="137"/>
      <c r="V1046" s="137"/>
      <c r="W1046" s="137"/>
      <c r="X1046" s="137"/>
      <c r="Y1046" s="137"/>
      <c r="Z1046" s="137"/>
      <c r="AA1046" s="137"/>
      <c r="AB1046" s="137"/>
      <c r="AC1046" s="146"/>
      <c r="AD1046" s="147"/>
      <c r="AE1046" s="148"/>
      <c r="AF1046" s="92"/>
      <c r="AG1046" s="139"/>
      <c r="AH1046" s="139"/>
      <c r="AI1046" s="140"/>
      <c r="AJ1046" s="108"/>
    </row>
    <row r="1047" spans="1:36" ht="18" customHeight="1" x14ac:dyDescent="0.25">
      <c r="A1047" s="28"/>
      <c r="B1047" s="190" t="s">
        <v>90</v>
      </c>
      <c r="C1047" s="190"/>
      <c r="D1047" s="190"/>
      <c r="E1047" s="190"/>
      <c r="F1047" s="190"/>
      <c r="G1047" s="190"/>
      <c r="H1047" s="190"/>
      <c r="I1047" s="190"/>
      <c r="J1047" s="190"/>
      <c r="K1047" s="120">
        <f>SUM(K1032:K1043)</f>
        <v>0</v>
      </c>
      <c r="L1047" s="29"/>
      <c r="M1047" s="29"/>
      <c r="N1047" s="29"/>
      <c r="O1047" s="29"/>
      <c r="P1047" s="29"/>
      <c r="Q1047" s="29"/>
      <c r="R1047" s="29"/>
      <c r="S1047" s="29"/>
      <c r="T1047" s="29"/>
      <c r="U1047" s="29"/>
      <c r="V1047" s="29"/>
      <c r="W1047" s="29"/>
      <c r="X1047" s="29"/>
      <c r="Y1047" s="29"/>
      <c r="Z1047" s="29"/>
      <c r="AA1047" s="29"/>
      <c r="AB1047" s="29"/>
      <c r="AC1047" s="60" t="str">
        <f>IF(K1040=0,"",K1040/B1032)</f>
        <v/>
      </c>
      <c r="AD1047" s="60" t="str">
        <f>IF(K1047=0,"",K1047/B1032)</f>
        <v/>
      </c>
      <c r="AE1047" s="60" t="str">
        <f>IF(K1040=0,"",AD1047-AC1047)</f>
        <v/>
      </c>
      <c r="AF1047" s="1"/>
      <c r="AG1047" s="29"/>
      <c r="AH1047" s="25"/>
      <c r="AI1047" s="1"/>
      <c r="AJ1047" s="108"/>
    </row>
    <row r="1048" spans="1:36" ht="12.75" customHeight="1" x14ac:dyDescent="0.2"/>
    <row r="1049" spans="1:36" ht="12.75" customHeight="1" x14ac:dyDescent="0.2"/>
    <row r="1050" spans="1:36" s="179" customFormat="1" ht="26.25" customHeight="1" x14ac:dyDescent="0.4">
      <c r="B1050" s="188" t="s">
        <v>101</v>
      </c>
      <c r="C1050" s="189"/>
      <c r="D1050" s="189"/>
      <c r="E1050" s="189"/>
      <c r="F1050" s="189"/>
      <c r="G1050" s="189"/>
      <c r="H1050" s="189"/>
      <c r="I1050" s="189"/>
      <c r="J1050" s="189"/>
      <c r="K1050" s="123" t="s">
        <v>126</v>
      </c>
      <c r="AC1050" s="1"/>
      <c r="AD1050" s="1"/>
      <c r="AE1050" s="29"/>
      <c r="AF1050" s="1"/>
      <c r="AG1050" s="29"/>
      <c r="AH1050" s="29"/>
      <c r="AI1050" s="29"/>
    </row>
    <row r="1051" spans="1:36" s="179" customFormat="1" ht="20.25" customHeight="1" x14ac:dyDescent="0.2">
      <c r="A1051" s="192" t="s">
        <v>9</v>
      </c>
      <c r="B1051" s="193" t="s">
        <v>80</v>
      </c>
      <c r="C1051" s="194"/>
      <c r="D1051" s="194"/>
      <c r="E1051" s="194"/>
      <c r="F1051" s="194"/>
      <c r="G1051" s="194"/>
      <c r="H1051" s="194"/>
      <c r="I1051" s="194"/>
      <c r="J1051" s="195"/>
      <c r="K1051" s="196" t="s">
        <v>10</v>
      </c>
      <c r="L1051" s="29"/>
      <c r="M1051" s="29"/>
      <c r="N1051" s="29"/>
      <c r="O1051" s="29"/>
      <c r="P1051" s="29"/>
      <c r="Q1051" s="29"/>
      <c r="R1051" s="29"/>
      <c r="S1051" s="29"/>
      <c r="T1051" s="29"/>
      <c r="U1051" s="29"/>
      <c r="V1051" s="29"/>
      <c r="W1051" s="29"/>
      <c r="X1051" s="29"/>
      <c r="Y1051" s="29"/>
      <c r="Z1051" s="29"/>
      <c r="AA1051" s="29"/>
      <c r="AB1051" s="29"/>
      <c r="AC1051" s="184" t="s">
        <v>2</v>
      </c>
      <c r="AD1051" s="184" t="s">
        <v>3</v>
      </c>
      <c r="AE1051" s="191" t="s">
        <v>4</v>
      </c>
      <c r="AF1051" s="184" t="s">
        <v>5</v>
      </c>
      <c r="AG1051" s="198" t="s">
        <v>6</v>
      </c>
      <c r="AH1051" s="198" t="s">
        <v>7</v>
      </c>
      <c r="AI1051" s="184" t="s">
        <v>8</v>
      </c>
    </row>
    <row r="1052" spans="1:36" s="179" customFormat="1" ht="15.75" customHeight="1" x14ac:dyDescent="0.25">
      <c r="A1052" s="185"/>
      <c r="B1052" s="49" t="s">
        <v>81</v>
      </c>
      <c r="C1052" s="49" t="s">
        <v>82</v>
      </c>
      <c r="D1052" s="49" t="s">
        <v>83</v>
      </c>
      <c r="E1052" s="49" t="s">
        <v>84</v>
      </c>
      <c r="F1052" s="49" t="s">
        <v>85</v>
      </c>
      <c r="G1052" s="49" t="s">
        <v>86</v>
      </c>
      <c r="H1052" s="49" t="s">
        <v>87</v>
      </c>
      <c r="I1052" s="49" t="s">
        <v>88</v>
      </c>
      <c r="J1052" s="49" t="s">
        <v>89</v>
      </c>
      <c r="K1052" s="197"/>
      <c r="L1052" s="29"/>
      <c r="M1052" s="29"/>
      <c r="N1052" s="29"/>
      <c r="O1052" s="29"/>
      <c r="P1052" s="29"/>
      <c r="Q1052" s="29"/>
      <c r="R1052" s="29"/>
      <c r="S1052" s="29"/>
      <c r="T1052" s="29"/>
      <c r="U1052" s="29"/>
      <c r="V1052" s="29"/>
      <c r="W1052" s="29"/>
      <c r="X1052" s="29"/>
      <c r="Y1052" s="29"/>
      <c r="Z1052" s="29"/>
      <c r="AA1052" s="29"/>
      <c r="AB1052" s="29"/>
      <c r="AC1052" s="185"/>
      <c r="AD1052" s="185"/>
      <c r="AE1052" s="185"/>
      <c r="AF1052" s="185"/>
      <c r="AG1052" s="185"/>
      <c r="AH1052" s="185"/>
      <c r="AI1052" s="185"/>
    </row>
    <row r="1053" spans="1:36" s="179" customFormat="1" ht="15.75" customHeight="1" x14ac:dyDescent="0.25">
      <c r="A1053" s="49">
        <v>2502</v>
      </c>
      <c r="B1053" s="50">
        <v>50</v>
      </c>
      <c r="C1053" s="50"/>
      <c r="D1053" s="50"/>
      <c r="E1053" s="50"/>
      <c r="F1053" s="50"/>
      <c r="G1053" s="50"/>
      <c r="H1053" s="50"/>
      <c r="I1053" s="50"/>
      <c r="J1053" s="50"/>
      <c r="K1053" s="82"/>
      <c r="L1053" s="137"/>
      <c r="M1053" s="137"/>
      <c r="N1053" s="137"/>
      <c r="O1053" s="137"/>
      <c r="P1053" s="137"/>
      <c r="Q1053" s="137"/>
      <c r="R1053" s="137"/>
      <c r="S1053" s="137"/>
      <c r="T1053" s="137"/>
      <c r="U1053" s="137"/>
      <c r="V1053" s="137"/>
      <c r="W1053" s="137"/>
      <c r="X1053" s="137"/>
      <c r="Y1053" s="137"/>
      <c r="Z1053" s="137"/>
      <c r="AA1053" s="137"/>
      <c r="AB1053" s="137"/>
      <c r="AC1053" s="141"/>
      <c r="AD1053" s="142"/>
      <c r="AE1053" s="143"/>
      <c r="AF1053" s="133"/>
      <c r="AG1053" s="51">
        <f>B1053</f>
        <v>50</v>
      </c>
      <c r="AH1053" s="134"/>
      <c r="AI1053" s="133"/>
    </row>
    <row r="1054" spans="1:36" s="179" customFormat="1" ht="15.75" customHeight="1" x14ac:dyDescent="0.25">
      <c r="A1054" s="49">
        <v>2601</v>
      </c>
      <c r="B1054" s="50"/>
      <c r="C1054" s="50"/>
      <c r="D1054" s="50"/>
      <c r="E1054" s="50"/>
      <c r="F1054" s="50"/>
      <c r="G1054" s="50"/>
      <c r="H1054" s="50"/>
      <c r="I1054" s="50"/>
      <c r="J1054" s="50"/>
      <c r="K1054" s="82"/>
      <c r="L1054" s="137"/>
      <c r="M1054" s="137"/>
      <c r="N1054" s="137"/>
      <c r="O1054" s="137"/>
      <c r="P1054" s="137"/>
      <c r="Q1054" s="137"/>
      <c r="R1054" s="137"/>
      <c r="S1054" s="137"/>
      <c r="T1054" s="137"/>
      <c r="U1054" s="137"/>
      <c r="V1054" s="137"/>
      <c r="W1054" s="137"/>
      <c r="X1054" s="137"/>
      <c r="Y1054" s="137"/>
      <c r="Z1054" s="137"/>
      <c r="AA1054" s="137"/>
      <c r="AB1054" s="137"/>
      <c r="AC1054" s="144"/>
      <c r="AD1054" s="81"/>
      <c r="AE1054" s="145"/>
      <c r="AF1054" s="52" t="str">
        <f>IF(C1054=0,"",C1054/B1053)</f>
        <v/>
      </c>
      <c r="AG1054" s="53"/>
      <c r="AH1054" s="124" t="str">
        <f t="shared" ref="AH1054:AH1061" si="167">IF(AG1054=0,"",AG1054/AG1053)</f>
        <v/>
      </c>
      <c r="AI1054" s="124" t="str">
        <f t="shared" ref="AI1054:AI1061" si="168">IF(AG1054=0,"",100%-AH1054)</f>
        <v/>
      </c>
    </row>
    <row r="1055" spans="1:36" s="179" customFormat="1" ht="15.75" customHeight="1" x14ac:dyDescent="0.25">
      <c r="A1055" s="49">
        <v>2602</v>
      </c>
      <c r="B1055" s="50"/>
      <c r="C1055" s="50"/>
      <c r="D1055" s="50"/>
      <c r="E1055" s="50"/>
      <c r="F1055" s="50"/>
      <c r="G1055" s="50"/>
      <c r="H1055" s="50"/>
      <c r="I1055" s="50"/>
      <c r="J1055" s="50"/>
      <c r="K1055" s="82"/>
      <c r="L1055" s="137"/>
      <c r="M1055" s="137"/>
      <c r="N1055" s="137"/>
      <c r="O1055" s="137"/>
      <c r="P1055" s="137"/>
      <c r="Q1055" s="137"/>
      <c r="R1055" s="137"/>
      <c r="S1055" s="137"/>
      <c r="T1055" s="137"/>
      <c r="U1055" s="137"/>
      <c r="V1055" s="137"/>
      <c r="W1055" s="137"/>
      <c r="X1055" s="137"/>
      <c r="Y1055" s="137"/>
      <c r="Z1055" s="137"/>
      <c r="AA1055" s="137"/>
      <c r="AB1055" s="137"/>
      <c r="AC1055" s="144"/>
      <c r="AD1055" s="81"/>
      <c r="AE1055" s="145"/>
      <c r="AF1055" s="52" t="str">
        <f>IF(D1055=0,"",D1055/C1054)</f>
        <v/>
      </c>
      <c r="AG1055" s="53"/>
      <c r="AH1055" s="124" t="str">
        <f t="shared" si="167"/>
        <v/>
      </c>
      <c r="AI1055" s="124" t="str">
        <f t="shared" si="168"/>
        <v/>
      </c>
      <c r="AJ1055" s="8">
        <f>AG1055/AG1053</f>
        <v>0</v>
      </c>
    </row>
    <row r="1056" spans="1:36" s="179" customFormat="1" ht="15.75" customHeight="1" x14ac:dyDescent="0.25">
      <c r="A1056" s="49">
        <v>2701</v>
      </c>
      <c r="B1056" s="50"/>
      <c r="C1056" s="50"/>
      <c r="D1056" s="50"/>
      <c r="E1056" s="50"/>
      <c r="F1056" s="50"/>
      <c r="G1056" s="50"/>
      <c r="H1056" s="50"/>
      <c r="I1056" s="50"/>
      <c r="J1056" s="50"/>
      <c r="K1056" s="82"/>
      <c r="L1056" s="137"/>
      <c r="M1056" s="137"/>
      <c r="N1056" s="137"/>
      <c r="O1056" s="137"/>
      <c r="P1056" s="137"/>
      <c r="Q1056" s="137"/>
      <c r="R1056" s="137"/>
      <c r="S1056" s="137"/>
      <c r="T1056" s="137"/>
      <c r="U1056" s="137"/>
      <c r="V1056" s="137"/>
      <c r="W1056" s="137"/>
      <c r="X1056" s="137"/>
      <c r="Y1056" s="137"/>
      <c r="Z1056" s="137"/>
      <c r="AA1056" s="137"/>
      <c r="AB1056" s="137"/>
      <c r="AC1056" s="144"/>
      <c r="AD1056" s="81"/>
      <c r="AE1056" s="145"/>
      <c r="AF1056" s="52" t="str">
        <f>IF(E1056=0,"",E1056/D1055)</f>
        <v/>
      </c>
      <c r="AG1056" s="53"/>
      <c r="AH1056" s="124" t="str">
        <f t="shared" si="167"/>
        <v/>
      </c>
      <c r="AI1056" s="124" t="str">
        <f t="shared" si="168"/>
        <v/>
      </c>
    </row>
    <row r="1057" spans="1:35" s="179" customFormat="1" ht="15.75" customHeight="1" x14ac:dyDescent="0.25">
      <c r="A1057" s="49">
        <v>2702</v>
      </c>
      <c r="B1057" s="50"/>
      <c r="C1057" s="50"/>
      <c r="D1057" s="50"/>
      <c r="E1057" s="50"/>
      <c r="F1057" s="50"/>
      <c r="G1057" s="50"/>
      <c r="H1057" s="50"/>
      <c r="I1057" s="50"/>
      <c r="J1057" s="50"/>
      <c r="K1057" s="82"/>
      <c r="L1057" s="137"/>
      <c r="M1057" s="137"/>
      <c r="N1057" s="137"/>
      <c r="O1057" s="137"/>
      <c r="P1057" s="137"/>
      <c r="Q1057" s="137"/>
      <c r="R1057" s="137"/>
      <c r="S1057" s="137"/>
      <c r="T1057" s="137"/>
      <c r="U1057" s="137"/>
      <c r="V1057" s="137"/>
      <c r="W1057" s="137"/>
      <c r="X1057" s="137"/>
      <c r="Y1057" s="137"/>
      <c r="Z1057" s="137"/>
      <c r="AA1057" s="137"/>
      <c r="AB1057" s="137"/>
      <c r="AC1057" s="144"/>
      <c r="AD1057" s="81"/>
      <c r="AE1057" s="145"/>
      <c r="AF1057" s="52" t="str">
        <f>IF(F1057=0,"",F1057/E1056)</f>
        <v/>
      </c>
      <c r="AG1057" s="53"/>
      <c r="AH1057" s="124" t="str">
        <f t="shared" si="167"/>
        <v/>
      </c>
      <c r="AI1057" s="124" t="str">
        <f t="shared" si="168"/>
        <v/>
      </c>
    </row>
    <row r="1058" spans="1:35" s="179" customFormat="1" ht="15.75" customHeight="1" x14ac:dyDescent="0.25">
      <c r="A1058" s="49">
        <v>2801</v>
      </c>
      <c r="B1058" s="50"/>
      <c r="C1058" s="50"/>
      <c r="D1058" s="50"/>
      <c r="E1058" s="50"/>
      <c r="F1058" s="50"/>
      <c r="G1058" s="50"/>
      <c r="H1058" s="50"/>
      <c r="I1058" s="50"/>
      <c r="J1058" s="50"/>
      <c r="K1058" s="82"/>
      <c r="L1058" s="137"/>
      <c r="M1058" s="137"/>
      <c r="N1058" s="137"/>
      <c r="O1058" s="137"/>
      <c r="P1058" s="137"/>
      <c r="Q1058" s="137"/>
      <c r="R1058" s="137"/>
      <c r="S1058" s="137"/>
      <c r="T1058" s="137"/>
      <c r="U1058" s="137"/>
      <c r="V1058" s="137"/>
      <c r="W1058" s="137"/>
      <c r="X1058" s="137"/>
      <c r="Y1058" s="137"/>
      <c r="Z1058" s="137"/>
      <c r="AA1058" s="137"/>
      <c r="AB1058" s="137"/>
      <c r="AC1058" s="144"/>
      <c r="AD1058" s="81"/>
      <c r="AE1058" s="145"/>
      <c r="AF1058" s="52" t="str">
        <f>IF(G1058=0,"",G1058/F1057)</f>
        <v/>
      </c>
      <c r="AG1058" s="53"/>
      <c r="AH1058" s="124" t="str">
        <f t="shared" si="167"/>
        <v/>
      </c>
      <c r="AI1058" s="124" t="str">
        <f t="shared" si="168"/>
        <v/>
      </c>
    </row>
    <row r="1059" spans="1:35" s="179" customFormat="1" ht="15.75" customHeight="1" x14ac:dyDescent="0.25">
      <c r="A1059" s="49">
        <v>2802</v>
      </c>
      <c r="B1059" s="50"/>
      <c r="C1059" s="50"/>
      <c r="D1059" s="50"/>
      <c r="E1059" s="50"/>
      <c r="F1059" s="50"/>
      <c r="G1059" s="50"/>
      <c r="H1059" s="50"/>
      <c r="I1059" s="50"/>
      <c r="J1059" s="50"/>
      <c r="K1059" s="82"/>
      <c r="L1059" s="137"/>
      <c r="M1059" s="137"/>
      <c r="N1059" s="137"/>
      <c r="O1059" s="137"/>
      <c r="P1059" s="137"/>
      <c r="Q1059" s="137"/>
      <c r="R1059" s="137"/>
      <c r="S1059" s="137"/>
      <c r="T1059" s="137"/>
      <c r="U1059" s="137"/>
      <c r="V1059" s="137"/>
      <c r="W1059" s="137"/>
      <c r="X1059" s="137"/>
      <c r="Y1059" s="137"/>
      <c r="Z1059" s="137"/>
      <c r="AA1059" s="137"/>
      <c r="AB1059" s="137"/>
      <c r="AC1059" s="144"/>
      <c r="AD1059" s="81"/>
      <c r="AE1059" s="145"/>
      <c r="AF1059" s="52" t="str">
        <f>IF(H1059=0,"",H1059/G1058)</f>
        <v/>
      </c>
      <c r="AG1059" s="53"/>
      <c r="AH1059" s="124" t="str">
        <f t="shared" si="167"/>
        <v/>
      </c>
      <c r="AI1059" s="124" t="str">
        <f t="shared" si="168"/>
        <v/>
      </c>
    </row>
    <row r="1060" spans="1:35" s="179" customFormat="1" ht="15.75" customHeight="1" x14ac:dyDescent="0.25">
      <c r="A1060" s="49">
        <v>2901</v>
      </c>
      <c r="B1060" s="50"/>
      <c r="C1060" s="50"/>
      <c r="D1060" s="50"/>
      <c r="E1060" s="50"/>
      <c r="F1060" s="50"/>
      <c r="G1060" s="50"/>
      <c r="H1060" s="50"/>
      <c r="I1060" s="50"/>
      <c r="J1060" s="50"/>
      <c r="K1060" s="82"/>
      <c r="L1060" s="137"/>
      <c r="M1060" s="137"/>
      <c r="N1060" s="137"/>
      <c r="O1060" s="137"/>
      <c r="P1060" s="137"/>
      <c r="Q1060" s="137"/>
      <c r="R1060" s="137"/>
      <c r="S1060" s="137"/>
      <c r="T1060" s="137"/>
      <c r="U1060" s="137"/>
      <c r="V1060" s="137"/>
      <c r="W1060" s="137"/>
      <c r="X1060" s="137"/>
      <c r="Y1060" s="137"/>
      <c r="Z1060" s="137"/>
      <c r="AA1060" s="137"/>
      <c r="AB1060" s="137"/>
      <c r="AC1060" s="144"/>
      <c r="AD1060" s="81"/>
      <c r="AE1060" s="145"/>
      <c r="AF1060" s="52" t="str">
        <f>IF(I1060=0,"",I1060/H1059)</f>
        <v/>
      </c>
      <c r="AG1060" s="53"/>
      <c r="AH1060" s="124" t="str">
        <f t="shared" si="167"/>
        <v/>
      </c>
      <c r="AI1060" s="124" t="str">
        <f t="shared" si="168"/>
        <v/>
      </c>
    </row>
    <row r="1061" spans="1:35" s="179" customFormat="1" ht="15.75" customHeight="1" x14ac:dyDescent="0.25">
      <c r="A1061" s="49">
        <v>2902</v>
      </c>
      <c r="B1061" s="50"/>
      <c r="C1061" s="50"/>
      <c r="D1061" s="50"/>
      <c r="E1061" s="50"/>
      <c r="F1061" s="50"/>
      <c r="G1061" s="50"/>
      <c r="H1061" s="50"/>
      <c r="I1061" s="50"/>
      <c r="J1061" s="50"/>
      <c r="K1061" s="82"/>
      <c r="L1061" s="137"/>
      <c r="M1061" s="137"/>
      <c r="N1061" s="137"/>
      <c r="O1061" s="137"/>
      <c r="P1061" s="137"/>
      <c r="Q1061" s="137"/>
      <c r="R1061" s="137"/>
      <c r="S1061" s="137"/>
      <c r="T1061" s="137"/>
      <c r="U1061" s="137"/>
      <c r="V1061" s="137"/>
      <c r="W1061" s="137"/>
      <c r="X1061" s="137"/>
      <c r="Y1061" s="137"/>
      <c r="Z1061" s="137"/>
      <c r="AA1061" s="137"/>
      <c r="AB1061" s="137"/>
      <c r="AC1061" s="144"/>
      <c r="AD1061" s="81"/>
      <c r="AE1061" s="145"/>
      <c r="AF1061" s="54" t="str">
        <f>IF(J1061=0,"",J1061/I1060)</f>
        <v/>
      </c>
      <c r="AG1061" s="53"/>
      <c r="AH1061" s="54" t="str">
        <f t="shared" si="167"/>
        <v/>
      </c>
      <c r="AI1061" s="54" t="str">
        <f t="shared" si="168"/>
        <v/>
      </c>
    </row>
    <row r="1062" spans="1:35" s="179" customFormat="1" ht="15.75" customHeight="1" x14ac:dyDescent="0.25">
      <c r="A1062" s="49">
        <v>3001</v>
      </c>
      <c r="B1062" s="50"/>
      <c r="C1062" s="50"/>
      <c r="D1062" s="50"/>
      <c r="E1062" s="50"/>
      <c r="F1062" s="50"/>
      <c r="G1062" s="50"/>
      <c r="H1062" s="50"/>
      <c r="I1062" s="50"/>
      <c r="J1062" s="50"/>
      <c r="K1062" s="82"/>
      <c r="L1062" s="137"/>
      <c r="M1062" s="137"/>
      <c r="N1062" s="137"/>
      <c r="O1062" s="137"/>
      <c r="P1062" s="137"/>
      <c r="Q1062" s="137"/>
      <c r="R1062" s="137"/>
      <c r="S1062" s="137"/>
      <c r="T1062" s="137"/>
      <c r="U1062" s="137"/>
      <c r="V1062" s="137"/>
      <c r="W1062" s="137"/>
      <c r="X1062" s="137"/>
      <c r="Y1062" s="137"/>
      <c r="Z1062" s="137"/>
      <c r="AA1062" s="137"/>
      <c r="AB1062" s="137"/>
      <c r="AC1062" s="144"/>
      <c r="AD1062" s="81"/>
      <c r="AE1062" s="137"/>
      <c r="AF1062" s="81"/>
      <c r="AG1062" s="53"/>
      <c r="AH1062" s="81"/>
      <c r="AI1062" s="153"/>
    </row>
    <row r="1063" spans="1:35" s="179" customFormat="1" ht="15.75" customHeight="1" x14ac:dyDescent="0.25">
      <c r="A1063" s="49">
        <v>3002</v>
      </c>
      <c r="B1063" s="50"/>
      <c r="C1063" s="50"/>
      <c r="D1063" s="50"/>
      <c r="E1063" s="50"/>
      <c r="F1063" s="50"/>
      <c r="G1063" s="50"/>
      <c r="H1063" s="50"/>
      <c r="I1063" s="50"/>
      <c r="J1063" s="50"/>
      <c r="K1063" s="82"/>
      <c r="L1063" s="137"/>
      <c r="M1063" s="137"/>
      <c r="N1063" s="137"/>
      <c r="O1063" s="137"/>
      <c r="P1063" s="137"/>
      <c r="Q1063" s="137"/>
      <c r="R1063" s="137"/>
      <c r="S1063" s="137"/>
      <c r="T1063" s="137"/>
      <c r="U1063" s="137"/>
      <c r="V1063" s="137"/>
      <c r="W1063" s="137"/>
      <c r="X1063" s="137"/>
      <c r="Y1063" s="137"/>
      <c r="Z1063" s="137"/>
      <c r="AA1063" s="137"/>
      <c r="AB1063" s="137"/>
      <c r="AC1063" s="144"/>
      <c r="AD1063" s="81"/>
      <c r="AE1063" s="137"/>
      <c r="AF1063" s="79"/>
      <c r="AG1063" s="56"/>
      <c r="AH1063" s="136"/>
      <c r="AI1063" s="79"/>
    </row>
    <row r="1064" spans="1:35" s="179" customFormat="1" ht="15.75" customHeight="1" x14ac:dyDescent="0.25">
      <c r="A1064" s="49">
        <v>3101</v>
      </c>
      <c r="B1064" s="50"/>
      <c r="C1064" s="50"/>
      <c r="D1064" s="50"/>
      <c r="E1064" s="50"/>
      <c r="F1064" s="50"/>
      <c r="G1064" s="50"/>
      <c r="H1064" s="50"/>
      <c r="I1064" s="50"/>
      <c r="J1064" s="50"/>
      <c r="K1064" s="82"/>
      <c r="L1064" s="137"/>
      <c r="M1064" s="137"/>
      <c r="N1064" s="137"/>
      <c r="O1064" s="137"/>
      <c r="P1064" s="137"/>
      <c r="Q1064" s="137"/>
      <c r="R1064" s="137"/>
      <c r="S1064" s="137"/>
      <c r="T1064" s="137"/>
      <c r="U1064" s="137"/>
      <c r="V1064" s="137"/>
      <c r="W1064" s="137"/>
      <c r="X1064" s="137"/>
      <c r="Y1064" s="137"/>
      <c r="Z1064" s="137"/>
      <c r="AA1064" s="137"/>
      <c r="AB1064" s="137"/>
      <c r="AC1064" s="144"/>
      <c r="AD1064" s="81"/>
      <c r="AE1064" s="137"/>
      <c r="AF1064" s="79"/>
      <c r="AG1064" s="56"/>
      <c r="AH1064" s="136"/>
      <c r="AI1064" s="79"/>
    </row>
    <row r="1065" spans="1:35" s="179" customFormat="1" ht="15.75" customHeight="1" x14ac:dyDescent="0.25">
      <c r="A1065" s="49">
        <v>3102</v>
      </c>
      <c r="B1065" s="50"/>
      <c r="C1065" s="50"/>
      <c r="D1065" s="50"/>
      <c r="E1065" s="50"/>
      <c r="F1065" s="50"/>
      <c r="G1065" s="50"/>
      <c r="H1065" s="50"/>
      <c r="I1065" s="50"/>
      <c r="J1065" s="50"/>
      <c r="K1065" s="82"/>
      <c r="L1065" s="137"/>
      <c r="M1065" s="137"/>
      <c r="N1065" s="137"/>
      <c r="O1065" s="137"/>
      <c r="P1065" s="137"/>
      <c r="Q1065" s="137"/>
      <c r="R1065" s="137"/>
      <c r="S1065" s="137"/>
      <c r="T1065" s="137"/>
      <c r="U1065" s="137"/>
      <c r="V1065" s="137"/>
      <c r="W1065" s="137"/>
      <c r="X1065" s="137"/>
      <c r="Y1065" s="137"/>
      <c r="Z1065" s="137"/>
      <c r="AA1065" s="137"/>
      <c r="AB1065" s="137"/>
      <c r="AC1065" s="144"/>
      <c r="AD1065" s="81"/>
      <c r="AE1065" s="137"/>
      <c r="AF1065" s="79"/>
      <c r="AG1065" s="56"/>
      <c r="AH1065" s="136"/>
      <c r="AI1065" s="79"/>
    </row>
    <row r="1066" spans="1:35" s="179" customFormat="1" ht="15.75" customHeight="1" x14ac:dyDescent="0.25">
      <c r="A1066" s="49">
        <v>3201</v>
      </c>
      <c r="B1066" s="50"/>
      <c r="C1066" s="50"/>
      <c r="D1066" s="50"/>
      <c r="E1066" s="50"/>
      <c r="F1066" s="50"/>
      <c r="G1066" s="50"/>
      <c r="H1066" s="50"/>
      <c r="I1066" s="50"/>
      <c r="J1066" s="50"/>
      <c r="K1066" s="82"/>
      <c r="L1066" s="137"/>
      <c r="M1066" s="137"/>
      <c r="N1066" s="137"/>
      <c r="O1066" s="137"/>
      <c r="P1066" s="137"/>
      <c r="Q1066" s="137"/>
      <c r="R1066" s="137"/>
      <c r="S1066" s="137"/>
      <c r="T1066" s="137"/>
      <c r="U1066" s="137"/>
      <c r="V1066" s="137"/>
      <c r="W1066" s="137"/>
      <c r="X1066" s="137"/>
      <c r="Y1066" s="137"/>
      <c r="Z1066" s="137"/>
      <c r="AA1066" s="137"/>
      <c r="AB1066" s="137"/>
      <c r="AC1066" s="144"/>
      <c r="AD1066" s="81"/>
      <c r="AE1066" s="137"/>
      <c r="AF1066" s="81"/>
      <c r="AG1066" s="137"/>
      <c r="AH1066" s="138"/>
      <c r="AI1066" s="79"/>
    </row>
    <row r="1067" spans="1:35" s="179" customFormat="1" ht="15.75" customHeight="1" x14ac:dyDescent="0.25">
      <c r="A1067" s="49">
        <v>3202</v>
      </c>
      <c r="B1067" s="50"/>
      <c r="C1067" s="50"/>
      <c r="D1067" s="50"/>
      <c r="E1067" s="50"/>
      <c r="F1067" s="50"/>
      <c r="G1067" s="50"/>
      <c r="H1067" s="50"/>
      <c r="I1067" s="50"/>
      <c r="J1067" s="50"/>
      <c r="K1067" s="82"/>
      <c r="L1067" s="137"/>
      <c r="M1067" s="137"/>
      <c r="N1067" s="137"/>
      <c r="O1067" s="137"/>
      <c r="P1067" s="137"/>
      <c r="Q1067" s="137"/>
      <c r="R1067" s="137"/>
      <c r="S1067" s="137"/>
      <c r="T1067" s="137"/>
      <c r="U1067" s="137"/>
      <c r="V1067" s="137"/>
      <c r="W1067" s="137"/>
      <c r="X1067" s="137"/>
      <c r="Y1067" s="137"/>
      <c r="Z1067" s="137"/>
      <c r="AA1067" s="137"/>
      <c r="AB1067" s="137"/>
      <c r="AC1067" s="144"/>
      <c r="AD1067" s="81"/>
      <c r="AE1067" s="137"/>
      <c r="AF1067" s="126" t="s">
        <v>63</v>
      </c>
      <c r="AG1067" s="127"/>
      <c r="AH1067" s="128" t="str">
        <f>IF(SUM(K1055:K1063)=0,"",SUM(K1055:K1063))</f>
        <v/>
      </c>
      <c r="AI1067" s="129" t="s">
        <v>10</v>
      </c>
    </row>
    <row r="1068" spans="1:35" s="179" customFormat="1" ht="15.75" customHeight="1" x14ac:dyDescent="0.25">
      <c r="A1068" s="49">
        <v>3301</v>
      </c>
      <c r="B1068" s="50"/>
      <c r="C1068" s="50"/>
      <c r="D1068" s="50"/>
      <c r="E1068" s="50"/>
      <c r="F1068" s="50"/>
      <c r="G1068" s="50"/>
      <c r="H1068" s="50"/>
      <c r="I1068" s="50"/>
      <c r="J1068" s="50"/>
      <c r="K1068" s="82"/>
      <c r="L1068" s="137"/>
      <c r="M1068" s="137"/>
      <c r="N1068" s="137"/>
      <c r="O1068" s="137"/>
      <c r="P1068" s="137"/>
      <c r="Q1068" s="137"/>
      <c r="R1068" s="137"/>
      <c r="S1068" s="137"/>
      <c r="T1068" s="137"/>
      <c r="U1068" s="137"/>
      <c r="V1068" s="137"/>
      <c r="W1068" s="137"/>
      <c r="X1068" s="137"/>
      <c r="Y1068" s="137"/>
      <c r="Z1068" s="137"/>
      <c r="AA1068" s="137"/>
      <c r="AB1068" s="137"/>
      <c r="AC1068" s="144"/>
      <c r="AD1068" s="81"/>
      <c r="AE1068" s="137"/>
      <c r="AF1068" s="130" t="s">
        <v>64</v>
      </c>
      <c r="AG1068" s="57" t="str">
        <f>IF(AG1067/B1053=0,"",AG1067/B1053)</f>
        <v/>
      </c>
      <c r="AH1068" s="131" t="e">
        <f>IF(AG1067/AH1067=0,"",AG1067/AH1067)</f>
        <v>#VALUE!</v>
      </c>
      <c r="AI1068" s="132" t="s">
        <v>65</v>
      </c>
    </row>
    <row r="1069" spans="1:35" s="179" customFormat="1" ht="15.75" customHeight="1" x14ac:dyDescent="0.25">
      <c r="A1069" s="49">
        <v>3302</v>
      </c>
      <c r="B1069" s="50"/>
      <c r="C1069" s="50"/>
      <c r="D1069" s="50"/>
      <c r="E1069" s="50"/>
      <c r="F1069" s="50"/>
      <c r="G1069" s="50"/>
      <c r="H1069" s="50"/>
      <c r="I1069" s="50"/>
      <c r="J1069" s="50"/>
      <c r="K1069" s="82"/>
      <c r="L1069" s="137"/>
      <c r="M1069" s="137"/>
      <c r="N1069" s="137"/>
      <c r="O1069" s="137"/>
      <c r="P1069" s="137"/>
      <c r="Q1069" s="137"/>
      <c r="R1069" s="137"/>
      <c r="S1069" s="137"/>
      <c r="T1069" s="137"/>
      <c r="U1069" s="137"/>
      <c r="V1069" s="137"/>
      <c r="W1069" s="137"/>
      <c r="X1069" s="137"/>
      <c r="Y1069" s="137"/>
      <c r="Z1069" s="137"/>
      <c r="AA1069" s="137"/>
      <c r="AB1069" s="137"/>
      <c r="AC1069" s="146"/>
      <c r="AD1069" s="147"/>
      <c r="AE1069" s="148"/>
      <c r="AF1069" s="92"/>
      <c r="AG1069" s="139"/>
      <c r="AH1069" s="139"/>
      <c r="AI1069" s="140"/>
    </row>
    <row r="1070" spans="1:35" s="179" customFormat="1" ht="18" customHeight="1" x14ac:dyDescent="0.25">
      <c r="A1070" s="28"/>
      <c r="B1070" s="190" t="s">
        <v>90</v>
      </c>
      <c r="C1070" s="190"/>
      <c r="D1070" s="190"/>
      <c r="E1070" s="190"/>
      <c r="F1070" s="190"/>
      <c r="G1070" s="190"/>
      <c r="H1070" s="190"/>
      <c r="I1070" s="190"/>
      <c r="J1070" s="190"/>
      <c r="K1070" s="59">
        <f>SUM(K1053:K1066)</f>
        <v>0</v>
      </c>
      <c r="L1070" s="29"/>
      <c r="M1070" s="29"/>
      <c r="N1070" s="29"/>
      <c r="O1070" s="29"/>
      <c r="P1070" s="29"/>
      <c r="Q1070" s="29"/>
      <c r="R1070" s="29"/>
      <c r="S1070" s="29"/>
      <c r="T1070" s="29"/>
      <c r="U1070" s="29"/>
      <c r="V1070" s="29"/>
      <c r="W1070" s="29"/>
      <c r="X1070" s="29"/>
      <c r="Y1070" s="29"/>
      <c r="Z1070" s="29"/>
      <c r="AA1070" s="29"/>
      <c r="AB1070" s="29"/>
      <c r="AC1070" s="60" t="str">
        <f>IF(K1061=0,"",K1061/B1053)</f>
        <v/>
      </c>
      <c r="AD1070" s="60" t="str">
        <f>IF(K1070=0,"",K1070/B1053)</f>
        <v/>
      </c>
      <c r="AE1070" s="60" t="str">
        <f>IF(K1061=0,"",AD1070-AC1070)</f>
        <v/>
      </c>
      <c r="AF1070" s="1"/>
      <c r="AG1070" s="29"/>
      <c r="AH1070" s="25"/>
      <c r="AI1070" s="1"/>
    </row>
    <row r="1071" spans="1:35" ht="12.75" customHeight="1" x14ac:dyDescent="0.2"/>
    <row r="1072" spans="1:35" ht="12.75" customHeight="1" x14ac:dyDescent="0.2"/>
    <row r="1073" ht="12.75" customHeight="1" x14ac:dyDescent="0.2"/>
    <row r="1074" ht="12.75" customHeight="1" x14ac:dyDescent="0.2"/>
    <row r="1075" ht="12.75" customHeight="1" x14ac:dyDescent="0.2"/>
    <row r="1076" ht="12.75" customHeight="1" x14ac:dyDescent="0.2"/>
    <row r="1077" ht="12.75" customHeight="1" x14ac:dyDescent="0.2"/>
    <row r="1078" ht="12.75" customHeight="1" x14ac:dyDescent="0.2"/>
    <row r="1079" ht="12.75" customHeight="1" x14ac:dyDescent="0.2"/>
    <row r="1080" ht="12.75" customHeight="1" x14ac:dyDescent="0.2"/>
    <row r="1081" ht="12.75" customHeight="1" x14ac:dyDescent="0.2"/>
    <row r="1082" ht="12.75" customHeight="1" x14ac:dyDescent="0.2"/>
    <row r="1083" ht="12.75" customHeight="1" x14ac:dyDescent="0.2"/>
    <row r="1084" ht="12.75" customHeight="1" x14ac:dyDescent="0.2"/>
    <row r="1085" ht="12.75" customHeight="1" x14ac:dyDescent="0.2"/>
    <row r="1086" ht="12.75" customHeight="1" x14ac:dyDescent="0.2"/>
    <row r="1087" ht="12.75" customHeight="1" x14ac:dyDescent="0.2"/>
    <row r="1088" ht="12.75" customHeight="1" x14ac:dyDescent="0.2"/>
    <row r="1089" ht="12.75" customHeight="1" x14ac:dyDescent="0.2"/>
    <row r="1090" ht="12.75" customHeight="1" x14ac:dyDescent="0.2"/>
    <row r="1091" ht="12.75" customHeight="1" x14ac:dyDescent="0.2"/>
    <row r="1092" ht="12.75" customHeight="1" x14ac:dyDescent="0.2"/>
    <row r="1093" ht="12.75" customHeight="1" x14ac:dyDescent="0.2"/>
    <row r="1094" ht="12.75" customHeight="1" x14ac:dyDescent="0.2"/>
    <row r="1095" ht="12.75" customHeight="1" x14ac:dyDescent="0.2"/>
    <row r="1096" ht="12.75" customHeight="1" x14ac:dyDescent="0.2"/>
    <row r="1097" ht="12.75" customHeight="1" x14ac:dyDescent="0.2"/>
    <row r="1098" ht="12.75" customHeight="1" x14ac:dyDescent="0.2"/>
    <row r="1099" ht="12.75" customHeight="1" x14ac:dyDescent="0.2"/>
    <row r="1100" ht="12.75" customHeight="1" x14ac:dyDescent="0.2"/>
    <row r="1101" ht="12.75" customHeight="1" x14ac:dyDescent="0.2"/>
    <row r="1102" ht="12.75" customHeight="1" x14ac:dyDescent="0.2"/>
    <row r="1103" ht="12.75" customHeight="1" x14ac:dyDescent="0.2"/>
    <row r="1104" ht="12.75" customHeight="1" x14ac:dyDescent="0.2"/>
    <row r="1105" ht="12.75" customHeight="1" x14ac:dyDescent="0.2"/>
    <row r="1106" ht="12.75" customHeight="1" x14ac:dyDescent="0.2"/>
    <row r="1107" ht="12.75" customHeight="1" x14ac:dyDescent="0.2"/>
    <row r="1108" ht="12.75" customHeight="1" x14ac:dyDescent="0.2"/>
    <row r="1109" ht="12.75" customHeight="1" x14ac:dyDescent="0.2"/>
    <row r="1110" ht="12.75" customHeight="1" x14ac:dyDescent="0.2"/>
    <row r="1111" ht="12.75" customHeight="1" x14ac:dyDescent="0.2"/>
    <row r="1112" ht="12.75" customHeight="1" x14ac:dyDescent="0.2"/>
    <row r="1113" ht="12.75" customHeight="1" x14ac:dyDescent="0.2"/>
    <row r="1114" ht="12.75" customHeight="1" x14ac:dyDescent="0.2"/>
    <row r="1115" ht="12.75" customHeight="1" x14ac:dyDescent="0.2"/>
    <row r="1116" ht="12.75" customHeight="1" x14ac:dyDescent="0.2"/>
    <row r="1117" ht="12.75" customHeight="1" x14ac:dyDescent="0.2"/>
    <row r="1118" ht="12.75" customHeight="1" x14ac:dyDescent="0.2"/>
    <row r="1119" ht="12.75" customHeight="1" x14ac:dyDescent="0.2"/>
    <row r="1120" ht="12.75" customHeight="1" x14ac:dyDescent="0.2"/>
    <row r="1121" ht="12.75" customHeight="1" x14ac:dyDescent="0.2"/>
    <row r="1122" ht="12.75" customHeight="1" x14ac:dyDescent="0.2"/>
    <row r="1123" ht="12.75" customHeight="1" x14ac:dyDescent="0.2"/>
    <row r="1124" ht="12.75" customHeight="1" x14ac:dyDescent="0.2"/>
    <row r="1125" ht="12.75" customHeight="1" x14ac:dyDescent="0.2"/>
    <row r="1126" ht="12.75" customHeight="1" x14ac:dyDescent="0.2"/>
    <row r="1127" ht="12.75" customHeight="1" x14ac:dyDescent="0.2"/>
    <row r="1128" ht="12.75" customHeight="1" x14ac:dyDescent="0.2"/>
    <row r="1129" ht="12.75" customHeight="1" x14ac:dyDescent="0.2"/>
    <row r="1130" ht="12.75" customHeight="1" x14ac:dyDescent="0.2"/>
    <row r="1131" ht="12.75" customHeight="1" x14ac:dyDescent="0.2"/>
    <row r="1132" ht="12.75" customHeight="1" x14ac:dyDescent="0.2"/>
    <row r="1133" ht="12.75" customHeight="1" x14ac:dyDescent="0.2"/>
    <row r="1134" ht="12.75" customHeight="1" x14ac:dyDescent="0.2"/>
    <row r="1135" ht="12.75" customHeight="1" x14ac:dyDescent="0.2"/>
    <row r="1136" ht="12.75" customHeight="1" x14ac:dyDescent="0.2"/>
    <row r="1137" ht="12.75" customHeight="1" x14ac:dyDescent="0.2"/>
    <row r="1138" ht="12.75" customHeight="1" x14ac:dyDescent="0.2"/>
    <row r="1139" ht="12.75" customHeight="1" x14ac:dyDescent="0.2"/>
    <row r="1140" ht="12.75" customHeight="1" x14ac:dyDescent="0.2"/>
    <row r="1141" ht="12.75" customHeight="1" x14ac:dyDescent="0.2"/>
    <row r="1142" ht="12.75" customHeight="1" x14ac:dyDescent="0.2"/>
    <row r="1143" ht="12.75" customHeight="1" x14ac:dyDescent="0.2"/>
    <row r="1144" ht="12.75" customHeight="1" x14ac:dyDescent="0.2"/>
    <row r="1145" ht="12.75" customHeight="1" x14ac:dyDescent="0.2"/>
    <row r="1146" ht="12.75" customHeight="1" x14ac:dyDescent="0.2"/>
    <row r="1147" ht="12.75" customHeight="1" x14ac:dyDescent="0.2"/>
    <row r="1148" ht="12.75" customHeight="1" x14ac:dyDescent="0.2"/>
    <row r="1149" ht="12.75" customHeight="1" x14ac:dyDescent="0.2"/>
    <row r="1150" ht="12.75" customHeight="1" x14ac:dyDescent="0.2"/>
    <row r="1151" ht="12.75" customHeight="1" x14ac:dyDescent="0.2"/>
    <row r="1152" ht="12.75" customHeight="1" x14ac:dyDescent="0.2"/>
    <row r="1153" ht="12.75" customHeight="1" x14ac:dyDescent="0.2"/>
    <row r="1154" ht="12.75" customHeight="1" x14ac:dyDescent="0.2"/>
    <row r="1155" ht="12.75" customHeight="1" x14ac:dyDescent="0.2"/>
    <row r="1156" ht="12.75" customHeight="1" x14ac:dyDescent="0.2"/>
    <row r="1157" ht="12.75" customHeight="1" x14ac:dyDescent="0.2"/>
    <row r="1158" ht="12.75" customHeight="1" x14ac:dyDescent="0.2"/>
    <row r="1159" ht="12.75" customHeight="1" x14ac:dyDescent="0.2"/>
    <row r="1160" ht="12.75" customHeight="1" x14ac:dyDescent="0.2"/>
    <row r="1161" ht="12.75" customHeight="1" x14ac:dyDescent="0.2"/>
    <row r="1162" ht="12.75" customHeight="1" x14ac:dyDescent="0.2"/>
    <row r="1163" ht="12.75" customHeight="1" x14ac:dyDescent="0.2"/>
    <row r="1164" ht="12.75" customHeight="1" x14ac:dyDescent="0.2"/>
    <row r="1165" ht="12.75" customHeight="1" x14ac:dyDescent="0.2"/>
    <row r="1166" ht="12.75" customHeight="1" x14ac:dyDescent="0.2"/>
    <row r="1167" ht="12.75" customHeight="1" x14ac:dyDescent="0.2"/>
    <row r="1168" ht="12.75" customHeight="1" x14ac:dyDescent="0.2"/>
    <row r="1169" ht="12.75" customHeight="1" x14ac:dyDescent="0.2"/>
    <row r="1170" ht="12.75" customHeight="1" x14ac:dyDescent="0.2"/>
    <row r="1171" ht="12.75" customHeight="1" x14ac:dyDescent="0.2"/>
    <row r="1172" ht="12.75" customHeight="1" x14ac:dyDescent="0.2"/>
    <row r="1173" ht="12.75" customHeight="1" x14ac:dyDescent="0.2"/>
    <row r="1174" ht="12.75" customHeight="1" x14ac:dyDescent="0.2"/>
    <row r="1175" ht="12.75" customHeight="1" x14ac:dyDescent="0.2"/>
    <row r="1176" ht="12.75" customHeight="1" x14ac:dyDescent="0.2"/>
    <row r="1177" ht="12.75" customHeight="1" x14ac:dyDescent="0.2"/>
    <row r="1178" ht="12.75" customHeight="1" x14ac:dyDescent="0.2"/>
    <row r="1179" ht="12.75" customHeight="1" x14ac:dyDescent="0.2"/>
    <row r="1180" ht="12.75" customHeight="1" x14ac:dyDescent="0.2"/>
    <row r="1181" ht="12.75" customHeight="1" x14ac:dyDescent="0.2"/>
    <row r="1182" ht="12.75" customHeight="1" x14ac:dyDescent="0.2"/>
    <row r="1183" ht="12.75" customHeight="1" x14ac:dyDescent="0.2"/>
    <row r="1184" ht="12.75" customHeight="1" x14ac:dyDescent="0.2"/>
    <row r="1185" ht="12.75" customHeight="1" x14ac:dyDescent="0.2"/>
    <row r="1186" ht="12.75" customHeight="1" x14ac:dyDescent="0.2"/>
    <row r="1187" ht="12.75" customHeight="1" x14ac:dyDescent="0.2"/>
    <row r="1188" ht="12.75" customHeight="1" x14ac:dyDescent="0.2"/>
    <row r="1189" ht="12.75" customHeight="1" x14ac:dyDescent="0.2"/>
    <row r="1190" ht="12.75" customHeight="1" x14ac:dyDescent="0.2"/>
    <row r="1191" ht="12.75" customHeight="1" x14ac:dyDescent="0.2"/>
    <row r="1192" ht="12.75" customHeight="1" x14ac:dyDescent="0.2"/>
    <row r="1193" ht="12.75" customHeight="1" x14ac:dyDescent="0.2"/>
    <row r="1194" ht="12.75" customHeight="1" x14ac:dyDescent="0.2"/>
    <row r="1195" ht="12.75" customHeight="1" x14ac:dyDescent="0.2"/>
    <row r="1196" ht="12.75" customHeight="1" x14ac:dyDescent="0.2"/>
    <row r="1197" ht="12.75" customHeight="1" x14ac:dyDescent="0.2"/>
    <row r="1198" ht="12.75" customHeight="1" x14ac:dyDescent="0.2"/>
    <row r="1199" ht="12.75" customHeight="1" x14ac:dyDescent="0.2"/>
    <row r="1200" ht="12.75" customHeight="1" x14ac:dyDescent="0.2"/>
    <row r="1201" ht="12.75" customHeight="1" x14ac:dyDescent="0.2"/>
    <row r="1202" ht="12.75" customHeight="1" x14ac:dyDescent="0.2"/>
    <row r="1203" ht="12.75" customHeight="1" x14ac:dyDescent="0.2"/>
    <row r="1204" ht="12.75" customHeight="1" x14ac:dyDescent="0.2"/>
    <row r="1205" ht="12.75" customHeight="1" x14ac:dyDescent="0.2"/>
    <row r="1206" ht="12.75" customHeight="1" x14ac:dyDescent="0.2"/>
    <row r="1207" ht="12.75" customHeight="1" x14ac:dyDescent="0.2"/>
    <row r="1208" ht="12.75" customHeight="1" x14ac:dyDescent="0.2"/>
    <row r="1209" ht="12.75" customHeight="1" x14ac:dyDescent="0.2"/>
    <row r="1210" ht="12.75" customHeight="1" x14ac:dyDescent="0.2"/>
    <row r="1211" ht="12.75" customHeight="1" x14ac:dyDescent="0.2"/>
    <row r="1212" ht="12.75" customHeight="1" x14ac:dyDescent="0.2"/>
    <row r="1213" ht="12.75" customHeight="1" x14ac:dyDescent="0.2"/>
    <row r="1214" ht="12.75" customHeight="1" x14ac:dyDescent="0.2"/>
    <row r="1215" ht="12.75" customHeight="1" x14ac:dyDescent="0.2"/>
    <row r="1216" ht="12.75" customHeight="1" x14ac:dyDescent="0.2"/>
    <row r="1217" ht="12.75" customHeight="1" x14ac:dyDescent="0.2"/>
    <row r="1218" ht="12.75" customHeight="1" x14ac:dyDescent="0.2"/>
    <row r="1219" ht="12.75" customHeight="1" x14ac:dyDescent="0.2"/>
    <row r="1220" ht="12.75" customHeight="1" x14ac:dyDescent="0.2"/>
    <row r="1221" ht="12.75" customHeight="1" x14ac:dyDescent="0.2"/>
    <row r="1222" ht="12.75" customHeight="1" x14ac:dyDescent="0.2"/>
    <row r="1223" ht="12.75" customHeight="1" x14ac:dyDescent="0.2"/>
    <row r="1224" ht="12.75" customHeight="1" x14ac:dyDescent="0.2"/>
    <row r="1225" ht="12.75" customHeight="1" x14ac:dyDescent="0.2"/>
    <row r="1226" ht="12.75" customHeight="1" x14ac:dyDescent="0.2"/>
    <row r="1227" ht="12.75" customHeight="1" x14ac:dyDescent="0.2"/>
    <row r="1228" ht="12.75" customHeight="1" x14ac:dyDescent="0.2"/>
    <row r="1229" ht="12.75" customHeight="1" x14ac:dyDescent="0.2"/>
    <row r="1230" ht="12.75" customHeight="1" x14ac:dyDescent="0.2"/>
    <row r="1231" ht="12.75" customHeight="1" x14ac:dyDescent="0.2"/>
    <row r="1232" ht="12.75" customHeight="1" x14ac:dyDescent="0.2"/>
    <row r="1233" ht="12.75" customHeight="1" x14ac:dyDescent="0.2"/>
    <row r="1234" ht="12.75" customHeight="1" x14ac:dyDescent="0.2"/>
    <row r="1235" ht="12.75" customHeight="1" x14ac:dyDescent="0.2"/>
    <row r="1236" ht="12.75" customHeight="1" x14ac:dyDescent="0.2"/>
    <row r="1237" ht="12.75" customHeight="1" x14ac:dyDescent="0.2"/>
    <row r="1238" ht="12.75" customHeight="1" x14ac:dyDescent="0.2"/>
    <row r="1239" ht="12.75" customHeight="1" x14ac:dyDescent="0.2"/>
    <row r="1240" ht="12.75" customHeight="1" x14ac:dyDescent="0.2"/>
    <row r="1241" ht="12.75" customHeight="1" x14ac:dyDescent="0.2"/>
    <row r="1242" ht="12.75" customHeight="1" x14ac:dyDescent="0.2"/>
    <row r="1243" ht="12.75" customHeight="1" x14ac:dyDescent="0.2"/>
    <row r="1244" ht="12.75" customHeight="1" x14ac:dyDescent="0.2"/>
    <row r="1245" ht="12.75" customHeight="1" x14ac:dyDescent="0.2"/>
    <row r="1246" ht="12.75" customHeight="1" x14ac:dyDescent="0.2"/>
    <row r="1247" ht="12.75" customHeight="1" x14ac:dyDescent="0.2"/>
    <row r="1248" ht="12.75" customHeight="1" x14ac:dyDescent="0.2"/>
    <row r="1249" ht="12.75" customHeight="1" x14ac:dyDescent="0.2"/>
    <row r="1250" ht="12.75" customHeight="1" x14ac:dyDescent="0.2"/>
    <row r="1251" ht="12.75" customHeight="1" x14ac:dyDescent="0.2"/>
    <row r="1252" ht="12.75" customHeight="1" x14ac:dyDescent="0.2"/>
    <row r="1253" ht="12.75" customHeight="1" x14ac:dyDescent="0.2"/>
    <row r="1254" ht="12.75" customHeight="1" x14ac:dyDescent="0.2"/>
    <row r="1255" ht="12.75" customHeight="1" x14ac:dyDescent="0.2"/>
    <row r="1256" ht="12.75" customHeight="1" x14ac:dyDescent="0.2"/>
    <row r="1257" ht="12.75" customHeight="1" x14ac:dyDescent="0.2"/>
    <row r="1258" ht="12.75" customHeight="1" x14ac:dyDescent="0.2"/>
    <row r="1259" ht="12.75" customHeight="1" x14ac:dyDescent="0.2"/>
    <row r="1260" ht="12.75" customHeight="1" x14ac:dyDescent="0.2"/>
    <row r="1261" ht="12.75" customHeight="1" x14ac:dyDescent="0.2"/>
    <row r="1262" ht="12.75" customHeight="1" x14ac:dyDescent="0.2"/>
    <row r="1263" ht="12.75" customHeight="1" x14ac:dyDescent="0.2"/>
    <row r="1264" ht="12.75" customHeight="1" x14ac:dyDescent="0.2"/>
    <row r="1265" ht="12.75" customHeight="1" x14ac:dyDescent="0.2"/>
    <row r="1266" ht="12.75" customHeight="1" x14ac:dyDescent="0.2"/>
    <row r="1267" ht="12.75" customHeight="1" x14ac:dyDescent="0.2"/>
    <row r="1268" ht="12.75" customHeight="1" x14ac:dyDescent="0.2"/>
    <row r="1269" ht="12.75" customHeight="1" x14ac:dyDescent="0.2"/>
    <row r="1270" ht="12.75" customHeight="1" x14ac:dyDescent="0.2"/>
    <row r="1271" ht="12.75" customHeight="1" x14ac:dyDescent="0.2"/>
    <row r="1272" ht="12.75" customHeight="1" x14ac:dyDescent="0.2"/>
    <row r="1273" ht="12.75" customHeight="1" x14ac:dyDescent="0.2"/>
    <row r="1274" ht="12.75" customHeight="1" x14ac:dyDescent="0.2"/>
    <row r="1275" ht="12.75" customHeight="1" x14ac:dyDescent="0.2"/>
    <row r="1276" ht="12.75" customHeight="1" x14ac:dyDescent="0.2"/>
    <row r="1277" ht="12.75" customHeight="1" x14ac:dyDescent="0.2"/>
    <row r="1278" ht="12.75" customHeight="1" x14ac:dyDescent="0.2"/>
    <row r="1279" ht="12.75" customHeight="1" x14ac:dyDescent="0.2"/>
    <row r="1280" ht="12.75" customHeight="1" x14ac:dyDescent="0.2"/>
    <row r="1281" ht="12.75" customHeight="1" x14ac:dyDescent="0.2"/>
    <row r="1282" ht="12.75" customHeight="1" x14ac:dyDescent="0.2"/>
    <row r="1283" ht="12.75" customHeight="1" x14ac:dyDescent="0.2"/>
    <row r="1284" ht="12.75" customHeight="1" x14ac:dyDescent="0.2"/>
    <row r="1285" ht="12.75" customHeight="1" x14ac:dyDescent="0.2"/>
    <row r="1286" ht="12.75" customHeight="1" x14ac:dyDescent="0.2"/>
    <row r="1287" ht="12.75" customHeight="1" x14ac:dyDescent="0.2"/>
    <row r="1288" ht="12.75" customHeight="1" x14ac:dyDescent="0.2"/>
    <row r="1289" ht="12.75" customHeight="1" x14ac:dyDescent="0.2"/>
    <row r="1290" ht="12.75" customHeight="1" x14ac:dyDescent="0.2"/>
    <row r="1291" ht="12.75" customHeight="1" x14ac:dyDescent="0.2"/>
    <row r="1292" ht="12.75" customHeight="1" x14ac:dyDescent="0.2"/>
    <row r="1293" ht="12.75" customHeight="1" x14ac:dyDescent="0.2"/>
    <row r="1294" ht="12.75" customHeight="1" x14ac:dyDescent="0.2"/>
    <row r="1295" ht="12.75" customHeight="1" x14ac:dyDescent="0.2"/>
    <row r="1296" ht="12.75" customHeight="1" x14ac:dyDescent="0.2"/>
    <row r="1297" ht="12.75" customHeight="1" x14ac:dyDescent="0.2"/>
    <row r="1298" ht="12.75" customHeight="1" x14ac:dyDescent="0.2"/>
    <row r="1299" ht="12.75" customHeight="1" x14ac:dyDescent="0.2"/>
    <row r="1300" ht="12.75" customHeight="1" x14ac:dyDescent="0.2"/>
    <row r="1301" ht="12.75" customHeight="1" x14ac:dyDescent="0.2"/>
    <row r="1302" ht="12.75" customHeight="1" x14ac:dyDescent="0.2"/>
    <row r="1303" ht="12.75" customHeight="1" x14ac:dyDescent="0.2"/>
    <row r="1304" ht="12.75" customHeight="1" x14ac:dyDescent="0.2"/>
    <row r="1305" ht="12.75" customHeight="1" x14ac:dyDescent="0.2"/>
    <row r="1306" ht="12.75" customHeight="1" x14ac:dyDescent="0.2"/>
    <row r="1307" ht="12.75" customHeight="1" x14ac:dyDescent="0.2"/>
    <row r="1308" ht="12.75" customHeight="1" x14ac:dyDescent="0.2"/>
    <row r="1309" ht="12.75" customHeight="1" x14ac:dyDescent="0.2"/>
    <row r="1310" ht="12.75" customHeight="1" x14ac:dyDescent="0.2"/>
    <row r="1311" ht="12.75" customHeight="1" x14ac:dyDescent="0.2"/>
    <row r="1312" ht="12.75" customHeight="1" x14ac:dyDescent="0.2"/>
    <row r="1313" ht="12.75" customHeight="1" x14ac:dyDescent="0.2"/>
    <row r="1314" ht="12.75" customHeight="1" x14ac:dyDescent="0.2"/>
    <row r="1315" ht="12.75" customHeight="1" x14ac:dyDescent="0.2"/>
    <row r="1316" ht="12.75" customHeight="1" x14ac:dyDescent="0.2"/>
    <row r="1317" ht="12.75" customHeight="1" x14ac:dyDescent="0.2"/>
    <row r="1318" ht="12.75" customHeight="1" x14ac:dyDescent="0.2"/>
    <row r="1319" ht="12.75" customHeight="1" x14ac:dyDescent="0.2"/>
    <row r="1320" ht="12.75" customHeight="1" x14ac:dyDescent="0.2"/>
    <row r="1321" ht="12.75" customHeight="1" x14ac:dyDescent="0.2"/>
    <row r="1322" ht="12.75" customHeight="1" x14ac:dyDescent="0.2"/>
    <row r="1323" ht="12.75" customHeight="1" x14ac:dyDescent="0.2"/>
    <row r="1324" ht="12.75" customHeight="1" x14ac:dyDescent="0.2"/>
    <row r="1325" ht="12.75" customHeight="1" x14ac:dyDescent="0.2"/>
    <row r="1326" ht="12.75" customHeight="1" x14ac:dyDescent="0.2"/>
    <row r="1327" ht="12.75" customHeight="1" x14ac:dyDescent="0.2"/>
    <row r="1328" ht="12.75" customHeight="1" x14ac:dyDescent="0.2"/>
    <row r="1329" ht="12.75" customHeight="1" x14ac:dyDescent="0.2"/>
    <row r="1330" ht="12.75" customHeight="1" x14ac:dyDescent="0.2"/>
    <row r="1331" ht="12.75" customHeight="1" x14ac:dyDescent="0.2"/>
    <row r="1332" ht="12.75" customHeight="1" x14ac:dyDescent="0.2"/>
    <row r="1333" ht="12.75" customHeight="1" x14ac:dyDescent="0.2"/>
    <row r="1334" ht="12.75" customHeight="1" x14ac:dyDescent="0.2"/>
    <row r="1335" ht="12.75" customHeight="1" x14ac:dyDescent="0.2"/>
    <row r="1336" ht="12.75" customHeight="1" x14ac:dyDescent="0.2"/>
    <row r="1337" ht="12.75" customHeight="1" x14ac:dyDescent="0.2"/>
    <row r="1338" ht="12.75" customHeight="1" x14ac:dyDescent="0.2"/>
    <row r="1339" ht="12.75" customHeight="1" x14ac:dyDescent="0.2"/>
    <row r="1340" ht="12.75" customHeight="1" x14ac:dyDescent="0.2"/>
    <row r="1341" ht="12.75" customHeight="1" x14ac:dyDescent="0.2"/>
    <row r="1342" ht="12.75" customHeight="1" x14ac:dyDescent="0.2"/>
    <row r="1343" ht="12.75" customHeight="1" x14ac:dyDescent="0.2"/>
    <row r="1344" ht="12.75" customHeight="1" x14ac:dyDescent="0.2"/>
    <row r="1345" ht="12.75" customHeight="1" x14ac:dyDescent="0.2"/>
    <row r="1346" ht="12.75" customHeight="1" x14ac:dyDescent="0.2"/>
    <row r="1347" ht="12.75" customHeight="1" x14ac:dyDescent="0.2"/>
    <row r="1348" ht="12.75" customHeight="1" x14ac:dyDescent="0.2"/>
    <row r="1349" ht="12.75" customHeight="1" x14ac:dyDescent="0.2"/>
    <row r="1350" ht="12.75" customHeight="1" x14ac:dyDescent="0.2"/>
    <row r="1351" ht="12.75" customHeight="1" x14ac:dyDescent="0.2"/>
    <row r="1352" ht="12.75" customHeight="1" x14ac:dyDescent="0.2"/>
    <row r="1353" ht="12.75" customHeight="1" x14ac:dyDescent="0.2"/>
    <row r="1354" ht="12.75" customHeight="1" x14ac:dyDescent="0.2"/>
    <row r="1355" ht="12.75" customHeight="1" x14ac:dyDescent="0.2"/>
    <row r="1356" ht="12.75" customHeight="1" x14ac:dyDescent="0.2"/>
    <row r="1357" ht="12.75" customHeight="1" x14ac:dyDescent="0.2"/>
    <row r="1358" ht="12.75" customHeight="1" x14ac:dyDescent="0.2"/>
    <row r="1359" ht="12.75" customHeight="1" x14ac:dyDescent="0.2"/>
    <row r="1360" ht="12.75" customHeight="1" x14ac:dyDescent="0.2"/>
    <row r="1361" ht="12.75" customHeight="1" x14ac:dyDescent="0.2"/>
    <row r="1362" ht="12.75" customHeight="1" x14ac:dyDescent="0.2"/>
    <row r="1363" ht="12.75" customHeight="1" x14ac:dyDescent="0.2"/>
    <row r="1364" ht="12.75" customHeight="1" x14ac:dyDescent="0.2"/>
    <row r="1365" ht="12.75" customHeight="1" x14ac:dyDescent="0.2"/>
    <row r="1366" ht="12.75" customHeight="1" x14ac:dyDescent="0.2"/>
    <row r="1367" ht="12.75" customHeight="1" x14ac:dyDescent="0.2"/>
    <row r="1368" ht="12.75" customHeight="1" x14ac:dyDescent="0.2"/>
    <row r="1369" ht="12.75" customHeight="1" x14ac:dyDescent="0.2"/>
    <row r="1370" ht="12.75" customHeight="1" x14ac:dyDescent="0.2"/>
    <row r="1371" ht="12.75" customHeight="1" x14ac:dyDescent="0.2"/>
    <row r="1372" ht="12.75" customHeight="1" x14ac:dyDescent="0.2"/>
    <row r="1373" ht="12.75" customHeight="1" x14ac:dyDescent="0.2"/>
    <row r="1374" ht="12.75" customHeight="1" x14ac:dyDescent="0.2"/>
    <row r="1375" ht="12.75" customHeight="1" x14ac:dyDescent="0.2"/>
    <row r="1376" ht="12.75" customHeight="1" x14ac:dyDescent="0.2"/>
    <row r="1377" ht="12.75" customHeight="1" x14ac:dyDescent="0.2"/>
    <row r="1378" ht="12.75" customHeight="1" x14ac:dyDescent="0.2"/>
    <row r="1379" ht="12.75" customHeight="1" x14ac:dyDescent="0.2"/>
    <row r="1380" ht="12.75" customHeight="1" x14ac:dyDescent="0.2"/>
    <row r="1381" ht="12.75" customHeight="1" x14ac:dyDescent="0.2"/>
    <row r="1382" ht="12.75" customHeight="1" x14ac:dyDescent="0.2"/>
    <row r="1383" ht="12.75" customHeight="1" x14ac:dyDescent="0.2"/>
    <row r="1384" ht="12.75" customHeight="1" x14ac:dyDescent="0.2"/>
    <row r="1385" ht="12.75" customHeight="1" x14ac:dyDescent="0.2"/>
    <row r="1386" ht="12.75" customHeight="1" x14ac:dyDescent="0.2"/>
    <row r="1387" ht="12.75" customHeight="1" x14ac:dyDescent="0.2"/>
    <row r="1388" ht="12.75" customHeight="1" x14ac:dyDescent="0.2"/>
    <row r="1389" ht="12.75" customHeight="1" x14ac:dyDescent="0.2"/>
    <row r="1390" ht="12.75" customHeight="1" x14ac:dyDescent="0.2"/>
    <row r="1391" ht="12.75" customHeight="1" x14ac:dyDescent="0.2"/>
    <row r="1392" ht="12.75" customHeight="1" x14ac:dyDescent="0.2"/>
    <row r="1393" ht="12.75" customHeight="1" x14ac:dyDescent="0.2"/>
    <row r="1394" ht="12.75" customHeight="1" x14ac:dyDescent="0.2"/>
    <row r="1395" ht="12.75" customHeight="1" x14ac:dyDescent="0.2"/>
    <row r="1396" ht="12.75" customHeight="1" x14ac:dyDescent="0.2"/>
    <row r="1397" ht="12.75" customHeight="1" x14ac:dyDescent="0.2"/>
    <row r="1398" ht="12.75" customHeight="1" x14ac:dyDescent="0.2"/>
    <row r="1399" ht="12.75" customHeight="1" x14ac:dyDescent="0.2"/>
    <row r="1400" ht="12.75" customHeight="1" x14ac:dyDescent="0.2"/>
    <row r="1401" ht="12.75" customHeight="1" x14ac:dyDescent="0.2"/>
    <row r="1402" ht="12.75" customHeight="1" x14ac:dyDescent="0.2"/>
    <row r="1403" ht="12.75" customHeight="1" x14ac:dyDescent="0.2"/>
    <row r="1404" ht="12.75" customHeight="1" x14ac:dyDescent="0.2"/>
    <row r="1405" ht="12.75" customHeight="1" x14ac:dyDescent="0.2"/>
    <row r="1406" ht="12.75" customHeight="1" x14ac:dyDescent="0.2"/>
    <row r="1407" ht="12.75" customHeight="1" x14ac:dyDescent="0.2"/>
    <row r="1408" ht="12.75" customHeight="1" x14ac:dyDescent="0.2"/>
    <row r="1409" ht="12.75" customHeight="1" x14ac:dyDescent="0.2"/>
    <row r="1410" ht="12.75" customHeight="1" x14ac:dyDescent="0.2"/>
    <row r="1411" ht="12.75" customHeight="1" x14ac:dyDescent="0.2"/>
    <row r="1412" ht="12.75" customHeight="1" x14ac:dyDescent="0.2"/>
    <row r="1413" ht="12.75" customHeight="1" x14ac:dyDescent="0.2"/>
    <row r="1414" ht="12.75" customHeight="1" x14ac:dyDescent="0.2"/>
    <row r="1415" ht="12.75" customHeight="1" x14ac:dyDescent="0.2"/>
    <row r="1416" ht="12.75" customHeight="1" x14ac:dyDescent="0.2"/>
    <row r="1417" ht="12.75" customHeight="1" x14ac:dyDescent="0.2"/>
    <row r="1418" ht="12.75" customHeight="1" x14ac:dyDescent="0.2"/>
    <row r="1419" ht="12.75" customHeight="1" x14ac:dyDescent="0.2"/>
    <row r="1420" ht="12.75" customHeight="1" x14ac:dyDescent="0.2"/>
    <row r="1421" ht="12.75" customHeight="1" x14ac:dyDescent="0.2"/>
    <row r="1422" ht="12.75" customHeight="1" x14ac:dyDescent="0.2"/>
    <row r="1423" ht="12.75" customHeight="1" x14ac:dyDescent="0.2"/>
    <row r="1424" ht="12.75" customHeight="1" x14ac:dyDescent="0.2"/>
    <row r="1425" ht="12.75" customHeight="1" x14ac:dyDescent="0.2"/>
    <row r="1426" ht="12.75" customHeight="1" x14ac:dyDescent="0.2"/>
    <row r="1427" ht="12.75" customHeight="1" x14ac:dyDescent="0.2"/>
    <row r="1428" ht="12.75" customHeight="1" x14ac:dyDescent="0.2"/>
    <row r="1429" ht="12.75" customHeight="1" x14ac:dyDescent="0.2"/>
    <row r="1430" ht="12.75" customHeight="1" x14ac:dyDescent="0.2"/>
    <row r="1431" ht="12.75" customHeight="1" x14ac:dyDescent="0.2"/>
    <row r="1432" ht="12.75" customHeight="1" x14ac:dyDescent="0.2"/>
    <row r="1433" ht="12.75" customHeight="1" x14ac:dyDescent="0.2"/>
    <row r="1434" ht="12.75" customHeight="1" x14ac:dyDescent="0.2"/>
    <row r="1435" ht="12.75" customHeight="1" x14ac:dyDescent="0.2"/>
    <row r="1436" ht="12.75" customHeight="1" x14ac:dyDescent="0.2"/>
    <row r="1437" ht="12.75" customHeight="1" x14ac:dyDescent="0.2"/>
    <row r="1438" ht="12.75" customHeight="1" x14ac:dyDescent="0.2"/>
    <row r="1439" ht="12.75" customHeight="1" x14ac:dyDescent="0.2"/>
    <row r="1440" ht="12.75" customHeight="1" x14ac:dyDescent="0.2"/>
    <row r="1441" ht="12.75" customHeight="1" x14ac:dyDescent="0.2"/>
    <row r="1442" ht="12.75" customHeight="1" x14ac:dyDescent="0.2"/>
    <row r="1443" ht="12.75" customHeight="1" x14ac:dyDescent="0.2"/>
    <row r="1444" ht="12.75" customHeight="1" x14ac:dyDescent="0.2"/>
    <row r="1445" ht="12.75" customHeight="1" x14ac:dyDescent="0.2"/>
    <row r="1446" ht="12.75" customHeight="1" x14ac:dyDescent="0.2"/>
    <row r="1447" ht="12.75" customHeight="1" x14ac:dyDescent="0.2"/>
    <row r="1448" ht="12.75" customHeight="1" x14ac:dyDescent="0.2"/>
    <row r="1449" ht="12.75" customHeight="1" x14ac:dyDescent="0.2"/>
    <row r="1450" ht="12.75" customHeight="1" x14ac:dyDescent="0.2"/>
    <row r="1451" ht="12.75" customHeight="1" x14ac:dyDescent="0.2"/>
    <row r="1452" ht="12.75" customHeight="1" x14ac:dyDescent="0.2"/>
    <row r="1453" ht="12.75" customHeight="1" x14ac:dyDescent="0.2"/>
    <row r="1454" ht="12.75" customHeight="1" x14ac:dyDescent="0.2"/>
    <row r="1455" ht="12.75" customHeight="1" x14ac:dyDescent="0.2"/>
    <row r="1456" ht="12.75" customHeight="1" x14ac:dyDescent="0.2"/>
    <row r="1457" ht="12.75" customHeight="1" x14ac:dyDescent="0.2"/>
    <row r="1458" ht="12.75" customHeight="1" x14ac:dyDescent="0.2"/>
    <row r="1459" ht="12.75" customHeight="1" x14ac:dyDescent="0.2"/>
    <row r="1460" ht="12.75" customHeight="1" x14ac:dyDescent="0.2"/>
    <row r="1461" ht="12.75" customHeight="1" x14ac:dyDescent="0.2"/>
    <row r="1462" ht="12.75" customHeight="1" x14ac:dyDescent="0.2"/>
    <row r="1463" ht="12.75" customHeight="1" x14ac:dyDescent="0.2"/>
    <row r="1464" ht="12.75" customHeight="1" x14ac:dyDescent="0.2"/>
    <row r="1465" ht="12.75" customHeight="1" x14ac:dyDescent="0.2"/>
    <row r="1466" ht="12.75" customHeight="1" x14ac:dyDescent="0.2"/>
    <row r="1467" ht="12.75" customHeight="1" x14ac:dyDescent="0.2"/>
    <row r="1468" ht="12.75" customHeight="1" x14ac:dyDescent="0.2"/>
    <row r="1469" ht="12.75" customHeight="1" x14ac:dyDescent="0.2"/>
    <row r="1470" ht="12.75" customHeight="1" x14ac:dyDescent="0.2"/>
    <row r="1471" ht="12.75" customHeight="1" x14ac:dyDescent="0.2"/>
    <row r="1472" ht="12.75" customHeight="1" x14ac:dyDescent="0.2"/>
    <row r="1473" ht="12.75" customHeight="1" x14ac:dyDescent="0.2"/>
    <row r="1474" ht="12.75" customHeight="1" x14ac:dyDescent="0.2"/>
    <row r="1475" ht="12.75" customHeight="1" x14ac:dyDescent="0.2"/>
    <row r="1476" ht="12.75" customHeight="1" x14ac:dyDescent="0.2"/>
    <row r="1477" ht="12.75" customHeight="1" x14ac:dyDescent="0.2"/>
    <row r="1478" ht="12.75" customHeight="1" x14ac:dyDescent="0.2"/>
    <row r="1479" ht="12.75" customHeight="1" x14ac:dyDescent="0.2"/>
    <row r="1480" ht="12.75" customHeight="1" x14ac:dyDescent="0.2"/>
    <row r="1481" ht="12.75" customHeight="1" x14ac:dyDescent="0.2"/>
    <row r="1482" ht="12.75" customHeight="1" x14ac:dyDescent="0.2"/>
    <row r="1483" ht="12.75" customHeight="1" x14ac:dyDescent="0.2"/>
    <row r="1484" ht="12.75" customHeight="1" x14ac:dyDescent="0.2"/>
    <row r="1485" ht="12.75" customHeight="1" x14ac:dyDescent="0.2"/>
    <row r="1486" ht="12.75" customHeight="1" x14ac:dyDescent="0.2"/>
    <row r="1487" ht="12.75" customHeight="1" x14ac:dyDescent="0.2"/>
    <row r="1488" ht="12.75" customHeight="1" x14ac:dyDescent="0.2"/>
    <row r="1489" ht="12.75" customHeight="1" x14ac:dyDescent="0.2"/>
    <row r="1490" ht="12.75" customHeight="1" x14ac:dyDescent="0.2"/>
    <row r="1491" ht="12.75" customHeight="1" x14ac:dyDescent="0.2"/>
    <row r="1492" ht="12.75" customHeight="1" x14ac:dyDescent="0.2"/>
    <row r="1493" ht="12.75" customHeight="1" x14ac:dyDescent="0.2"/>
    <row r="1494" ht="12.75" customHeight="1" x14ac:dyDescent="0.2"/>
    <row r="1495" ht="12.75" customHeight="1" x14ac:dyDescent="0.2"/>
    <row r="1496" ht="12.75" customHeight="1" x14ac:dyDescent="0.2"/>
    <row r="1497" ht="12.75" customHeight="1" x14ac:dyDescent="0.2"/>
    <row r="1498" ht="12.75" customHeight="1" x14ac:dyDescent="0.2"/>
    <row r="1499" ht="12.75" customHeight="1" x14ac:dyDescent="0.2"/>
    <row r="1500" ht="12.75" customHeight="1" x14ac:dyDescent="0.2"/>
    <row r="1501" ht="12.75" customHeight="1" x14ac:dyDescent="0.2"/>
    <row r="1502" ht="12.75" customHeight="1" x14ac:dyDescent="0.2"/>
    <row r="1503" ht="12.75" customHeight="1" x14ac:dyDescent="0.2"/>
    <row r="1504" ht="12.75" customHeight="1" x14ac:dyDescent="0.2"/>
    <row r="1505" ht="12.75" customHeight="1" x14ac:dyDescent="0.2"/>
    <row r="1506" ht="12.75" customHeight="1" x14ac:dyDescent="0.2"/>
    <row r="1507" ht="12.75" customHeight="1" x14ac:dyDescent="0.2"/>
    <row r="1508" ht="12.75" customHeight="1" x14ac:dyDescent="0.2"/>
    <row r="1509" ht="12.75" customHeight="1" x14ac:dyDescent="0.2"/>
    <row r="1510" ht="12.75" customHeight="1" x14ac:dyDescent="0.2"/>
    <row r="1511" ht="12.75" customHeight="1" x14ac:dyDescent="0.2"/>
    <row r="1512" ht="12.75" customHeight="1" x14ac:dyDescent="0.2"/>
    <row r="1513" ht="12.75" customHeight="1" x14ac:dyDescent="0.2"/>
    <row r="1514" ht="12.75" customHeight="1" x14ac:dyDescent="0.2"/>
    <row r="1515" ht="12.75" customHeight="1" x14ac:dyDescent="0.2"/>
    <row r="1516" ht="12.75" customHeight="1" x14ac:dyDescent="0.2"/>
    <row r="1517" ht="12.75" customHeight="1" x14ac:dyDescent="0.2"/>
    <row r="1518" ht="12.75" customHeight="1" x14ac:dyDescent="0.2"/>
    <row r="1519" ht="12.75" customHeight="1" x14ac:dyDescent="0.2"/>
    <row r="1520" ht="12.75" customHeight="1" x14ac:dyDescent="0.2"/>
    <row r="1521" ht="12.75" customHeight="1" x14ac:dyDescent="0.2"/>
    <row r="1522" ht="12.75" customHeight="1" x14ac:dyDescent="0.2"/>
    <row r="1523" ht="12.75" customHeight="1" x14ac:dyDescent="0.2"/>
    <row r="1524" ht="12.75" customHeight="1" x14ac:dyDescent="0.2"/>
    <row r="1525" ht="12.75" customHeight="1" x14ac:dyDescent="0.2"/>
    <row r="1526" ht="12.75" customHeight="1" x14ac:dyDescent="0.2"/>
    <row r="1527" ht="12.75" customHeight="1" x14ac:dyDescent="0.2"/>
    <row r="1528" ht="12.75" customHeight="1" x14ac:dyDescent="0.2"/>
    <row r="1529" ht="12.75" customHeight="1" x14ac:dyDescent="0.2"/>
    <row r="1530" ht="12.75" customHeight="1" x14ac:dyDescent="0.2"/>
    <row r="1531" ht="12.75" customHeight="1" x14ac:dyDescent="0.2"/>
    <row r="1532" ht="12.75" customHeight="1" x14ac:dyDescent="0.2"/>
    <row r="1533" ht="12.75" customHeight="1" x14ac:dyDescent="0.2"/>
    <row r="1534" ht="12.75" customHeight="1" x14ac:dyDescent="0.2"/>
    <row r="1535" ht="12.75" customHeight="1" x14ac:dyDescent="0.2"/>
    <row r="1536" ht="12.75" customHeight="1" x14ac:dyDescent="0.2"/>
    <row r="1537" ht="12.75" customHeight="1" x14ac:dyDescent="0.2"/>
    <row r="1538" ht="12.75" customHeight="1" x14ac:dyDescent="0.2"/>
    <row r="1539" ht="12.75" customHeight="1" x14ac:dyDescent="0.2"/>
    <row r="1540" ht="12.75" customHeight="1" x14ac:dyDescent="0.2"/>
    <row r="1541" ht="12.75" customHeight="1" x14ac:dyDescent="0.2"/>
    <row r="1542" ht="12.75" customHeight="1" x14ac:dyDescent="0.2"/>
    <row r="1543" ht="12.75" customHeight="1" x14ac:dyDescent="0.2"/>
    <row r="1544" ht="12.75" customHeight="1" x14ac:dyDescent="0.2"/>
    <row r="1545" ht="12.75" customHeight="1" x14ac:dyDescent="0.2"/>
    <row r="1546" ht="12.75" customHeight="1" x14ac:dyDescent="0.2"/>
    <row r="1547" ht="12.75" customHeight="1" x14ac:dyDescent="0.2"/>
    <row r="1548" ht="12.75" customHeight="1" x14ac:dyDescent="0.2"/>
    <row r="1549" ht="12.75" customHeight="1" x14ac:dyDescent="0.2"/>
    <row r="1550" ht="12.75" customHeight="1" x14ac:dyDescent="0.2"/>
    <row r="1551" ht="12.75" customHeight="1" x14ac:dyDescent="0.2"/>
    <row r="1552" ht="12.75" customHeight="1" x14ac:dyDescent="0.2"/>
    <row r="1553" ht="12.75" customHeight="1" x14ac:dyDescent="0.2"/>
    <row r="1554" ht="12.75" customHeight="1" x14ac:dyDescent="0.2"/>
    <row r="1555" ht="12.75" customHeight="1" x14ac:dyDescent="0.2"/>
    <row r="1556" ht="12.75" customHeight="1" x14ac:dyDescent="0.2"/>
    <row r="1557" ht="12.75" customHeight="1" x14ac:dyDescent="0.2"/>
    <row r="1558" ht="12.75" customHeight="1" x14ac:dyDescent="0.2"/>
    <row r="1559" ht="12.75" customHeight="1" x14ac:dyDescent="0.2"/>
    <row r="1560" ht="12.75" customHeight="1" x14ac:dyDescent="0.2"/>
    <row r="1561" ht="12.75" customHeight="1" x14ac:dyDescent="0.2"/>
    <row r="1562" ht="12.75" customHeight="1" x14ac:dyDescent="0.2"/>
    <row r="1563" ht="12.75" customHeight="1" x14ac:dyDescent="0.2"/>
    <row r="1564" ht="12.75" customHeight="1" x14ac:dyDescent="0.2"/>
    <row r="1565" ht="12.75" customHeight="1" x14ac:dyDescent="0.2"/>
    <row r="1566" ht="12.75" customHeight="1" x14ac:dyDescent="0.2"/>
    <row r="1567" ht="12.75" customHeight="1" x14ac:dyDescent="0.2"/>
    <row r="1568" ht="12.75" customHeight="1" x14ac:dyDescent="0.2"/>
    <row r="1569" ht="12.75" customHeight="1" x14ac:dyDescent="0.2"/>
    <row r="1570" ht="12.75" customHeight="1" x14ac:dyDescent="0.2"/>
    <row r="1571" ht="12.75" customHeight="1" x14ac:dyDescent="0.2"/>
    <row r="1572" ht="12.75" customHeight="1" x14ac:dyDescent="0.2"/>
    <row r="1573" ht="12.75" customHeight="1" x14ac:dyDescent="0.2"/>
    <row r="1574" ht="12.75" customHeight="1" x14ac:dyDescent="0.2"/>
    <row r="1575" ht="12.75" customHeight="1" x14ac:dyDescent="0.2"/>
    <row r="1576" ht="12.75" customHeight="1" x14ac:dyDescent="0.2"/>
    <row r="1577" ht="12.75" customHeight="1" x14ac:dyDescent="0.2"/>
    <row r="1578" ht="12.75" customHeight="1" x14ac:dyDescent="0.2"/>
    <row r="1579" ht="12.75" customHeight="1" x14ac:dyDescent="0.2"/>
    <row r="1580" ht="12.75" customHeight="1" x14ac:dyDescent="0.2"/>
    <row r="1581" ht="12.75" customHeight="1" x14ac:dyDescent="0.2"/>
    <row r="1582" ht="12.75" customHeight="1" x14ac:dyDescent="0.2"/>
    <row r="1583" ht="12.75" customHeight="1" x14ac:dyDescent="0.2"/>
    <row r="1584" ht="12.75" customHeight="1" x14ac:dyDescent="0.2"/>
    <row r="1585" ht="12.75" customHeight="1" x14ac:dyDescent="0.2"/>
    <row r="1586" ht="12.75" customHeight="1" x14ac:dyDescent="0.2"/>
    <row r="1587" ht="12.75" customHeight="1" x14ac:dyDescent="0.2"/>
    <row r="1588" ht="12.75" customHeight="1" x14ac:dyDescent="0.2"/>
    <row r="1589" ht="12.75" customHeight="1" x14ac:dyDescent="0.2"/>
    <row r="1590" ht="12.75" customHeight="1" x14ac:dyDescent="0.2"/>
    <row r="1591" ht="12.75" customHeight="1" x14ac:dyDescent="0.2"/>
    <row r="1592" ht="12.75" customHeight="1" x14ac:dyDescent="0.2"/>
    <row r="1593" ht="12.75" customHeight="1" x14ac:dyDescent="0.2"/>
    <row r="1594" ht="12.75" customHeight="1" x14ac:dyDescent="0.2"/>
    <row r="1595" ht="12.75" customHeight="1" x14ac:dyDescent="0.2"/>
    <row r="1596" ht="12.75" customHeight="1" x14ac:dyDescent="0.2"/>
    <row r="1597" ht="12.75" customHeight="1" x14ac:dyDescent="0.2"/>
    <row r="1598" ht="12.75" customHeight="1" x14ac:dyDescent="0.2"/>
    <row r="1599" ht="12.75" customHeight="1" x14ac:dyDescent="0.2"/>
    <row r="1600" ht="12.75" customHeight="1" x14ac:dyDescent="0.2"/>
    <row r="1601" ht="12.75" customHeight="1" x14ac:dyDescent="0.2"/>
    <row r="1602" ht="12.75" customHeight="1" x14ac:dyDescent="0.2"/>
    <row r="1603" ht="12.75" customHeight="1" x14ac:dyDescent="0.2"/>
    <row r="1604" ht="12.75" customHeight="1" x14ac:dyDescent="0.2"/>
    <row r="1605" ht="12.75" customHeight="1" x14ac:dyDescent="0.2"/>
    <row r="1606" ht="12.75" customHeight="1" x14ac:dyDescent="0.2"/>
    <row r="1607" ht="12.75" customHeight="1" x14ac:dyDescent="0.2"/>
    <row r="1608" ht="12.75" customHeight="1" x14ac:dyDescent="0.2"/>
    <row r="1609" ht="12.75" customHeight="1" x14ac:dyDescent="0.2"/>
    <row r="1610" ht="12.75" customHeight="1" x14ac:dyDescent="0.2"/>
    <row r="1611" ht="12.75" customHeight="1" x14ac:dyDescent="0.2"/>
    <row r="1612" ht="12.75" customHeight="1" x14ac:dyDescent="0.2"/>
    <row r="1613" ht="12.75" customHeight="1" x14ac:dyDescent="0.2"/>
    <row r="1614" ht="12.75" customHeight="1" x14ac:dyDescent="0.2"/>
    <row r="1615" ht="12.75" customHeight="1" x14ac:dyDescent="0.2"/>
    <row r="1616" ht="12.75" customHeight="1" x14ac:dyDescent="0.2"/>
    <row r="1617" ht="12.75" customHeight="1" x14ac:dyDescent="0.2"/>
    <row r="1618" ht="12.75" customHeight="1" x14ac:dyDescent="0.2"/>
    <row r="1619" ht="12.75" customHeight="1" x14ac:dyDescent="0.2"/>
    <row r="1620" ht="12.75" customHeight="1" x14ac:dyDescent="0.2"/>
    <row r="1621" ht="12.75" customHeight="1" x14ac:dyDescent="0.2"/>
    <row r="1622" ht="12.75" customHeight="1" x14ac:dyDescent="0.2"/>
    <row r="1623" ht="12.75" customHeight="1" x14ac:dyDescent="0.2"/>
    <row r="1624" ht="12.75" customHeight="1" x14ac:dyDescent="0.2"/>
    <row r="1625" ht="12.75" customHeight="1" x14ac:dyDescent="0.2"/>
    <row r="1626" ht="12.75" customHeight="1" x14ac:dyDescent="0.2"/>
    <row r="1627" ht="12.75" customHeight="1" x14ac:dyDescent="0.2"/>
    <row r="1628" ht="12.75" customHeight="1" x14ac:dyDescent="0.2"/>
    <row r="1629" ht="12.75" customHeight="1" x14ac:dyDescent="0.2"/>
    <row r="1630" ht="12.75" customHeight="1" x14ac:dyDescent="0.2"/>
    <row r="1631" ht="12.75" customHeight="1" x14ac:dyDescent="0.2"/>
    <row r="1632" ht="12.75" customHeight="1" x14ac:dyDescent="0.2"/>
    <row r="1633" ht="12.75" customHeight="1" x14ac:dyDescent="0.2"/>
    <row r="1634" ht="12.75" customHeight="1" x14ac:dyDescent="0.2"/>
    <row r="1635" ht="12.75" customHeight="1" x14ac:dyDescent="0.2"/>
    <row r="1636" ht="12.75" customHeight="1" x14ac:dyDescent="0.2"/>
    <row r="1637" ht="12.75" customHeight="1" x14ac:dyDescent="0.2"/>
    <row r="1638" ht="12.75" customHeight="1" x14ac:dyDescent="0.2"/>
    <row r="1639" ht="12.75" customHeight="1" x14ac:dyDescent="0.2"/>
    <row r="1640" ht="12.75" customHeight="1" x14ac:dyDescent="0.2"/>
    <row r="1641" ht="12.75" customHeight="1" x14ac:dyDescent="0.2"/>
    <row r="1642" ht="12.75" customHeight="1" x14ac:dyDescent="0.2"/>
    <row r="1643" ht="12.75" customHeight="1" x14ac:dyDescent="0.2"/>
    <row r="1644" ht="12.75" customHeight="1" x14ac:dyDescent="0.2"/>
    <row r="1645" ht="12.75" customHeight="1" x14ac:dyDescent="0.2"/>
    <row r="1646" ht="12.75" customHeight="1" x14ac:dyDescent="0.2"/>
    <row r="1647" ht="12.75" customHeight="1" x14ac:dyDescent="0.2"/>
    <row r="1648" ht="12.75" customHeight="1" x14ac:dyDescent="0.2"/>
    <row r="1649" ht="12.75" customHeight="1" x14ac:dyDescent="0.2"/>
    <row r="1650" ht="12.75" customHeight="1" x14ac:dyDescent="0.2"/>
    <row r="1651" ht="12.75" customHeight="1" x14ac:dyDescent="0.2"/>
    <row r="1652" ht="12.75" customHeight="1" x14ac:dyDescent="0.2"/>
    <row r="1653" ht="12.75" customHeight="1" x14ac:dyDescent="0.2"/>
    <row r="1654" ht="12.75" customHeight="1" x14ac:dyDescent="0.2"/>
    <row r="1655" ht="12.75" customHeight="1" x14ac:dyDescent="0.2"/>
    <row r="1656" ht="12.75" customHeight="1" x14ac:dyDescent="0.2"/>
    <row r="1657" ht="12.75" customHeight="1" x14ac:dyDescent="0.2"/>
    <row r="1658" ht="12.75" customHeight="1" x14ac:dyDescent="0.2"/>
    <row r="1659" ht="12.75" customHeight="1" x14ac:dyDescent="0.2"/>
    <row r="1660" ht="12.75" customHeight="1" x14ac:dyDescent="0.2"/>
    <row r="1661" ht="12.75" customHeight="1" x14ac:dyDescent="0.2"/>
    <row r="1662" ht="12.75" customHeight="1" x14ac:dyDescent="0.2"/>
    <row r="1663" ht="12.75" customHeight="1" x14ac:dyDescent="0.2"/>
    <row r="1664" ht="12.75" customHeight="1" x14ac:dyDescent="0.2"/>
    <row r="1665" ht="12.75" customHeight="1" x14ac:dyDescent="0.2"/>
    <row r="1666" ht="12.75" customHeight="1" x14ac:dyDescent="0.2"/>
    <row r="1667" ht="12.75" customHeight="1" x14ac:dyDescent="0.2"/>
    <row r="1668" ht="12.75" customHeight="1" x14ac:dyDescent="0.2"/>
    <row r="1669" ht="12.75" customHeight="1" x14ac:dyDescent="0.2"/>
    <row r="1670" ht="12.75" customHeight="1" x14ac:dyDescent="0.2"/>
    <row r="1671" ht="12.75" customHeight="1" x14ac:dyDescent="0.2"/>
    <row r="1672" ht="12.75" customHeight="1" x14ac:dyDescent="0.2"/>
    <row r="1673" ht="12.75" customHeight="1" x14ac:dyDescent="0.2"/>
    <row r="1674" ht="12.75" customHeight="1" x14ac:dyDescent="0.2"/>
    <row r="1675" ht="12.75" customHeight="1" x14ac:dyDescent="0.2"/>
    <row r="1676" ht="12.75" customHeight="1" x14ac:dyDescent="0.2"/>
    <row r="1677" ht="12.75" customHeight="1" x14ac:dyDescent="0.2"/>
    <row r="1678" ht="12.75" customHeight="1" x14ac:dyDescent="0.2"/>
    <row r="1679" ht="12.75" customHeight="1" x14ac:dyDescent="0.2"/>
    <row r="1680" ht="12.75" customHeight="1" x14ac:dyDescent="0.2"/>
    <row r="1681" ht="12.75" customHeight="1" x14ac:dyDescent="0.2"/>
    <row r="1682" ht="12.75" customHeight="1" x14ac:dyDescent="0.2"/>
    <row r="1683" ht="12.75" customHeight="1" x14ac:dyDescent="0.2"/>
    <row r="1684" ht="12.75" customHeight="1" x14ac:dyDescent="0.2"/>
    <row r="1685" ht="12.75" customHeight="1" x14ac:dyDescent="0.2"/>
    <row r="1686" ht="12.75" customHeight="1" x14ac:dyDescent="0.2"/>
    <row r="1687" ht="12.75" customHeight="1" x14ac:dyDescent="0.2"/>
    <row r="1688" ht="12.75" customHeight="1" x14ac:dyDescent="0.2"/>
    <row r="1689" ht="12.75" customHeight="1" x14ac:dyDescent="0.2"/>
    <row r="1690" ht="12.75" customHeight="1" x14ac:dyDescent="0.2"/>
    <row r="1691" ht="12.75" customHeight="1" x14ac:dyDescent="0.2"/>
    <row r="1692" ht="12.75" customHeight="1" x14ac:dyDescent="0.2"/>
    <row r="1693" ht="12.75" customHeight="1" x14ac:dyDescent="0.2"/>
    <row r="1694" ht="12.75" customHeight="1" x14ac:dyDescent="0.2"/>
    <row r="1695" ht="12.75" customHeight="1" x14ac:dyDescent="0.2"/>
    <row r="1696" ht="12.75" customHeight="1" x14ac:dyDescent="0.2"/>
    <row r="1697" ht="12.75" customHeight="1" x14ac:dyDescent="0.2"/>
    <row r="1698" ht="12.75" customHeight="1" x14ac:dyDescent="0.2"/>
    <row r="1699" ht="12.75" customHeight="1" x14ac:dyDescent="0.2"/>
    <row r="1700" ht="12.75" customHeight="1" x14ac:dyDescent="0.2"/>
    <row r="1701" ht="12.75" customHeight="1" x14ac:dyDescent="0.2"/>
    <row r="1702" ht="12.75" customHeight="1" x14ac:dyDescent="0.2"/>
    <row r="1703" ht="12.75" customHeight="1" x14ac:dyDescent="0.2"/>
    <row r="1704" ht="12.75" customHeight="1" x14ac:dyDescent="0.2"/>
    <row r="1705" ht="12.75" customHeight="1" x14ac:dyDescent="0.2"/>
    <row r="1706" ht="12.75" customHeight="1" x14ac:dyDescent="0.2"/>
    <row r="1707" ht="12.75" customHeight="1" x14ac:dyDescent="0.2"/>
    <row r="1708" ht="12.75" customHeight="1" x14ac:dyDescent="0.2"/>
    <row r="1709" ht="12.75" customHeight="1" x14ac:dyDescent="0.2"/>
    <row r="1710" ht="12.75" customHeight="1" x14ac:dyDescent="0.2"/>
    <row r="1711" ht="12.75" customHeight="1" x14ac:dyDescent="0.2"/>
    <row r="1712" ht="12.75" customHeight="1" x14ac:dyDescent="0.2"/>
    <row r="1713" ht="12.75" customHeight="1" x14ac:dyDescent="0.2"/>
    <row r="1714" ht="12.75" customHeight="1" x14ac:dyDescent="0.2"/>
    <row r="1715" ht="12.75" customHeight="1" x14ac:dyDescent="0.2"/>
    <row r="1716" ht="12.75" customHeight="1" x14ac:dyDescent="0.2"/>
    <row r="1717" ht="12.75" customHeight="1" x14ac:dyDescent="0.2"/>
    <row r="1718" ht="12.75" customHeight="1" x14ac:dyDescent="0.2"/>
    <row r="1719" ht="12.75" customHeight="1" x14ac:dyDescent="0.2"/>
    <row r="1720" ht="12.75" customHeight="1" x14ac:dyDescent="0.2"/>
    <row r="1721" ht="12.75" customHeight="1" x14ac:dyDescent="0.2"/>
    <row r="1722" ht="12.75" customHeight="1" x14ac:dyDescent="0.2"/>
    <row r="1723" ht="12.75" customHeight="1" x14ac:dyDescent="0.2"/>
    <row r="1724" ht="12.75" customHeight="1" x14ac:dyDescent="0.2"/>
    <row r="1725" ht="12.75" customHeight="1" x14ac:dyDescent="0.2"/>
    <row r="1726" ht="12.75" customHeight="1" x14ac:dyDescent="0.2"/>
    <row r="1727" ht="12.75" customHeight="1" x14ac:dyDescent="0.2"/>
    <row r="1728" ht="12.75" customHeight="1" x14ac:dyDescent="0.2"/>
    <row r="1729" ht="12.75" customHeight="1" x14ac:dyDescent="0.2"/>
    <row r="1730" ht="12.75" customHeight="1" x14ac:dyDescent="0.2"/>
    <row r="1731" ht="12.75" customHeight="1" x14ac:dyDescent="0.2"/>
    <row r="1732" ht="12.75" customHeight="1" x14ac:dyDescent="0.2"/>
    <row r="1733" ht="12.75" customHeight="1" x14ac:dyDescent="0.2"/>
    <row r="1734" ht="12.75" customHeight="1" x14ac:dyDescent="0.2"/>
    <row r="1735" ht="12.75" customHeight="1" x14ac:dyDescent="0.2"/>
    <row r="1736" ht="12.75" customHeight="1" x14ac:dyDescent="0.2"/>
    <row r="1737" ht="12.75" customHeight="1" x14ac:dyDescent="0.2"/>
    <row r="1738" ht="12.75" customHeight="1" x14ac:dyDescent="0.2"/>
    <row r="1739" ht="12.75" customHeight="1" x14ac:dyDescent="0.2"/>
    <row r="1740" ht="12.75" customHeight="1" x14ac:dyDescent="0.2"/>
    <row r="1741" ht="12.75" customHeight="1" x14ac:dyDescent="0.2"/>
    <row r="1742" ht="12.75" customHeight="1" x14ac:dyDescent="0.2"/>
    <row r="1743" ht="12.75" customHeight="1" x14ac:dyDescent="0.2"/>
    <row r="1744" ht="12.75" customHeight="1" x14ac:dyDescent="0.2"/>
    <row r="1745" ht="12.75" customHeight="1" x14ac:dyDescent="0.2"/>
    <row r="1746" ht="12.75" customHeight="1" x14ac:dyDescent="0.2"/>
    <row r="1747" ht="12.75" customHeight="1" x14ac:dyDescent="0.2"/>
    <row r="1748" ht="12.75" customHeight="1" x14ac:dyDescent="0.2"/>
    <row r="1749" ht="12.75" customHeight="1" x14ac:dyDescent="0.2"/>
    <row r="1750" ht="12.75" customHeight="1" x14ac:dyDescent="0.2"/>
    <row r="1751" ht="12.75" customHeight="1" x14ac:dyDescent="0.2"/>
    <row r="1752" ht="12.75" customHeight="1" x14ac:dyDescent="0.2"/>
    <row r="1753" ht="12.75" customHeight="1" x14ac:dyDescent="0.2"/>
    <row r="1754" ht="12.75" customHeight="1" x14ac:dyDescent="0.2"/>
    <row r="1755" ht="12.75" customHeight="1" x14ac:dyDescent="0.2"/>
    <row r="1756" ht="12.75" customHeight="1" x14ac:dyDescent="0.2"/>
    <row r="1757" ht="12.75" customHeight="1" x14ac:dyDescent="0.2"/>
    <row r="1758" ht="12.75" customHeight="1" x14ac:dyDescent="0.2"/>
    <row r="1759" ht="12.75" customHeight="1" x14ac:dyDescent="0.2"/>
    <row r="1760" ht="12.75" customHeight="1" x14ac:dyDescent="0.2"/>
    <row r="1761" ht="12.75" customHeight="1" x14ac:dyDescent="0.2"/>
    <row r="1762" ht="12.75" customHeight="1" x14ac:dyDescent="0.2"/>
    <row r="1763" ht="12.75" customHeight="1" x14ac:dyDescent="0.2"/>
    <row r="1764" ht="12.75" customHeight="1" x14ac:dyDescent="0.2"/>
    <row r="1765" ht="12.75" customHeight="1" x14ac:dyDescent="0.2"/>
    <row r="1766" ht="12.75" customHeight="1" x14ac:dyDescent="0.2"/>
    <row r="1767" ht="12.75" customHeight="1" x14ac:dyDescent="0.2"/>
    <row r="1768" ht="12.75" customHeight="1" x14ac:dyDescent="0.2"/>
    <row r="1769" ht="12.75" customHeight="1" x14ac:dyDescent="0.2"/>
    <row r="1770" ht="12.75" customHeight="1" x14ac:dyDescent="0.2"/>
    <row r="1771" ht="12.75" customHeight="1" x14ac:dyDescent="0.2"/>
    <row r="1772" ht="12.75" customHeight="1" x14ac:dyDescent="0.2"/>
    <row r="1773" ht="12.75" customHeight="1" x14ac:dyDescent="0.2"/>
    <row r="1774" ht="12.75" customHeight="1" x14ac:dyDescent="0.2"/>
    <row r="1775" ht="12.75" customHeight="1" x14ac:dyDescent="0.2"/>
    <row r="1776" ht="12.75" customHeight="1" x14ac:dyDescent="0.2"/>
    <row r="1777" ht="12.75" customHeight="1" x14ac:dyDescent="0.2"/>
    <row r="1778" ht="12.75" customHeight="1" x14ac:dyDescent="0.2"/>
    <row r="1779" ht="12.75" customHeight="1" x14ac:dyDescent="0.2"/>
    <row r="1780" ht="12.75" customHeight="1" x14ac:dyDescent="0.2"/>
    <row r="1781" ht="12.75" customHeight="1" x14ac:dyDescent="0.2"/>
    <row r="1782" ht="12.75" customHeight="1" x14ac:dyDescent="0.2"/>
    <row r="1783" ht="12.75" customHeight="1" x14ac:dyDescent="0.2"/>
    <row r="1784" ht="12.75" customHeight="1" x14ac:dyDescent="0.2"/>
    <row r="1785" ht="12.75" customHeight="1" x14ac:dyDescent="0.2"/>
    <row r="1786" ht="12.75" customHeight="1" x14ac:dyDescent="0.2"/>
    <row r="1787" ht="12.75" customHeight="1" x14ac:dyDescent="0.2"/>
    <row r="1788" ht="12.75" customHeight="1" x14ac:dyDescent="0.2"/>
    <row r="1789" ht="12.75" customHeight="1" x14ac:dyDescent="0.2"/>
    <row r="1790" ht="12.75" customHeight="1" x14ac:dyDescent="0.2"/>
    <row r="1791" ht="12.75" customHeight="1" x14ac:dyDescent="0.2"/>
    <row r="1792" ht="12.75" customHeight="1" x14ac:dyDescent="0.2"/>
    <row r="1793" ht="12.75" customHeight="1" x14ac:dyDescent="0.2"/>
    <row r="1794" ht="12.75" customHeight="1" x14ac:dyDescent="0.2"/>
    <row r="1795" ht="12.75" customHeight="1" x14ac:dyDescent="0.2"/>
    <row r="1796" ht="12.75" customHeight="1" x14ac:dyDescent="0.2"/>
    <row r="1797" ht="12.75" customHeight="1" x14ac:dyDescent="0.2"/>
    <row r="1798" ht="12.75" customHeight="1" x14ac:dyDescent="0.2"/>
    <row r="1799" ht="12.75" customHeight="1" x14ac:dyDescent="0.2"/>
    <row r="1800" ht="12.75" customHeight="1" x14ac:dyDescent="0.2"/>
    <row r="1801" ht="12.75" customHeight="1" x14ac:dyDescent="0.2"/>
    <row r="1802" ht="12.75" customHeight="1" x14ac:dyDescent="0.2"/>
    <row r="1803" ht="12.75" customHeight="1" x14ac:dyDescent="0.2"/>
    <row r="1804" ht="12.75" customHeight="1" x14ac:dyDescent="0.2"/>
    <row r="1805" ht="12.75" customHeight="1" x14ac:dyDescent="0.2"/>
    <row r="1806" ht="12.75" customHeight="1" x14ac:dyDescent="0.2"/>
    <row r="1807" ht="12.75" customHeight="1" x14ac:dyDescent="0.2"/>
    <row r="1808" ht="12.75" customHeight="1" x14ac:dyDescent="0.2"/>
    <row r="1809" ht="12.75" customHeight="1" x14ac:dyDescent="0.2"/>
    <row r="1810" ht="12.75" customHeight="1" x14ac:dyDescent="0.2"/>
    <row r="1811" ht="12.75" customHeight="1" x14ac:dyDescent="0.2"/>
    <row r="1812" ht="12.75" customHeight="1" x14ac:dyDescent="0.2"/>
    <row r="1813" ht="12.75" customHeight="1" x14ac:dyDescent="0.2"/>
    <row r="1814" ht="12.75" customHeight="1" x14ac:dyDescent="0.2"/>
    <row r="1815" ht="12.75" customHeight="1" x14ac:dyDescent="0.2"/>
    <row r="1816" ht="12.75" customHeight="1" x14ac:dyDescent="0.2"/>
    <row r="1817" ht="12.75" customHeight="1" x14ac:dyDescent="0.2"/>
    <row r="1818" ht="12.75" customHeight="1" x14ac:dyDescent="0.2"/>
    <row r="1819" ht="12.75" customHeight="1" x14ac:dyDescent="0.2"/>
    <row r="1820" ht="12.75" customHeight="1" x14ac:dyDescent="0.2"/>
    <row r="1821" ht="12.75" customHeight="1" x14ac:dyDescent="0.2"/>
    <row r="1822" ht="12.75" customHeight="1" x14ac:dyDescent="0.2"/>
    <row r="1823" ht="12.75" customHeight="1" x14ac:dyDescent="0.2"/>
    <row r="1824" ht="12.75" customHeight="1" x14ac:dyDescent="0.2"/>
    <row r="1825" ht="12.75" customHeight="1" x14ac:dyDescent="0.2"/>
    <row r="1826" ht="12.75" customHeight="1" x14ac:dyDescent="0.2"/>
    <row r="1827" ht="12.75" customHeight="1" x14ac:dyDescent="0.2"/>
    <row r="1828" ht="12.75" customHeight="1" x14ac:dyDescent="0.2"/>
    <row r="1829" ht="12.75" customHeight="1" x14ac:dyDescent="0.2"/>
    <row r="1830" ht="12.75" customHeight="1" x14ac:dyDescent="0.2"/>
    <row r="1831" ht="12.75" customHeight="1" x14ac:dyDescent="0.2"/>
    <row r="1832" ht="12.75" customHeight="1" x14ac:dyDescent="0.2"/>
    <row r="1833" ht="12.75" customHeight="1" x14ac:dyDescent="0.2"/>
    <row r="1834" ht="12.75" customHeight="1" x14ac:dyDescent="0.2"/>
    <row r="1835" ht="12.75" customHeight="1" x14ac:dyDescent="0.2"/>
    <row r="1836" ht="12.75" customHeight="1" x14ac:dyDescent="0.2"/>
    <row r="1837" ht="12.75" customHeight="1" x14ac:dyDescent="0.2"/>
    <row r="1838" ht="12.75" customHeight="1" x14ac:dyDescent="0.2"/>
    <row r="1839" ht="12.75" customHeight="1" x14ac:dyDescent="0.2"/>
    <row r="1840" ht="12.75" customHeight="1" x14ac:dyDescent="0.2"/>
    <row r="1841" ht="12.75" customHeight="1" x14ac:dyDescent="0.2"/>
    <row r="1842" ht="12.75" customHeight="1" x14ac:dyDescent="0.2"/>
    <row r="1843" ht="12.75" customHeight="1" x14ac:dyDescent="0.2"/>
    <row r="1844" ht="12.75" customHeight="1" x14ac:dyDescent="0.2"/>
    <row r="1845" ht="12.75" customHeight="1" x14ac:dyDescent="0.2"/>
    <row r="1846" ht="12.75" customHeight="1" x14ac:dyDescent="0.2"/>
    <row r="1847" ht="12.75" customHeight="1" x14ac:dyDescent="0.2"/>
    <row r="1848" ht="12.75" customHeight="1" x14ac:dyDescent="0.2"/>
    <row r="1849" ht="12.75" customHeight="1" x14ac:dyDescent="0.2"/>
    <row r="1850" ht="12.75" customHeight="1" x14ac:dyDescent="0.2"/>
    <row r="1851" ht="12.75" customHeight="1" x14ac:dyDescent="0.2"/>
    <row r="1852" ht="12.75" customHeight="1" x14ac:dyDescent="0.2"/>
    <row r="1853" ht="12.75" customHeight="1" x14ac:dyDescent="0.2"/>
    <row r="1854" ht="12.75" customHeight="1" x14ac:dyDescent="0.2"/>
    <row r="1855" ht="12.75" customHeight="1" x14ac:dyDescent="0.2"/>
    <row r="1856" ht="12.75" customHeight="1" x14ac:dyDescent="0.2"/>
    <row r="1857" ht="12.75" customHeight="1" x14ac:dyDescent="0.2"/>
    <row r="1858" ht="12.75" customHeight="1" x14ac:dyDescent="0.2"/>
    <row r="1859" ht="12.75" customHeight="1" x14ac:dyDescent="0.2"/>
    <row r="1860" ht="12.75" customHeight="1" x14ac:dyDescent="0.2"/>
    <row r="1861" ht="12.75" customHeight="1" x14ac:dyDescent="0.2"/>
    <row r="1862" ht="12.75" customHeight="1" x14ac:dyDescent="0.2"/>
    <row r="1863" ht="12.75" customHeight="1" x14ac:dyDescent="0.2"/>
    <row r="1864" ht="12.75" customHeight="1" x14ac:dyDescent="0.2"/>
    <row r="1865" ht="12.75" customHeight="1" x14ac:dyDescent="0.2"/>
    <row r="1866" ht="12.75" customHeight="1" x14ac:dyDescent="0.2"/>
    <row r="1867" ht="12.75" customHeight="1" x14ac:dyDescent="0.2"/>
    <row r="1868" ht="12.75" customHeight="1" x14ac:dyDescent="0.2"/>
    <row r="1869" ht="12.75" customHeight="1" x14ac:dyDescent="0.2"/>
    <row r="1870" ht="12.75" customHeight="1" x14ac:dyDescent="0.2"/>
    <row r="1871" ht="12.75" customHeight="1" x14ac:dyDescent="0.2"/>
    <row r="1872" ht="12.75" customHeight="1" x14ac:dyDescent="0.2"/>
    <row r="1873" ht="12.75" customHeight="1" x14ac:dyDescent="0.2"/>
    <row r="1874" ht="12.75" customHeight="1" x14ac:dyDescent="0.2"/>
    <row r="1875" ht="12.75" customHeight="1" x14ac:dyDescent="0.2"/>
    <row r="1876" ht="12.75" customHeight="1" x14ac:dyDescent="0.2"/>
    <row r="1877" ht="12.75" customHeight="1" x14ac:dyDescent="0.2"/>
    <row r="1878" ht="12.75" customHeight="1" x14ac:dyDescent="0.2"/>
    <row r="1879" ht="12.75" customHeight="1" x14ac:dyDescent="0.2"/>
    <row r="1880" ht="12.75" customHeight="1" x14ac:dyDescent="0.2"/>
    <row r="1881" ht="12.75" customHeight="1" x14ac:dyDescent="0.2"/>
    <row r="1882" ht="12.75" customHeight="1" x14ac:dyDescent="0.2"/>
    <row r="1883" ht="12.75" customHeight="1" x14ac:dyDescent="0.2"/>
    <row r="1884" ht="12.75" customHeight="1" x14ac:dyDescent="0.2"/>
    <row r="1885" ht="12.75" customHeight="1" x14ac:dyDescent="0.2"/>
    <row r="1886" ht="12.75" customHeight="1" x14ac:dyDescent="0.2"/>
    <row r="1887" ht="12.75" customHeight="1" x14ac:dyDescent="0.2"/>
    <row r="1888" ht="12.75" customHeight="1" x14ac:dyDescent="0.2"/>
    <row r="1889" ht="12.75" customHeight="1" x14ac:dyDescent="0.2"/>
    <row r="1890" ht="12.75" customHeight="1" x14ac:dyDescent="0.2"/>
    <row r="1891" ht="12.75" customHeight="1" x14ac:dyDescent="0.2"/>
    <row r="1892" ht="12.75" customHeight="1" x14ac:dyDescent="0.2"/>
    <row r="1893" ht="12.75" customHeight="1" x14ac:dyDescent="0.2"/>
    <row r="1894" ht="12.75" customHeight="1" x14ac:dyDescent="0.2"/>
    <row r="1895" ht="12.75" customHeight="1" x14ac:dyDescent="0.2"/>
    <row r="1896" ht="12.75" customHeight="1" x14ac:dyDescent="0.2"/>
    <row r="1897" ht="12.75" customHeight="1" x14ac:dyDescent="0.2"/>
    <row r="1898" ht="12.75" customHeight="1" x14ac:dyDescent="0.2"/>
    <row r="1899" ht="12.75" customHeight="1" x14ac:dyDescent="0.2"/>
    <row r="1900" ht="12.75" customHeight="1" x14ac:dyDescent="0.2"/>
    <row r="1901" ht="12.75" customHeight="1" x14ac:dyDescent="0.2"/>
    <row r="1902" ht="12.75" customHeight="1" x14ac:dyDescent="0.2"/>
    <row r="1903" ht="12.75" customHeight="1" x14ac:dyDescent="0.2"/>
    <row r="1904" ht="12.75" customHeight="1" x14ac:dyDescent="0.2"/>
    <row r="1905" ht="12.75" customHeight="1" x14ac:dyDescent="0.2"/>
    <row r="1906" ht="12.75" customHeight="1" x14ac:dyDescent="0.2"/>
    <row r="1907" ht="12.75" customHeight="1" x14ac:dyDescent="0.2"/>
    <row r="1908" ht="12.75" customHeight="1" x14ac:dyDescent="0.2"/>
    <row r="1909" ht="12.75" customHeight="1" x14ac:dyDescent="0.2"/>
    <row r="1910" ht="12.75" customHeight="1" x14ac:dyDescent="0.2"/>
    <row r="1911" ht="12.75" customHeight="1" x14ac:dyDescent="0.2"/>
    <row r="1912" ht="12.75" customHeight="1" x14ac:dyDescent="0.2"/>
    <row r="1913" ht="12.75" customHeight="1" x14ac:dyDescent="0.2"/>
    <row r="1914" ht="12.75" customHeight="1" x14ac:dyDescent="0.2"/>
    <row r="1915" ht="12.75" customHeight="1" x14ac:dyDescent="0.2"/>
    <row r="1916" ht="12.75" customHeight="1" x14ac:dyDescent="0.2"/>
    <row r="1917" ht="12.75" customHeight="1" x14ac:dyDescent="0.2"/>
    <row r="1918" ht="12.75" customHeight="1" x14ac:dyDescent="0.2"/>
    <row r="1919" ht="12.75" customHeight="1" x14ac:dyDescent="0.2"/>
    <row r="1920" ht="12.75" customHeight="1" x14ac:dyDescent="0.2"/>
    <row r="1921" ht="12.75" customHeight="1" x14ac:dyDescent="0.2"/>
    <row r="1922" ht="12.75" customHeight="1" x14ac:dyDescent="0.2"/>
    <row r="1923" ht="12.75" customHeight="1" x14ac:dyDescent="0.2"/>
    <row r="1924" ht="12.75" customHeight="1" x14ac:dyDescent="0.2"/>
    <row r="1925" ht="12.75" customHeight="1" x14ac:dyDescent="0.2"/>
    <row r="1926" ht="12.75" customHeight="1" x14ac:dyDescent="0.2"/>
    <row r="1927" ht="12.75" customHeight="1" x14ac:dyDescent="0.2"/>
    <row r="1928" ht="12.75" customHeight="1" x14ac:dyDescent="0.2"/>
    <row r="1929" ht="12.75" customHeight="1" x14ac:dyDescent="0.2"/>
    <row r="1930" ht="12.75" customHeight="1" x14ac:dyDescent="0.2"/>
    <row r="1931" ht="12.75" customHeight="1" x14ac:dyDescent="0.2"/>
    <row r="1932" ht="12.75" customHeight="1" x14ac:dyDescent="0.2"/>
    <row r="1933" ht="12.75" customHeight="1" x14ac:dyDescent="0.2"/>
    <row r="1934" ht="12.75" customHeight="1" x14ac:dyDescent="0.2"/>
    <row r="1935" ht="12.75" customHeight="1" x14ac:dyDescent="0.2"/>
    <row r="1936" ht="12.75" customHeight="1" x14ac:dyDescent="0.2"/>
    <row r="1937" ht="12.75" customHeight="1" x14ac:dyDescent="0.2"/>
    <row r="1938" ht="12.75" customHeight="1" x14ac:dyDescent="0.2"/>
    <row r="1939" ht="12.75" customHeight="1" x14ac:dyDescent="0.2"/>
    <row r="1940" ht="12.75" customHeight="1" x14ac:dyDescent="0.2"/>
    <row r="1941" ht="12.75" customHeight="1" x14ac:dyDescent="0.2"/>
    <row r="1942" ht="12.75" customHeight="1" x14ac:dyDescent="0.2"/>
    <row r="1943" ht="12.75" customHeight="1" x14ac:dyDescent="0.2"/>
    <row r="1944" ht="12.75" customHeight="1" x14ac:dyDescent="0.2"/>
    <row r="1945" ht="12.75" customHeight="1" x14ac:dyDescent="0.2"/>
    <row r="1946" ht="12.75" customHeight="1" x14ac:dyDescent="0.2"/>
    <row r="1947" ht="12.75" customHeight="1" x14ac:dyDescent="0.2"/>
    <row r="1948" ht="12.75" customHeight="1" x14ac:dyDescent="0.2"/>
    <row r="1949" ht="12.75" customHeight="1" x14ac:dyDescent="0.2"/>
    <row r="1950" ht="12.75" customHeight="1" x14ac:dyDescent="0.2"/>
    <row r="1951" ht="12.75" customHeight="1" x14ac:dyDescent="0.2"/>
    <row r="1952" ht="12.75" customHeight="1" x14ac:dyDescent="0.2"/>
    <row r="1953" ht="12.75" customHeight="1" x14ac:dyDescent="0.2"/>
    <row r="1954" ht="12.75" customHeight="1" x14ac:dyDescent="0.2"/>
    <row r="1955" ht="12.75" customHeight="1" x14ac:dyDescent="0.2"/>
    <row r="1956" ht="12.75" customHeight="1" x14ac:dyDescent="0.2"/>
    <row r="1957" ht="12.75" customHeight="1" x14ac:dyDescent="0.2"/>
    <row r="1958" ht="12.75" customHeight="1" x14ac:dyDescent="0.2"/>
    <row r="1959" ht="12.75" customHeight="1" x14ac:dyDescent="0.2"/>
    <row r="1960" ht="12.75" customHeight="1" x14ac:dyDescent="0.2"/>
    <row r="1961" ht="12.75" customHeight="1" x14ac:dyDescent="0.2"/>
    <row r="1962" ht="12.75" customHeight="1" x14ac:dyDescent="0.2"/>
    <row r="1963" ht="12.75" customHeight="1" x14ac:dyDescent="0.2"/>
    <row r="1964" ht="12.75" customHeight="1" x14ac:dyDescent="0.2"/>
    <row r="1965" ht="12.75" customHeight="1" x14ac:dyDescent="0.2"/>
    <row r="1966" ht="12.75" customHeight="1" x14ac:dyDescent="0.2"/>
    <row r="1967" ht="12.75" customHeight="1" x14ac:dyDescent="0.2"/>
    <row r="1968" ht="12.75" customHeight="1" x14ac:dyDescent="0.2"/>
    <row r="1969" ht="12.75" customHeight="1" x14ac:dyDescent="0.2"/>
    <row r="1970" ht="12.75" customHeight="1" x14ac:dyDescent="0.2"/>
    <row r="1971" ht="12.75" customHeight="1" x14ac:dyDescent="0.2"/>
    <row r="1972" ht="12.75" customHeight="1" x14ac:dyDescent="0.2"/>
    <row r="1973" ht="12.75" customHeight="1" x14ac:dyDescent="0.2"/>
    <row r="1974" ht="12.75" customHeight="1" x14ac:dyDescent="0.2"/>
    <row r="1975" ht="12.75" customHeight="1" x14ac:dyDescent="0.2"/>
    <row r="1976" ht="12.75" customHeight="1" x14ac:dyDescent="0.2"/>
    <row r="1977" ht="12.75" customHeight="1" x14ac:dyDescent="0.2"/>
    <row r="1978" ht="12.75" customHeight="1" x14ac:dyDescent="0.2"/>
    <row r="1979" ht="12.75" customHeight="1" x14ac:dyDescent="0.2"/>
    <row r="1980" ht="12.75" customHeight="1" x14ac:dyDescent="0.2"/>
    <row r="1981" ht="12.75" customHeight="1" x14ac:dyDescent="0.2"/>
    <row r="1982" ht="12.75" customHeight="1" x14ac:dyDescent="0.2"/>
    <row r="1983" ht="12.75" customHeight="1" x14ac:dyDescent="0.2"/>
    <row r="1984" ht="12.75" customHeight="1" x14ac:dyDescent="0.2"/>
    <row r="1985" ht="12.75" customHeight="1" x14ac:dyDescent="0.2"/>
    <row r="1986" ht="12.75" customHeight="1" x14ac:dyDescent="0.2"/>
    <row r="1987" ht="12.75" customHeight="1" x14ac:dyDescent="0.2"/>
    <row r="1988" ht="12.75" customHeight="1" x14ac:dyDescent="0.2"/>
    <row r="1989" ht="12.75" customHeight="1" x14ac:dyDescent="0.2"/>
    <row r="1990" ht="12.75" customHeight="1" x14ac:dyDescent="0.2"/>
    <row r="1991" ht="12.75" customHeight="1" x14ac:dyDescent="0.2"/>
    <row r="1992" ht="12.75" customHeight="1" x14ac:dyDescent="0.2"/>
    <row r="1993" ht="12.75" customHeight="1" x14ac:dyDescent="0.2"/>
    <row r="1994" ht="12.75" customHeight="1" x14ac:dyDescent="0.2"/>
    <row r="1995" ht="12.75" customHeight="1" x14ac:dyDescent="0.2"/>
    <row r="1996" ht="12.75" customHeight="1" x14ac:dyDescent="0.2"/>
    <row r="1997" ht="12.75" customHeight="1" x14ac:dyDescent="0.2"/>
    <row r="1998" ht="12.75" customHeight="1" x14ac:dyDescent="0.2"/>
    <row r="1999" ht="12.75" customHeight="1" x14ac:dyDescent="0.2"/>
    <row r="2000" ht="12.75" customHeight="1" x14ac:dyDescent="0.2"/>
    <row r="2001" ht="12.75" customHeight="1" x14ac:dyDescent="0.2"/>
    <row r="2002" ht="12.75" customHeight="1" x14ac:dyDescent="0.2"/>
    <row r="2003" ht="12.75" customHeight="1" x14ac:dyDescent="0.2"/>
    <row r="2004" ht="12.75" customHeight="1" x14ac:dyDescent="0.2"/>
    <row r="2005" ht="12.75" customHeight="1" x14ac:dyDescent="0.2"/>
    <row r="2006" ht="12.75" customHeight="1" x14ac:dyDescent="0.2"/>
    <row r="2007" ht="12.75" customHeight="1" x14ac:dyDescent="0.2"/>
    <row r="2008" ht="12.75" customHeight="1" x14ac:dyDescent="0.2"/>
    <row r="2009" ht="12.75" customHeight="1" x14ac:dyDescent="0.2"/>
    <row r="2010" ht="12.75" customHeight="1" x14ac:dyDescent="0.2"/>
    <row r="2011" ht="12.75" customHeight="1" x14ac:dyDescent="0.2"/>
    <row r="2012" ht="12.75" customHeight="1" x14ac:dyDescent="0.2"/>
    <row r="2013" ht="12.75" customHeight="1" x14ac:dyDescent="0.2"/>
    <row r="2014" ht="12.75" customHeight="1" x14ac:dyDescent="0.2"/>
    <row r="2015" ht="12.75" customHeight="1" x14ac:dyDescent="0.2"/>
    <row r="2016" ht="12.75" customHeight="1" x14ac:dyDescent="0.2"/>
    <row r="2017" ht="12.75" customHeight="1" x14ac:dyDescent="0.2"/>
    <row r="2018" ht="12.75" customHeight="1" x14ac:dyDescent="0.2"/>
    <row r="2019" ht="12.75" customHeight="1" x14ac:dyDescent="0.2"/>
    <row r="2020" ht="12.75" customHeight="1" x14ac:dyDescent="0.2"/>
    <row r="2021" ht="12.75" customHeight="1" x14ac:dyDescent="0.2"/>
    <row r="2022" ht="12.75" customHeight="1" x14ac:dyDescent="0.2"/>
    <row r="2023" ht="12.75" customHeight="1" x14ac:dyDescent="0.2"/>
    <row r="2024" ht="12.75" customHeight="1" x14ac:dyDescent="0.2"/>
    <row r="2025" ht="12.75" customHeight="1" x14ac:dyDescent="0.2"/>
    <row r="2026" ht="12.75" customHeight="1" x14ac:dyDescent="0.2"/>
    <row r="2027" ht="12.75" customHeight="1" x14ac:dyDescent="0.2"/>
    <row r="2028" ht="12.75" customHeight="1" x14ac:dyDescent="0.2"/>
    <row r="2029" ht="12.75" customHeight="1" x14ac:dyDescent="0.2"/>
    <row r="2030" ht="12.75" customHeight="1" x14ac:dyDescent="0.2"/>
    <row r="2031" ht="12.75" customHeight="1" x14ac:dyDescent="0.2"/>
    <row r="2032" ht="12.75" customHeight="1" x14ac:dyDescent="0.2"/>
    <row r="2033" ht="12.75" customHeight="1" x14ac:dyDescent="0.2"/>
    <row r="2034" ht="12.75" customHeight="1" x14ac:dyDescent="0.2"/>
    <row r="2035" ht="12.75" customHeight="1" x14ac:dyDescent="0.2"/>
    <row r="2036" ht="12.75" customHeight="1" x14ac:dyDescent="0.2"/>
    <row r="2037" ht="12.75" customHeight="1" x14ac:dyDescent="0.2"/>
    <row r="2038" ht="12.75" customHeight="1" x14ac:dyDescent="0.2"/>
    <row r="2039" ht="12.75" customHeight="1" x14ac:dyDescent="0.2"/>
    <row r="2040" ht="12.75" customHeight="1" x14ac:dyDescent="0.2"/>
    <row r="2041" ht="12.75" customHeight="1" x14ac:dyDescent="0.2"/>
    <row r="2042" ht="12.75" customHeight="1" x14ac:dyDescent="0.2"/>
    <row r="2043" ht="12.75" customHeight="1" x14ac:dyDescent="0.2"/>
    <row r="2044" ht="12.75" customHeight="1" x14ac:dyDescent="0.2"/>
    <row r="2045" ht="12.75" customHeight="1" x14ac:dyDescent="0.2"/>
    <row r="2046" ht="12.75" customHeight="1" x14ac:dyDescent="0.2"/>
    <row r="2047" ht="12.75" customHeight="1" x14ac:dyDescent="0.2"/>
    <row r="2048" ht="12.75" customHeight="1" x14ac:dyDescent="0.2"/>
    <row r="2049" ht="12.75" customHeight="1" x14ac:dyDescent="0.2"/>
    <row r="2050" ht="12.75" customHeight="1" x14ac:dyDescent="0.2"/>
    <row r="2051" ht="12.75" customHeight="1" x14ac:dyDescent="0.2"/>
    <row r="2052" ht="12.75" customHeight="1" x14ac:dyDescent="0.2"/>
    <row r="2053" ht="12.75" customHeight="1" x14ac:dyDescent="0.2"/>
    <row r="2054" ht="12.75" customHeight="1" x14ac:dyDescent="0.2"/>
    <row r="2055" ht="12.75" customHeight="1" x14ac:dyDescent="0.2"/>
    <row r="2056" ht="12.75" customHeight="1" x14ac:dyDescent="0.2"/>
    <row r="2057" ht="12.75" customHeight="1" x14ac:dyDescent="0.2"/>
    <row r="2058" ht="12.75" customHeight="1" x14ac:dyDescent="0.2"/>
    <row r="2059" ht="12.75" customHeight="1" x14ac:dyDescent="0.2"/>
    <row r="2060" ht="12.75" customHeight="1" x14ac:dyDescent="0.2"/>
    <row r="2061" ht="12.75" customHeight="1" x14ac:dyDescent="0.2"/>
    <row r="2062" ht="12.75" customHeight="1" x14ac:dyDescent="0.2"/>
    <row r="2063" ht="12.75" customHeight="1" x14ac:dyDescent="0.2"/>
    <row r="2064" ht="12.75" customHeight="1" x14ac:dyDescent="0.2"/>
    <row r="2065" ht="12.75" customHeight="1" x14ac:dyDescent="0.2"/>
    <row r="2066" ht="12.75" customHeight="1" x14ac:dyDescent="0.2"/>
    <row r="2067" ht="12.75" customHeight="1" x14ac:dyDescent="0.2"/>
    <row r="2068" ht="12.75" customHeight="1" x14ac:dyDescent="0.2"/>
    <row r="2069" ht="12.75" customHeight="1" x14ac:dyDescent="0.2"/>
    <row r="2070" ht="12.75" customHeight="1" x14ac:dyDescent="0.2"/>
    <row r="2071" ht="12.75" customHeight="1" x14ac:dyDescent="0.2"/>
    <row r="2072" ht="12.75" customHeight="1" x14ac:dyDescent="0.2"/>
    <row r="2073" ht="12.75" customHeight="1" x14ac:dyDescent="0.2"/>
    <row r="2074" ht="12.75" customHeight="1" x14ac:dyDescent="0.2"/>
    <row r="2075" ht="12.75" customHeight="1" x14ac:dyDescent="0.2"/>
    <row r="2076" ht="12.75" customHeight="1" x14ac:dyDescent="0.2"/>
    <row r="2077" ht="12.75" customHeight="1" x14ac:dyDescent="0.2"/>
    <row r="2078" ht="12.75" customHeight="1" x14ac:dyDescent="0.2"/>
    <row r="2079" ht="12.75" customHeight="1" x14ac:dyDescent="0.2"/>
    <row r="2080" ht="12.75" customHeight="1" x14ac:dyDescent="0.2"/>
    <row r="2081" ht="12.75" customHeight="1" x14ac:dyDescent="0.2"/>
    <row r="2082" ht="12.75" customHeight="1" x14ac:dyDescent="0.2"/>
    <row r="2083" ht="12.75" customHeight="1" x14ac:dyDescent="0.2"/>
    <row r="2084" ht="12.75" customHeight="1" x14ac:dyDescent="0.2"/>
    <row r="2085" ht="12.75" customHeight="1" x14ac:dyDescent="0.2"/>
    <row r="2086" ht="12.75" customHeight="1" x14ac:dyDescent="0.2"/>
    <row r="2087" ht="12.75" customHeight="1" x14ac:dyDescent="0.2"/>
    <row r="2088" ht="12.75" customHeight="1" x14ac:dyDescent="0.2"/>
    <row r="2089" ht="12.75" customHeight="1" x14ac:dyDescent="0.2"/>
    <row r="2090" ht="12.75" customHeight="1" x14ac:dyDescent="0.2"/>
    <row r="2091" ht="12.75" customHeight="1" x14ac:dyDescent="0.2"/>
    <row r="2092" ht="12.75" customHeight="1" x14ac:dyDescent="0.2"/>
    <row r="2093" ht="12.75" customHeight="1" x14ac:dyDescent="0.2"/>
    <row r="2094" ht="12.75" customHeight="1" x14ac:dyDescent="0.2"/>
    <row r="2095" ht="12.75" customHeight="1" x14ac:dyDescent="0.2"/>
    <row r="2096" ht="12.75" customHeight="1" x14ac:dyDescent="0.2"/>
    <row r="2097" ht="12.75" customHeight="1" x14ac:dyDescent="0.2"/>
    <row r="2098" ht="12.75" customHeight="1" x14ac:dyDescent="0.2"/>
    <row r="2099" ht="12.75" customHeight="1" x14ac:dyDescent="0.2"/>
    <row r="2100" ht="12.75" customHeight="1" x14ac:dyDescent="0.2"/>
    <row r="2101" ht="12.75" customHeight="1" x14ac:dyDescent="0.2"/>
    <row r="2102" ht="12.75" customHeight="1" x14ac:dyDescent="0.2"/>
    <row r="2103" ht="12.75" customHeight="1" x14ac:dyDescent="0.2"/>
    <row r="2104" ht="12.75" customHeight="1" x14ac:dyDescent="0.2"/>
    <row r="2105" ht="12.75" customHeight="1" x14ac:dyDescent="0.2"/>
    <row r="2106" ht="12.75" customHeight="1" x14ac:dyDescent="0.2"/>
    <row r="2107" ht="12.75" customHeight="1" x14ac:dyDescent="0.2"/>
    <row r="2108" ht="12.75" customHeight="1" x14ac:dyDescent="0.2"/>
    <row r="2109" ht="12.75" customHeight="1" x14ac:dyDescent="0.2"/>
    <row r="2110" ht="12.75" customHeight="1" x14ac:dyDescent="0.2"/>
    <row r="2111" ht="12.75" customHeight="1" x14ac:dyDescent="0.2"/>
    <row r="2112" ht="12.75" customHeight="1" x14ac:dyDescent="0.2"/>
    <row r="2113" ht="12.75" customHeight="1" x14ac:dyDescent="0.2"/>
    <row r="2114" ht="12.75" customHeight="1" x14ac:dyDescent="0.2"/>
    <row r="2115" ht="12.75" customHeight="1" x14ac:dyDescent="0.2"/>
    <row r="2116" ht="12.75" customHeight="1" x14ac:dyDescent="0.2"/>
    <row r="2117" ht="12.75" customHeight="1" x14ac:dyDescent="0.2"/>
    <row r="2118" ht="12.75" customHeight="1" x14ac:dyDescent="0.2"/>
    <row r="2119" ht="12.75" customHeight="1" x14ac:dyDescent="0.2"/>
    <row r="2120" ht="12.75" customHeight="1" x14ac:dyDescent="0.2"/>
    <row r="2121" ht="12.75" customHeight="1" x14ac:dyDescent="0.2"/>
    <row r="2122" ht="12.75" customHeight="1" x14ac:dyDescent="0.2"/>
    <row r="2123" ht="12.75" customHeight="1" x14ac:dyDescent="0.2"/>
    <row r="2124" ht="12.75" customHeight="1" x14ac:dyDescent="0.2"/>
    <row r="2125" ht="12.75" customHeight="1" x14ac:dyDescent="0.2"/>
    <row r="2126" ht="12.75" customHeight="1" x14ac:dyDescent="0.2"/>
    <row r="2127" ht="12.75" customHeight="1" x14ac:dyDescent="0.2"/>
    <row r="2128" ht="12.75" customHeight="1" x14ac:dyDescent="0.2"/>
    <row r="2129" ht="12.75" customHeight="1" x14ac:dyDescent="0.2"/>
    <row r="2130" ht="12.75" customHeight="1" x14ac:dyDescent="0.2"/>
    <row r="2131" ht="12.75" customHeight="1" x14ac:dyDescent="0.2"/>
    <row r="2132" ht="12.75" customHeight="1" x14ac:dyDescent="0.2"/>
    <row r="2133" ht="12.75" customHeight="1" x14ac:dyDescent="0.2"/>
    <row r="2134" ht="12.75" customHeight="1" x14ac:dyDescent="0.2"/>
    <row r="2135" ht="12.75" customHeight="1" x14ac:dyDescent="0.2"/>
    <row r="2136" ht="12.75" customHeight="1" x14ac:dyDescent="0.2"/>
    <row r="2137" ht="12.75" customHeight="1" x14ac:dyDescent="0.2"/>
    <row r="2138" ht="12.75" customHeight="1" x14ac:dyDescent="0.2"/>
    <row r="2139" ht="12.75" customHeight="1" x14ac:dyDescent="0.2"/>
    <row r="2140" ht="12.75" customHeight="1" x14ac:dyDescent="0.2"/>
    <row r="2141" ht="12.75" customHeight="1" x14ac:dyDescent="0.2"/>
    <row r="2142" ht="12.75" customHeight="1" x14ac:dyDescent="0.2"/>
    <row r="2143" ht="12.75" customHeight="1" x14ac:dyDescent="0.2"/>
    <row r="2144" ht="12.75" customHeight="1" x14ac:dyDescent="0.2"/>
    <row r="2145" ht="12.75" customHeight="1" x14ac:dyDescent="0.2"/>
    <row r="2146" ht="12.75" customHeight="1" x14ac:dyDescent="0.2"/>
    <row r="2147" ht="12.75" customHeight="1" x14ac:dyDescent="0.2"/>
    <row r="2148" ht="12.75" customHeight="1" x14ac:dyDescent="0.2"/>
    <row r="2149" ht="12.75" customHeight="1" x14ac:dyDescent="0.2"/>
    <row r="2150" ht="12.75" customHeight="1" x14ac:dyDescent="0.2"/>
    <row r="2151" ht="12.75" customHeight="1" x14ac:dyDescent="0.2"/>
    <row r="2152" ht="12.75" customHeight="1" x14ac:dyDescent="0.2"/>
    <row r="2153" ht="12.75" customHeight="1" x14ac:dyDescent="0.2"/>
    <row r="2154" ht="12.75" customHeight="1" x14ac:dyDescent="0.2"/>
    <row r="2155" ht="12.75" customHeight="1" x14ac:dyDescent="0.2"/>
    <row r="2156" ht="12.75" customHeight="1" x14ac:dyDescent="0.2"/>
    <row r="2157" ht="12.75" customHeight="1" x14ac:dyDescent="0.2"/>
    <row r="2158" ht="12.75" customHeight="1" x14ac:dyDescent="0.2"/>
    <row r="2159" ht="12.75" customHeight="1" x14ac:dyDescent="0.2"/>
    <row r="2160" ht="12.75" customHeight="1" x14ac:dyDescent="0.2"/>
    <row r="2161" ht="12.75" customHeight="1" x14ac:dyDescent="0.2"/>
    <row r="2162" ht="12.75" customHeight="1" x14ac:dyDescent="0.2"/>
    <row r="2163" ht="12.75" customHeight="1" x14ac:dyDescent="0.2"/>
    <row r="2164" ht="12.75" customHeight="1" x14ac:dyDescent="0.2"/>
    <row r="2165" ht="12.75" customHeight="1" x14ac:dyDescent="0.2"/>
    <row r="2166" ht="12.75" customHeight="1" x14ac:dyDescent="0.2"/>
    <row r="2167" ht="12.75" customHeight="1" x14ac:dyDescent="0.2"/>
    <row r="2168" ht="12.75" customHeight="1" x14ac:dyDescent="0.2"/>
    <row r="2169" ht="12.75" customHeight="1" x14ac:dyDescent="0.2"/>
    <row r="2170" ht="12.75" customHeight="1" x14ac:dyDescent="0.2"/>
    <row r="2171" ht="12.75" customHeight="1" x14ac:dyDescent="0.2"/>
    <row r="2172" ht="12.75" customHeight="1" x14ac:dyDescent="0.2"/>
    <row r="2173" ht="12.75" customHeight="1" x14ac:dyDescent="0.2"/>
    <row r="2174" ht="12.75" customHeight="1" x14ac:dyDescent="0.2"/>
    <row r="2175" ht="12.75" customHeight="1" x14ac:dyDescent="0.2"/>
    <row r="2176" ht="12.75" customHeight="1" x14ac:dyDescent="0.2"/>
    <row r="2177" ht="12.75" customHeight="1" x14ac:dyDescent="0.2"/>
    <row r="2178" ht="12.75" customHeight="1" x14ac:dyDescent="0.2"/>
    <row r="2179" ht="12.75" customHeight="1" x14ac:dyDescent="0.2"/>
    <row r="2180" ht="12.75" customHeight="1" x14ac:dyDescent="0.2"/>
    <row r="2181" ht="12.75" customHeight="1" x14ac:dyDescent="0.2"/>
    <row r="2182" ht="12.75" customHeight="1" x14ac:dyDescent="0.2"/>
    <row r="2183" ht="12.75" customHeight="1" x14ac:dyDescent="0.2"/>
    <row r="2184" ht="12.75" customHeight="1" x14ac:dyDescent="0.2"/>
    <row r="2185" ht="12.75" customHeight="1" x14ac:dyDescent="0.2"/>
    <row r="2186" ht="12.75" customHeight="1" x14ac:dyDescent="0.2"/>
    <row r="2187" ht="12.75" customHeight="1" x14ac:dyDescent="0.2"/>
    <row r="2188" ht="12.75" customHeight="1" x14ac:dyDescent="0.2"/>
    <row r="2189" ht="12.75" customHeight="1" x14ac:dyDescent="0.2"/>
    <row r="2190" ht="12.75" customHeight="1" x14ac:dyDescent="0.2"/>
    <row r="2191" ht="12.75" customHeight="1" x14ac:dyDescent="0.2"/>
    <row r="2192" ht="12.75" customHeight="1" x14ac:dyDescent="0.2"/>
    <row r="2193" ht="12.75" customHeight="1" x14ac:dyDescent="0.2"/>
    <row r="2194" ht="12.75" customHeight="1" x14ac:dyDescent="0.2"/>
    <row r="2195" ht="12.75" customHeight="1" x14ac:dyDescent="0.2"/>
    <row r="2196" ht="12.75" customHeight="1" x14ac:dyDescent="0.2"/>
    <row r="2197" ht="12.75" customHeight="1" x14ac:dyDescent="0.2"/>
    <row r="2198" ht="12.75" customHeight="1" x14ac:dyDescent="0.2"/>
    <row r="2199" ht="12.75" customHeight="1" x14ac:dyDescent="0.2"/>
    <row r="2200" ht="12.75" customHeight="1" x14ac:dyDescent="0.2"/>
    <row r="2201" ht="12.75" customHeight="1" x14ac:dyDescent="0.2"/>
    <row r="2202" ht="12.75" customHeight="1" x14ac:dyDescent="0.2"/>
    <row r="2203" ht="12.75" customHeight="1" x14ac:dyDescent="0.2"/>
    <row r="2204" ht="12.75" customHeight="1" x14ac:dyDescent="0.2"/>
    <row r="2205" ht="12.75" customHeight="1" x14ac:dyDescent="0.2"/>
    <row r="2206" ht="12.75" customHeight="1" x14ac:dyDescent="0.2"/>
    <row r="2207" ht="12.75" customHeight="1" x14ac:dyDescent="0.2"/>
    <row r="2208" ht="12.75" customHeight="1" x14ac:dyDescent="0.2"/>
    <row r="2209" ht="12.75" customHeight="1" x14ac:dyDescent="0.2"/>
    <row r="2210" ht="12.75" customHeight="1" x14ac:dyDescent="0.2"/>
    <row r="2211" ht="12.75" customHeight="1" x14ac:dyDescent="0.2"/>
    <row r="2212" ht="12.75" customHeight="1" x14ac:dyDescent="0.2"/>
    <row r="2213" ht="12.75" customHeight="1" x14ac:dyDescent="0.2"/>
    <row r="2214" ht="12.75" customHeight="1" x14ac:dyDescent="0.2"/>
    <row r="2215" ht="12.75" customHeight="1" x14ac:dyDescent="0.2"/>
    <row r="2216" ht="12.75" customHeight="1" x14ac:dyDescent="0.2"/>
    <row r="2217" ht="12.75" customHeight="1" x14ac:dyDescent="0.2"/>
    <row r="2218" ht="12.75" customHeight="1" x14ac:dyDescent="0.2"/>
    <row r="2219" ht="12.75" customHeight="1" x14ac:dyDescent="0.2"/>
    <row r="2220" ht="12.75" customHeight="1" x14ac:dyDescent="0.2"/>
    <row r="2221" ht="12.75" customHeight="1" x14ac:dyDescent="0.2"/>
    <row r="2222" ht="12.75" customHeight="1" x14ac:dyDescent="0.2"/>
    <row r="2223" ht="12.75" customHeight="1" x14ac:dyDescent="0.2"/>
    <row r="2224" ht="12.75" customHeight="1" x14ac:dyDescent="0.2"/>
    <row r="2225" ht="12.75" customHeight="1" x14ac:dyDescent="0.2"/>
    <row r="2226" ht="12.75" customHeight="1" x14ac:dyDescent="0.2"/>
    <row r="2227" ht="12.75" customHeight="1" x14ac:dyDescent="0.2"/>
    <row r="2228" ht="12.75" customHeight="1" x14ac:dyDescent="0.2"/>
    <row r="2229" ht="12.75" customHeight="1" x14ac:dyDescent="0.2"/>
    <row r="2230" ht="12.75" customHeight="1" x14ac:dyDescent="0.2"/>
    <row r="2231" ht="12.75" customHeight="1" x14ac:dyDescent="0.2"/>
    <row r="2232" ht="12.75" customHeight="1" x14ac:dyDescent="0.2"/>
    <row r="2233" ht="12.75" customHeight="1" x14ac:dyDescent="0.2"/>
    <row r="2234" ht="12.75" customHeight="1" x14ac:dyDescent="0.2"/>
    <row r="2235" ht="12.75" customHeight="1" x14ac:dyDescent="0.2"/>
    <row r="2236" ht="12.75" customHeight="1" x14ac:dyDescent="0.2"/>
    <row r="2237" ht="12.75" customHeight="1" x14ac:dyDescent="0.2"/>
    <row r="2238" ht="12.75" customHeight="1" x14ac:dyDescent="0.2"/>
    <row r="2239" ht="12.75" customHeight="1" x14ac:dyDescent="0.2"/>
    <row r="2240" ht="12.75" customHeight="1" x14ac:dyDescent="0.2"/>
    <row r="2241" ht="12.75" customHeight="1" x14ac:dyDescent="0.2"/>
    <row r="2242" ht="12.75" customHeight="1" x14ac:dyDescent="0.2"/>
    <row r="2243" ht="12.75" customHeight="1" x14ac:dyDescent="0.2"/>
    <row r="2244" ht="12.75" customHeight="1" x14ac:dyDescent="0.2"/>
    <row r="2245" ht="12.75" customHeight="1" x14ac:dyDescent="0.2"/>
    <row r="2246" ht="12.75" customHeight="1" x14ac:dyDescent="0.2"/>
    <row r="2247" ht="12.75" customHeight="1" x14ac:dyDescent="0.2"/>
    <row r="2248" ht="12.75" customHeight="1" x14ac:dyDescent="0.2"/>
    <row r="2249" ht="12.75" customHeight="1" x14ac:dyDescent="0.2"/>
    <row r="2250" ht="12.75" customHeight="1" x14ac:dyDescent="0.2"/>
    <row r="2251" ht="12.75" customHeight="1" x14ac:dyDescent="0.2"/>
    <row r="2252" ht="12.75" customHeight="1" x14ac:dyDescent="0.2"/>
    <row r="2253" ht="12.75" customHeight="1" x14ac:dyDescent="0.2"/>
    <row r="2254" ht="12.75" customHeight="1" x14ac:dyDescent="0.2"/>
    <row r="2255" ht="12.75" customHeight="1" x14ac:dyDescent="0.2"/>
    <row r="2256" ht="12.75" customHeight="1" x14ac:dyDescent="0.2"/>
    <row r="2257" ht="12.75" customHeight="1" x14ac:dyDescent="0.2"/>
    <row r="2258" ht="12.75" customHeight="1" x14ac:dyDescent="0.2"/>
    <row r="2259" ht="12.75" customHeight="1" x14ac:dyDescent="0.2"/>
    <row r="2260" ht="12.75" customHeight="1" x14ac:dyDescent="0.2"/>
    <row r="2261" ht="12.75" customHeight="1" x14ac:dyDescent="0.2"/>
    <row r="2262" ht="12.75" customHeight="1" x14ac:dyDescent="0.2"/>
    <row r="2263" ht="12.75" customHeight="1" x14ac:dyDescent="0.2"/>
    <row r="2264" ht="12.75" customHeight="1" x14ac:dyDescent="0.2"/>
    <row r="2265" ht="12.75" customHeight="1" x14ac:dyDescent="0.2"/>
    <row r="2266" ht="12.75" customHeight="1" x14ac:dyDescent="0.2"/>
    <row r="2267" ht="12.75" customHeight="1" x14ac:dyDescent="0.2"/>
    <row r="2268" ht="12.75" customHeight="1" x14ac:dyDescent="0.2"/>
    <row r="2269" ht="12.75" customHeight="1" x14ac:dyDescent="0.2"/>
    <row r="2270" ht="12.75" customHeight="1" x14ac:dyDescent="0.2"/>
    <row r="2271" ht="12.75" customHeight="1" x14ac:dyDescent="0.2"/>
    <row r="2272" ht="12.75" customHeight="1" x14ac:dyDescent="0.2"/>
    <row r="2273" ht="12.75" customHeight="1" x14ac:dyDescent="0.2"/>
    <row r="2274" ht="12.75" customHeight="1" x14ac:dyDescent="0.2"/>
    <row r="2275" ht="12.75" customHeight="1" x14ac:dyDescent="0.2"/>
    <row r="2276" ht="12.75" customHeight="1" x14ac:dyDescent="0.2"/>
    <row r="2277" ht="12.75" customHeight="1" x14ac:dyDescent="0.2"/>
    <row r="2278" ht="12.75" customHeight="1" x14ac:dyDescent="0.2"/>
    <row r="2279" ht="12.75" customHeight="1" x14ac:dyDescent="0.2"/>
    <row r="2280" ht="12.75" customHeight="1" x14ac:dyDescent="0.2"/>
    <row r="2281" ht="12.75" customHeight="1" x14ac:dyDescent="0.2"/>
    <row r="2282" ht="12.75" customHeight="1" x14ac:dyDescent="0.2"/>
    <row r="2283" ht="12.75" customHeight="1" x14ac:dyDescent="0.2"/>
    <row r="2284" ht="12.75" customHeight="1" x14ac:dyDescent="0.2"/>
    <row r="2285" ht="12.75" customHeight="1" x14ac:dyDescent="0.2"/>
    <row r="2286" ht="12.75" customHeight="1" x14ac:dyDescent="0.2"/>
    <row r="2287" ht="12.75" customHeight="1" x14ac:dyDescent="0.2"/>
    <row r="2288" ht="12.75" customHeight="1" x14ac:dyDescent="0.2"/>
    <row r="2289" ht="12.75" customHeight="1" x14ac:dyDescent="0.2"/>
    <row r="2290" ht="12.75" customHeight="1" x14ac:dyDescent="0.2"/>
    <row r="2291" ht="12.75" customHeight="1" x14ac:dyDescent="0.2"/>
    <row r="2292" ht="12.75" customHeight="1" x14ac:dyDescent="0.2"/>
    <row r="2293" ht="12.75" customHeight="1" x14ac:dyDescent="0.2"/>
    <row r="2294" ht="12.75" customHeight="1" x14ac:dyDescent="0.2"/>
    <row r="2295" ht="12.75" customHeight="1" x14ac:dyDescent="0.2"/>
    <row r="2296" ht="12.75" customHeight="1" x14ac:dyDescent="0.2"/>
    <row r="2297" ht="12.75" customHeight="1" x14ac:dyDescent="0.2"/>
    <row r="2298" ht="12.75" customHeight="1" x14ac:dyDescent="0.2"/>
    <row r="2299" ht="12.75" customHeight="1" x14ac:dyDescent="0.2"/>
    <row r="2300" ht="12.75" customHeight="1" x14ac:dyDescent="0.2"/>
    <row r="2301" ht="12.75" customHeight="1" x14ac:dyDescent="0.2"/>
    <row r="2302" ht="12.75" customHeight="1" x14ac:dyDescent="0.2"/>
    <row r="2303" ht="12.75" customHeight="1" x14ac:dyDescent="0.2"/>
    <row r="2304" ht="12.75" customHeight="1" x14ac:dyDescent="0.2"/>
    <row r="2305" ht="12.75" customHeight="1" x14ac:dyDescent="0.2"/>
    <row r="2306" ht="12.75" customHeight="1" x14ac:dyDescent="0.2"/>
    <row r="2307" ht="12.75" customHeight="1" x14ac:dyDescent="0.2"/>
    <row r="2308" ht="12.75" customHeight="1" x14ac:dyDescent="0.2"/>
    <row r="2309" ht="12.75" customHeight="1" x14ac:dyDescent="0.2"/>
    <row r="2310" ht="12.75" customHeight="1" x14ac:dyDescent="0.2"/>
    <row r="2311" ht="12.75" customHeight="1" x14ac:dyDescent="0.2"/>
    <row r="2312" ht="12.75" customHeight="1" x14ac:dyDescent="0.2"/>
    <row r="2313" ht="12.75" customHeight="1" x14ac:dyDescent="0.2"/>
    <row r="2314" ht="12.75" customHeight="1" x14ac:dyDescent="0.2"/>
    <row r="2315" ht="12.75" customHeight="1" x14ac:dyDescent="0.2"/>
    <row r="2316" ht="12.75" customHeight="1" x14ac:dyDescent="0.2"/>
    <row r="2317" ht="12.75" customHeight="1" x14ac:dyDescent="0.2"/>
    <row r="2318" ht="12.75" customHeight="1" x14ac:dyDescent="0.2"/>
    <row r="2319" ht="12.75" customHeight="1" x14ac:dyDescent="0.2"/>
    <row r="2320" ht="12.75" customHeight="1" x14ac:dyDescent="0.2"/>
    <row r="2321" ht="12.75" customHeight="1" x14ac:dyDescent="0.2"/>
    <row r="2322" ht="12.75" customHeight="1" x14ac:dyDescent="0.2"/>
    <row r="2323" ht="12.75" customHeight="1" x14ac:dyDescent="0.2"/>
    <row r="2324" ht="12.75" customHeight="1" x14ac:dyDescent="0.2"/>
    <row r="2325" ht="12.75" customHeight="1" x14ac:dyDescent="0.2"/>
    <row r="2326" ht="12.75" customHeight="1" x14ac:dyDescent="0.2"/>
    <row r="2327" ht="12.75" customHeight="1" x14ac:dyDescent="0.2"/>
    <row r="2328" ht="12.75" customHeight="1" x14ac:dyDescent="0.2"/>
    <row r="2329" ht="12.75" customHeight="1" x14ac:dyDescent="0.2"/>
    <row r="2330" ht="12.75" customHeight="1" x14ac:dyDescent="0.2"/>
    <row r="2331" ht="12.75" customHeight="1" x14ac:dyDescent="0.2"/>
    <row r="2332" ht="12.75" customHeight="1" x14ac:dyDescent="0.2"/>
    <row r="2333" ht="12.75" customHeight="1" x14ac:dyDescent="0.2"/>
    <row r="2334" ht="12.75" customHeight="1" x14ac:dyDescent="0.2"/>
    <row r="2335" ht="12.75" customHeight="1" x14ac:dyDescent="0.2"/>
    <row r="2336" ht="12.75" customHeight="1" x14ac:dyDescent="0.2"/>
    <row r="2337" ht="12.75" customHeight="1" x14ac:dyDescent="0.2"/>
    <row r="2338" ht="12.75" customHeight="1" x14ac:dyDescent="0.2"/>
    <row r="2339" ht="12.75" customHeight="1" x14ac:dyDescent="0.2"/>
    <row r="2340" ht="12.75" customHeight="1" x14ac:dyDescent="0.2"/>
    <row r="2341" ht="12.75" customHeight="1" x14ac:dyDescent="0.2"/>
    <row r="2342" ht="12.75" customHeight="1" x14ac:dyDescent="0.2"/>
    <row r="2343" ht="12.75" customHeight="1" x14ac:dyDescent="0.2"/>
    <row r="2344" ht="12.75" customHeight="1" x14ac:dyDescent="0.2"/>
    <row r="2345" ht="12.75" customHeight="1" x14ac:dyDescent="0.2"/>
    <row r="2346" ht="12.75" customHeight="1" x14ac:dyDescent="0.2"/>
    <row r="2347" ht="12.75" customHeight="1" x14ac:dyDescent="0.2"/>
    <row r="2348" ht="12.75" customHeight="1" x14ac:dyDescent="0.2"/>
    <row r="2349" ht="12.75" customHeight="1" x14ac:dyDescent="0.2"/>
    <row r="2350" ht="12.75" customHeight="1" x14ac:dyDescent="0.2"/>
    <row r="2351" ht="12.75" customHeight="1" x14ac:dyDescent="0.2"/>
    <row r="2352" ht="12.75" customHeight="1" x14ac:dyDescent="0.2"/>
    <row r="2353" ht="12.75" customHeight="1" x14ac:dyDescent="0.2"/>
    <row r="2354" ht="12.75" customHeight="1" x14ac:dyDescent="0.2"/>
    <row r="2355" ht="12.75" customHeight="1" x14ac:dyDescent="0.2"/>
    <row r="2356" ht="12.75" customHeight="1" x14ac:dyDescent="0.2"/>
    <row r="2357" ht="12.75" customHeight="1" x14ac:dyDescent="0.2"/>
    <row r="2358" ht="12.75" customHeight="1" x14ac:dyDescent="0.2"/>
    <row r="2359" ht="12.75" customHeight="1" x14ac:dyDescent="0.2"/>
    <row r="2360" ht="12.75" customHeight="1" x14ac:dyDescent="0.2"/>
    <row r="2361" ht="12.75" customHeight="1" x14ac:dyDescent="0.2"/>
    <row r="2362" ht="12.75" customHeight="1" x14ac:dyDescent="0.2"/>
    <row r="2363" ht="12.75" customHeight="1" x14ac:dyDescent="0.2"/>
    <row r="2364" ht="12.75" customHeight="1" x14ac:dyDescent="0.2"/>
    <row r="2365" ht="12.75" customHeight="1" x14ac:dyDescent="0.2"/>
    <row r="2366" ht="12.75" customHeight="1" x14ac:dyDescent="0.2"/>
    <row r="2367" ht="12.75" customHeight="1" x14ac:dyDescent="0.2"/>
    <row r="2368" ht="12.75" customHeight="1" x14ac:dyDescent="0.2"/>
    <row r="2369" ht="12.75" customHeight="1" x14ac:dyDescent="0.2"/>
    <row r="2370" ht="12.75" customHeight="1" x14ac:dyDescent="0.2"/>
    <row r="2371" ht="12.75" customHeight="1" x14ac:dyDescent="0.2"/>
    <row r="2372" ht="12.75" customHeight="1" x14ac:dyDescent="0.2"/>
    <row r="2373" ht="12.75" customHeight="1" x14ac:dyDescent="0.2"/>
    <row r="2374" ht="12.75" customHeight="1" x14ac:dyDescent="0.2"/>
    <row r="2375" ht="12.75" customHeight="1" x14ac:dyDescent="0.2"/>
    <row r="2376" ht="12.75" customHeight="1" x14ac:dyDescent="0.2"/>
    <row r="2377" ht="12.75" customHeight="1" x14ac:dyDescent="0.2"/>
    <row r="2378" ht="12.75" customHeight="1" x14ac:dyDescent="0.2"/>
    <row r="2379" ht="12.75" customHeight="1" x14ac:dyDescent="0.2"/>
    <row r="2380" ht="12.75" customHeight="1" x14ac:dyDescent="0.2"/>
    <row r="2381" ht="12.75" customHeight="1" x14ac:dyDescent="0.2"/>
    <row r="2382" ht="12.75" customHeight="1" x14ac:dyDescent="0.2"/>
    <row r="2383" ht="12.75" customHeight="1" x14ac:dyDescent="0.2"/>
    <row r="2384" ht="12.75" customHeight="1" x14ac:dyDescent="0.2"/>
    <row r="2385" ht="12.75" customHeight="1" x14ac:dyDescent="0.2"/>
    <row r="2386" ht="12.75" customHeight="1" x14ac:dyDescent="0.2"/>
    <row r="2387" ht="12.75" customHeight="1" x14ac:dyDescent="0.2"/>
    <row r="2388" ht="12.75" customHeight="1" x14ac:dyDescent="0.2"/>
    <row r="2389" ht="12.75" customHeight="1" x14ac:dyDescent="0.2"/>
    <row r="2390" ht="12.75" customHeight="1" x14ac:dyDescent="0.2"/>
    <row r="2391" ht="12.75" customHeight="1" x14ac:dyDescent="0.2"/>
    <row r="2392" ht="12.75" customHeight="1" x14ac:dyDescent="0.2"/>
    <row r="2393" ht="12.75" customHeight="1" x14ac:dyDescent="0.2"/>
    <row r="2394" ht="12.75" customHeight="1" x14ac:dyDescent="0.2"/>
    <row r="2395" ht="12.75" customHeight="1" x14ac:dyDescent="0.2"/>
    <row r="2396" ht="12.75" customHeight="1" x14ac:dyDescent="0.2"/>
    <row r="2397" ht="12.75" customHeight="1" x14ac:dyDescent="0.2"/>
    <row r="2398" ht="12.75" customHeight="1" x14ac:dyDescent="0.2"/>
    <row r="2399" ht="12.75" customHeight="1" x14ac:dyDescent="0.2"/>
    <row r="2400" ht="12.75" customHeight="1" x14ac:dyDescent="0.2"/>
    <row r="2401" ht="12.75" customHeight="1" x14ac:dyDescent="0.2"/>
    <row r="2402" ht="12.75" customHeight="1" x14ac:dyDescent="0.2"/>
    <row r="2403" ht="12.75" customHeight="1" x14ac:dyDescent="0.2"/>
    <row r="2404" ht="12.75" customHeight="1" x14ac:dyDescent="0.2"/>
    <row r="2405" ht="12.75" customHeight="1" x14ac:dyDescent="0.2"/>
    <row r="2406" ht="12.75" customHeight="1" x14ac:dyDescent="0.2"/>
    <row r="2407" ht="12.75" customHeight="1" x14ac:dyDescent="0.2"/>
    <row r="2408" ht="12.75" customHeight="1" x14ac:dyDescent="0.2"/>
    <row r="2409" ht="12.75" customHeight="1" x14ac:dyDescent="0.2"/>
    <row r="2410" ht="12.75" customHeight="1" x14ac:dyDescent="0.2"/>
    <row r="2411" ht="12.75" customHeight="1" x14ac:dyDescent="0.2"/>
    <row r="2412" ht="12.75" customHeight="1" x14ac:dyDescent="0.2"/>
    <row r="2413" ht="12.75" customHeight="1" x14ac:dyDescent="0.2"/>
    <row r="2414" ht="12.75" customHeight="1" x14ac:dyDescent="0.2"/>
    <row r="2415" ht="12.75" customHeight="1" x14ac:dyDescent="0.2"/>
    <row r="2416" ht="12.75" customHeight="1" x14ac:dyDescent="0.2"/>
    <row r="2417" ht="12.75" customHeight="1" x14ac:dyDescent="0.2"/>
    <row r="2418" ht="12.75" customHeight="1" x14ac:dyDescent="0.2"/>
    <row r="2419" ht="12.75" customHeight="1" x14ac:dyDescent="0.2"/>
    <row r="2420" ht="12.75" customHeight="1" x14ac:dyDescent="0.2"/>
    <row r="2421" ht="12.75" customHeight="1" x14ac:dyDescent="0.2"/>
    <row r="2422" ht="12.75" customHeight="1" x14ac:dyDescent="0.2"/>
    <row r="2423" ht="12.75" customHeight="1" x14ac:dyDescent="0.2"/>
    <row r="2424" ht="12.75" customHeight="1" x14ac:dyDescent="0.2"/>
    <row r="2425" ht="12.75" customHeight="1" x14ac:dyDescent="0.2"/>
    <row r="2426" ht="12.75" customHeight="1" x14ac:dyDescent="0.2"/>
    <row r="2427" ht="12.75" customHeight="1" x14ac:dyDescent="0.2"/>
    <row r="2428" ht="12.75" customHeight="1" x14ac:dyDescent="0.2"/>
    <row r="2429" ht="12.75" customHeight="1" x14ac:dyDescent="0.2"/>
    <row r="2430" ht="12.75" customHeight="1" x14ac:dyDescent="0.2"/>
    <row r="2431" ht="12.75" customHeight="1" x14ac:dyDescent="0.2"/>
    <row r="2432" ht="12.75" customHeight="1" x14ac:dyDescent="0.2"/>
    <row r="2433" ht="12.75" customHeight="1" x14ac:dyDescent="0.2"/>
    <row r="2434" ht="12.75" customHeight="1" x14ac:dyDescent="0.2"/>
    <row r="2435" ht="12.75" customHeight="1" x14ac:dyDescent="0.2"/>
    <row r="2436" ht="12.75" customHeight="1" x14ac:dyDescent="0.2"/>
    <row r="2437" ht="12.75" customHeight="1" x14ac:dyDescent="0.2"/>
    <row r="2438" ht="12.75" customHeight="1" x14ac:dyDescent="0.2"/>
    <row r="2439" ht="12.75" customHeight="1" x14ac:dyDescent="0.2"/>
    <row r="2440" ht="12.75" customHeight="1" x14ac:dyDescent="0.2"/>
    <row r="2441" ht="12.75" customHeight="1" x14ac:dyDescent="0.2"/>
    <row r="2442" ht="12.75" customHeight="1" x14ac:dyDescent="0.2"/>
    <row r="2443" ht="12.75" customHeight="1" x14ac:dyDescent="0.2"/>
    <row r="2444" ht="12.75" customHeight="1" x14ac:dyDescent="0.2"/>
    <row r="2445" ht="12.75" customHeight="1" x14ac:dyDescent="0.2"/>
    <row r="2446" ht="12.75" customHeight="1" x14ac:dyDescent="0.2"/>
    <row r="2447" ht="12.75" customHeight="1" x14ac:dyDescent="0.2"/>
    <row r="2448" ht="12.75" customHeight="1" x14ac:dyDescent="0.2"/>
    <row r="2449" ht="12.75" customHeight="1" x14ac:dyDescent="0.2"/>
    <row r="2450" ht="12.75" customHeight="1" x14ac:dyDescent="0.2"/>
    <row r="2451" ht="12.75" customHeight="1" x14ac:dyDescent="0.2"/>
    <row r="2452" ht="12.75" customHeight="1" x14ac:dyDescent="0.2"/>
    <row r="2453" ht="12.75" customHeight="1" x14ac:dyDescent="0.2"/>
    <row r="2454" ht="12.75" customHeight="1" x14ac:dyDescent="0.2"/>
    <row r="2455" ht="12.75" customHeight="1" x14ac:dyDescent="0.2"/>
    <row r="2456" ht="12.75" customHeight="1" x14ac:dyDescent="0.2"/>
    <row r="2457" ht="12.75" customHeight="1" x14ac:dyDescent="0.2"/>
    <row r="2458" ht="12.75" customHeight="1" x14ac:dyDescent="0.2"/>
    <row r="2459" ht="12.75" customHeight="1" x14ac:dyDescent="0.2"/>
    <row r="2460" ht="12.75" customHeight="1" x14ac:dyDescent="0.2"/>
    <row r="2461" ht="12.75" customHeight="1" x14ac:dyDescent="0.2"/>
    <row r="2462" ht="12.75" customHeight="1" x14ac:dyDescent="0.2"/>
    <row r="2463" ht="12.75" customHeight="1" x14ac:dyDescent="0.2"/>
    <row r="2464" ht="12.75" customHeight="1" x14ac:dyDescent="0.2"/>
    <row r="2465" ht="12.75" customHeight="1" x14ac:dyDescent="0.2"/>
    <row r="2466" ht="12.75" customHeight="1" x14ac:dyDescent="0.2"/>
    <row r="2467" ht="12.75" customHeight="1" x14ac:dyDescent="0.2"/>
    <row r="2468" ht="12.75" customHeight="1" x14ac:dyDescent="0.2"/>
    <row r="2469" ht="12.75" customHeight="1" x14ac:dyDescent="0.2"/>
    <row r="2470" ht="12.75" customHeight="1" x14ac:dyDescent="0.2"/>
    <row r="2471" ht="12.75" customHeight="1" x14ac:dyDescent="0.2"/>
    <row r="2472" ht="12.75" customHeight="1" x14ac:dyDescent="0.2"/>
    <row r="2473" ht="12.75" customHeight="1" x14ac:dyDescent="0.2"/>
    <row r="2474" ht="12.75" customHeight="1" x14ac:dyDescent="0.2"/>
    <row r="2475" ht="12.75" customHeight="1" x14ac:dyDescent="0.2"/>
    <row r="2476" ht="12.75" customHeight="1" x14ac:dyDescent="0.2"/>
    <row r="2477" ht="12.75" customHeight="1" x14ac:dyDescent="0.2"/>
    <row r="2478" ht="12.75" customHeight="1" x14ac:dyDescent="0.2"/>
    <row r="2479" ht="12.75" customHeight="1" x14ac:dyDescent="0.2"/>
    <row r="2480" ht="12.75" customHeight="1" x14ac:dyDescent="0.2"/>
    <row r="2481" ht="12.75" customHeight="1" x14ac:dyDescent="0.2"/>
    <row r="2482" ht="12.75" customHeight="1" x14ac:dyDescent="0.2"/>
    <row r="2483" ht="12.75" customHeight="1" x14ac:dyDescent="0.2"/>
    <row r="2484" ht="12.75" customHeight="1" x14ac:dyDescent="0.2"/>
    <row r="2485" ht="12.75" customHeight="1" x14ac:dyDescent="0.2"/>
    <row r="2486" ht="12.75" customHeight="1" x14ac:dyDescent="0.2"/>
    <row r="2487" ht="12.75" customHeight="1" x14ac:dyDescent="0.2"/>
    <row r="2488" ht="12.75" customHeight="1" x14ac:dyDescent="0.2"/>
    <row r="2489" ht="12.75" customHeight="1" x14ac:dyDescent="0.2"/>
    <row r="2490" ht="12.75" customHeight="1" x14ac:dyDescent="0.2"/>
    <row r="2491" ht="12.75" customHeight="1" x14ac:dyDescent="0.2"/>
    <row r="2492" ht="12.75" customHeight="1" x14ac:dyDescent="0.2"/>
    <row r="2493" ht="12.75" customHeight="1" x14ac:dyDescent="0.2"/>
    <row r="2494" ht="12.75" customHeight="1" x14ac:dyDescent="0.2"/>
    <row r="2495" ht="12.75" customHeight="1" x14ac:dyDescent="0.2"/>
    <row r="2496" ht="12.75" customHeight="1" x14ac:dyDescent="0.2"/>
    <row r="2497" ht="12.75" customHeight="1" x14ac:dyDescent="0.2"/>
    <row r="2498" ht="12.75" customHeight="1" x14ac:dyDescent="0.2"/>
    <row r="2499" ht="12.75" customHeight="1" x14ac:dyDescent="0.2"/>
    <row r="2500" ht="12.75" customHeight="1" x14ac:dyDescent="0.2"/>
    <row r="2501" ht="12.75" customHeight="1" x14ac:dyDescent="0.2"/>
    <row r="2502" ht="12.75" customHeight="1" x14ac:dyDescent="0.2"/>
    <row r="2503" ht="12.75" customHeight="1" x14ac:dyDescent="0.2"/>
    <row r="2504" ht="12.75" customHeight="1" x14ac:dyDescent="0.2"/>
    <row r="2505" ht="12.75" customHeight="1" x14ac:dyDescent="0.2"/>
    <row r="2506" ht="12.75" customHeight="1" x14ac:dyDescent="0.2"/>
    <row r="2507" ht="12.75" customHeight="1" x14ac:dyDescent="0.2"/>
    <row r="2508" ht="12.75" customHeight="1" x14ac:dyDescent="0.2"/>
    <row r="2509" ht="12.75" customHeight="1" x14ac:dyDescent="0.2"/>
    <row r="2510" ht="12.75" customHeight="1" x14ac:dyDescent="0.2"/>
    <row r="2511" ht="12.75" customHeight="1" x14ac:dyDescent="0.2"/>
    <row r="2512" ht="12.75" customHeight="1" x14ac:dyDescent="0.2"/>
    <row r="2513" ht="12.75" customHeight="1" x14ac:dyDescent="0.2"/>
    <row r="2514" ht="12.75" customHeight="1" x14ac:dyDescent="0.2"/>
    <row r="2515" ht="12.75" customHeight="1" x14ac:dyDescent="0.2"/>
    <row r="2516" ht="12.75" customHeight="1" x14ac:dyDescent="0.2"/>
    <row r="2517" ht="12.75" customHeight="1" x14ac:dyDescent="0.2"/>
    <row r="2518" ht="12.75" customHeight="1" x14ac:dyDescent="0.2"/>
    <row r="2519" ht="12.75" customHeight="1" x14ac:dyDescent="0.2"/>
    <row r="2520" ht="12.75" customHeight="1" x14ac:dyDescent="0.2"/>
    <row r="2521" ht="12.75" customHeight="1" x14ac:dyDescent="0.2"/>
    <row r="2522" ht="12.75" customHeight="1" x14ac:dyDescent="0.2"/>
    <row r="2523" ht="12.75" customHeight="1" x14ac:dyDescent="0.2"/>
    <row r="2524" ht="12.75" customHeight="1" x14ac:dyDescent="0.2"/>
    <row r="2525" ht="12.75" customHeight="1" x14ac:dyDescent="0.2"/>
    <row r="2526" ht="12.75" customHeight="1" x14ac:dyDescent="0.2"/>
    <row r="2527" ht="12.75" customHeight="1" x14ac:dyDescent="0.2"/>
    <row r="2528" ht="12.75" customHeight="1" x14ac:dyDescent="0.2"/>
    <row r="2529" ht="12.75" customHeight="1" x14ac:dyDescent="0.2"/>
    <row r="2530" ht="12.75" customHeight="1" x14ac:dyDescent="0.2"/>
    <row r="2531" ht="12.75" customHeight="1" x14ac:dyDescent="0.2"/>
    <row r="2532" ht="12.75" customHeight="1" x14ac:dyDescent="0.2"/>
    <row r="2533" ht="12.75" customHeight="1" x14ac:dyDescent="0.2"/>
    <row r="2534" ht="12.75" customHeight="1" x14ac:dyDescent="0.2"/>
    <row r="2535" ht="12.75" customHeight="1" x14ac:dyDescent="0.2"/>
    <row r="2536" ht="12.75" customHeight="1" x14ac:dyDescent="0.2"/>
    <row r="2537" ht="12.75" customHeight="1" x14ac:dyDescent="0.2"/>
    <row r="2538" ht="12.75" customHeight="1" x14ac:dyDescent="0.2"/>
    <row r="2539" ht="12.75" customHeight="1" x14ac:dyDescent="0.2"/>
    <row r="2540" ht="12.75" customHeight="1" x14ac:dyDescent="0.2"/>
    <row r="2541" ht="12.75" customHeight="1" x14ac:dyDescent="0.2"/>
    <row r="2542" ht="12.75" customHeight="1" x14ac:dyDescent="0.2"/>
    <row r="2543" ht="12.75" customHeight="1" x14ac:dyDescent="0.2"/>
    <row r="2544" ht="12.75" customHeight="1" x14ac:dyDescent="0.2"/>
    <row r="2545" ht="12.75" customHeight="1" x14ac:dyDescent="0.2"/>
    <row r="2546" ht="12.75" customHeight="1" x14ac:dyDescent="0.2"/>
    <row r="2547" ht="12.75" customHeight="1" x14ac:dyDescent="0.2"/>
    <row r="2548" ht="12.75" customHeight="1" x14ac:dyDescent="0.2"/>
    <row r="2549" ht="12.75" customHeight="1" x14ac:dyDescent="0.2"/>
    <row r="2550" ht="12.75" customHeight="1" x14ac:dyDescent="0.2"/>
    <row r="2551" ht="12.75" customHeight="1" x14ac:dyDescent="0.2"/>
    <row r="2552" ht="12.75" customHeight="1" x14ac:dyDescent="0.2"/>
    <row r="2553" ht="12.75" customHeight="1" x14ac:dyDescent="0.2"/>
    <row r="2554" ht="12.75" customHeight="1" x14ac:dyDescent="0.2"/>
    <row r="2555" ht="12.75" customHeight="1" x14ac:dyDescent="0.2"/>
    <row r="2556" ht="12.75" customHeight="1" x14ac:dyDescent="0.2"/>
    <row r="2557" ht="12.75" customHeight="1" x14ac:dyDescent="0.2"/>
    <row r="2558" ht="12.75" customHeight="1" x14ac:dyDescent="0.2"/>
    <row r="2559" ht="12.75" customHeight="1" x14ac:dyDescent="0.2"/>
    <row r="2560" ht="12.75" customHeight="1" x14ac:dyDescent="0.2"/>
    <row r="2561" ht="12.75" customHeight="1" x14ac:dyDescent="0.2"/>
    <row r="2562" ht="12.75" customHeight="1" x14ac:dyDescent="0.2"/>
    <row r="2563" ht="12.75" customHeight="1" x14ac:dyDescent="0.2"/>
    <row r="2564" ht="12.75" customHeight="1" x14ac:dyDescent="0.2"/>
    <row r="2565" ht="12.75" customHeight="1" x14ac:dyDescent="0.2"/>
    <row r="2566" ht="12.75" customHeight="1" x14ac:dyDescent="0.2"/>
    <row r="2567" ht="12.75" customHeight="1" x14ac:dyDescent="0.2"/>
    <row r="2568" ht="12.75" customHeight="1" x14ac:dyDescent="0.2"/>
    <row r="2569" ht="12.75" customHeight="1" x14ac:dyDescent="0.2"/>
    <row r="2570" ht="12.75" customHeight="1" x14ac:dyDescent="0.2"/>
    <row r="2571" ht="12.75" customHeight="1" x14ac:dyDescent="0.2"/>
    <row r="2572" ht="12.75" customHeight="1" x14ac:dyDescent="0.2"/>
    <row r="2573" ht="12.75" customHeight="1" x14ac:dyDescent="0.2"/>
    <row r="2574" ht="12.75" customHeight="1" x14ac:dyDescent="0.2"/>
    <row r="2575" ht="12.75" customHeight="1" x14ac:dyDescent="0.2"/>
    <row r="2576" ht="12.75" customHeight="1" x14ac:dyDescent="0.2"/>
    <row r="2577" ht="12.75" customHeight="1" x14ac:dyDescent="0.2"/>
    <row r="2578" ht="12.75" customHeight="1" x14ac:dyDescent="0.2"/>
    <row r="2579" ht="12.75" customHeight="1" x14ac:dyDescent="0.2"/>
    <row r="2580" ht="12.75" customHeight="1" x14ac:dyDescent="0.2"/>
    <row r="2581" ht="12.75" customHeight="1" x14ac:dyDescent="0.2"/>
    <row r="2582" ht="12.75" customHeight="1" x14ac:dyDescent="0.2"/>
    <row r="2583" ht="12.75" customHeight="1" x14ac:dyDescent="0.2"/>
    <row r="2584" ht="12.75" customHeight="1" x14ac:dyDescent="0.2"/>
    <row r="2585" ht="12.75" customHeight="1" x14ac:dyDescent="0.2"/>
    <row r="2586" ht="12.75" customHeight="1" x14ac:dyDescent="0.2"/>
    <row r="2587" ht="12.75" customHeight="1" x14ac:dyDescent="0.2"/>
    <row r="2588" ht="12.75" customHeight="1" x14ac:dyDescent="0.2"/>
    <row r="2589" ht="12.75" customHeight="1" x14ac:dyDescent="0.2"/>
    <row r="2590" ht="12.75" customHeight="1" x14ac:dyDescent="0.2"/>
    <row r="2591" ht="12.75" customHeight="1" x14ac:dyDescent="0.2"/>
    <row r="2592" ht="12.75" customHeight="1" x14ac:dyDescent="0.2"/>
    <row r="2593" ht="12.75" customHeight="1" x14ac:dyDescent="0.2"/>
    <row r="2594" ht="12.75" customHeight="1" x14ac:dyDescent="0.2"/>
    <row r="2595" ht="12.75" customHeight="1" x14ac:dyDescent="0.2"/>
    <row r="2596" ht="12.75" customHeight="1" x14ac:dyDescent="0.2"/>
    <row r="2597" ht="12.75" customHeight="1" x14ac:dyDescent="0.2"/>
    <row r="2598" ht="12.75" customHeight="1" x14ac:dyDescent="0.2"/>
    <row r="2599" ht="12.75" customHeight="1" x14ac:dyDescent="0.2"/>
    <row r="2600" ht="12.75" customHeight="1" x14ac:dyDescent="0.2"/>
    <row r="2601" ht="12.75" customHeight="1" x14ac:dyDescent="0.2"/>
    <row r="2602" ht="12.75" customHeight="1" x14ac:dyDescent="0.2"/>
    <row r="2603" ht="12.75" customHeight="1" x14ac:dyDescent="0.2"/>
    <row r="2604" ht="12.75" customHeight="1" x14ac:dyDescent="0.2"/>
    <row r="2605" ht="12.75" customHeight="1" x14ac:dyDescent="0.2"/>
    <row r="2606" ht="12.75" customHeight="1" x14ac:dyDescent="0.2"/>
    <row r="2607" ht="12.75" customHeight="1" x14ac:dyDescent="0.2"/>
    <row r="2608" ht="12.75" customHeight="1" x14ac:dyDescent="0.2"/>
    <row r="2609" ht="12.75" customHeight="1" x14ac:dyDescent="0.2"/>
    <row r="2610" ht="12.75" customHeight="1" x14ac:dyDescent="0.2"/>
    <row r="2611" ht="12.75" customHeight="1" x14ac:dyDescent="0.2"/>
    <row r="2612" ht="12.75" customHeight="1" x14ac:dyDescent="0.2"/>
    <row r="2613" ht="12.75" customHeight="1" x14ac:dyDescent="0.2"/>
    <row r="2614" ht="12.75" customHeight="1" x14ac:dyDescent="0.2"/>
    <row r="2615" ht="12.75" customHeight="1" x14ac:dyDescent="0.2"/>
    <row r="2616" ht="12.75" customHeight="1" x14ac:dyDescent="0.2"/>
    <row r="2617" ht="12.75" customHeight="1" x14ac:dyDescent="0.2"/>
    <row r="2618" ht="12.75" customHeight="1" x14ac:dyDescent="0.2"/>
    <row r="2619" ht="12.75" customHeight="1" x14ac:dyDescent="0.2"/>
    <row r="2620" ht="12.75" customHeight="1" x14ac:dyDescent="0.2"/>
    <row r="2621" ht="12.75" customHeight="1" x14ac:dyDescent="0.2"/>
    <row r="2622" ht="12.75" customHeight="1" x14ac:dyDescent="0.2"/>
    <row r="2623" ht="12.75" customHeight="1" x14ac:dyDescent="0.2"/>
    <row r="2624" ht="12.75" customHeight="1" x14ac:dyDescent="0.2"/>
    <row r="2625" ht="12.75" customHeight="1" x14ac:dyDescent="0.2"/>
    <row r="2626" ht="12.75" customHeight="1" x14ac:dyDescent="0.2"/>
    <row r="2627" ht="12.75" customHeight="1" x14ac:dyDescent="0.2"/>
    <row r="2628" ht="12.75" customHeight="1" x14ac:dyDescent="0.2"/>
    <row r="2629" ht="12.75" customHeight="1" x14ac:dyDescent="0.2"/>
    <row r="2630" ht="12.75" customHeight="1" x14ac:dyDescent="0.2"/>
    <row r="2631" ht="12.75" customHeight="1" x14ac:dyDescent="0.2"/>
    <row r="2632" ht="12.75" customHeight="1" x14ac:dyDescent="0.2"/>
    <row r="2633" ht="12.75" customHeight="1" x14ac:dyDescent="0.2"/>
    <row r="2634" ht="12.75" customHeight="1" x14ac:dyDescent="0.2"/>
    <row r="2635" ht="12.75" customHeight="1" x14ac:dyDescent="0.2"/>
    <row r="2636" ht="12.75" customHeight="1" x14ac:dyDescent="0.2"/>
    <row r="2637" ht="12.75" customHeight="1" x14ac:dyDescent="0.2"/>
    <row r="2638" ht="12.75" customHeight="1" x14ac:dyDescent="0.2"/>
    <row r="2639" ht="12.75" customHeight="1" x14ac:dyDescent="0.2"/>
    <row r="2640" ht="12.75" customHeight="1" x14ac:dyDescent="0.2"/>
    <row r="2641" ht="12.75" customHeight="1" x14ac:dyDescent="0.2"/>
    <row r="2642" ht="12.75" customHeight="1" x14ac:dyDescent="0.2"/>
    <row r="2643" ht="12.75" customHeight="1" x14ac:dyDescent="0.2"/>
    <row r="2644" ht="12.75" customHeight="1" x14ac:dyDescent="0.2"/>
    <row r="2645" ht="12.75" customHeight="1" x14ac:dyDescent="0.2"/>
    <row r="2646" ht="12.75" customHeight="1" x14ac:dyDescent="0.2"/>
    <row r="2647" ht="12.75" customHeight="1" x14ac:dyDescent="0.2"/>
    <row r="2648" ht="12.75" customHeight="1" x14ac:dyDescent="0.2"/>
    <row r="2649" ht="12.75" customHeight="1" x14ac:dyDescent="0.2"/>
    <row r="2650" ht="12.75" customHeight="1" x14ac:dyDescent="0.2"/>
    <row r="2651" ht="12.75" customHeight="1" x14ac:dyDescent="0.2"/>
    <row r="2652" ht="12.75" customHeight="1" x14ac:dyDescent="0.2"/>
    <row r="2653" ht="12.75" customHeight="1" x14ac:dyDescent="0.2"/>
    <row r="2654" ht="12.75" customHeight="1" x14ac:dyDescent="0.2"/>
    <row r="2655" ht="12.75" customHeight="1" x14ac:dyDescent="0.2"/>
    <row r="2656" ht="12.75" customHeight="1" x14ac:dyDescent="0.2"/>
    <row r="2657" ht="12.75" customHeight="1" x14ac:dyDescent="0.2"/>
    <row r="2658" ht="12.75" customHeight="1" x14ac:dyDescent="0.2"/>
    <row r="2659" ht="12.75" customHeight="1" x14ac:dyDescent="0.2"/>
    <row r="2660" ht="12.75" customHeight="1" x14ac:dyDescent="0.2"/>
    <row r="2661" ht="12.75" customHeight="1" x14ac:dyDescent="0.2"/>
    <row r="2662" ht="12.75" customHeight="1" x14ac:dyDescent="0.2"/>
    <row r="2663" ht="12.75" customHeight="1" x14ac:dyDescent="0.2"/>
    <row r="2664" ht="12.75" customHeight="1" x14ac:dyDescent="0.2"/>
    <row r="2665" ht="12.75" customHeight="1" x14ac:dyDescent="0.2"/>
    <row r="2666" ht="12.75" customHeight="1" x14ac:dyDescent="0.2"/>
    <row r="2667" ht="12.75" customHeight="1" x14ac:dyDescent="0.2"/>
    <row r="2668" ht="12.75" customHeight="1" x14ac:dyDescent="0.2"/>
    <row r="2669" ht="12.75" customHeight="1" x14ac:dyDescent="0.2"/>
    <row r="2670" ht="12.75" customHeight="1" x14ac:dyDescent="0.2"/>
    <row r="2671" ht="12.75" customHeight="1" x14ac:dyDescent="0.2"/>
    <row r="2672" ht="12.75" customHeight="1" x14ac:dyDescent="0.2"/>
    <row r="2673" ht="12.75" customHeight="1" x14ac:dyDescent="0.2"/>
    <row r="2674" ht="12.75" customHeight="1" x14ac:dyDescent="0.2"/>
    <row r="2675" ht="12.75" customHeight="1" x14ac:dyDescent="0.2"/>
    <row r="2676" ht="12.75" customHeight="1" x14ac:dyDescent="0.2"/>
    <row r="2677" ht="12.75" customHeight="1" x14ac:dyDescent="0.2"/>
    <row r="2678" ht="12.75" customHeight="1" x14ac:dyDescent="0.2"/>
    <row r="2679" ht="12.75" customHeight="1" x14ac:dyDescent="0.2"/>
    <row r="2680" ht="12.75" customHeight="1" x14ac:dyDescent="0.2"/>
    <row r="2681" ht="12.75" customHeight="1" x14ac:dyDescent="0.2"/>
    <row r="2682" ht="12.75" customHeight="1" x14ac:dyDescent="0.2"/>
    <row r="2683" ht="12.75" customHeight="1" x14ac:dyDescent="0.2"/>
    <row r="2684" ht="12.75" customHeight="1" x14ac:dyDescent="0.2"/>
    <row r="2685" ht="12.75" customHeight="1" x14ac:dyDescent="0.2"/>
    <row r="2686" ht="12.75" customHeight="1" x14ac:dyDescent="0.2"/>
    <row r="2687" ht="12.75" customHeight="1" x14ac:dyDescent="0.2"/>
    <row r="2688" ht="12.75" customHeight="1" x14ac:dyDescent="0.2"/>
    <row r="2689" ht="12.75" customHeight="1" x14ac:dyDescent="0.2"/>
    <row r="2690" ht="12.75" customHeight="1" x14ac:dyDescent="0.2"/>
    <row r="2691" ht="12.75" customHeight="1" x14ac:dyDescent="0.2"/>
    <row r="2692" ht="12.75" customHeight="1" x14ac:dyDescent="0.2"/>
    <row r="2693" ht="12.75" customHeight="1" x14ac:dyDescent="0.2"/>
    <row r="2694" ht="12.75" customHeight="1" x14ac:dyDescent="0.2"/>
    <row r="2695" ht="12.75" customHeight="1" x14ac:dyDescent="0.2"/>
    <row r="2696" ht="12.75" customHeight="1" x14ac:dyDescent="0.2"/>
    <row r="2697" ht="12.75" customHeight="1" x14ac:dyDescent="0.2"/>
    <row r="2698" ht="12.75" customHeight="1" x14ac:dyDescent="0.2"/>
    <row r="2699" ht="12.75" customHeight="1" x14ac:dyDescent="0.2"/>
    <row r="2700" ht="12.75" customHeight="1" x14ac:dyDescent="0.2"/>
    <row r="2701" ht="12.75" customHeight="1" x14ac:dyDescent="0.2"/>
    <row r="2702" ht="12.75" customHeight="1" x14ac:dyDescent="0.2"/>
    <row r="2703" ht="12.75" customHeight="1" x14ac:dyDescent="0.2"/>
    <row r="2704" ht="12.75" customHeight="1" x14ac:dyDescent="0.2"/>
    <row r="2705" ht="12.75" customHeight="1" x14ac:dyDescent="0.2"/>
    <row r="2706" ht="12.75" customHeight="1" x14ac:dyDescent="0.2"/>
    <row r="2707" ht="12.75" customHeight="1" x14ac:dyDescent="0.2"/>
    <row r="2708" ht="12.75" customHeight="1" x14ac:dyDescent="0.2"/>
    <row r="2709" ht="12.75" customHeight="1" x14ac:dyDescent="0.2"/>
    <row r="2710" ht="12.75" customHeight="1" x14ac:dyDescent="0.2"/>
    <row r="2711" ht="12.75" customHeight="1" x14ac:dyDescent="0.2"/>
    <row r="2712" ht="12.75" customHeight="1" x14ac:dyDescent="0.2"/>
    <row r="2713" ht="12.75" customHeight="1" x14ac:dyDescent="0.2"/>
    <row r="2714" ht="12.75" customHeight="1" x14ac:dyDescent="0.2"/>
    <row r="2715" ht="12.75" customHeight="1" x14ac:dyDescent="0.2"/>
    <row r="2716" ht="12.75" customHeight="1" x14ac:dyDescent="0.2"/>
    <row r="2717" ht="12.75" customHeight="1" x14ac:dyDescent="0.2"/>
    <row r="2718" ht="12.75" customHeight="1" x14ac:dyDescent="0.2"/>
    <row r="2719" ht="12.75" customHeight="1" x14ac:dyDescent="0.2"/>
    <row r="2720" ht="12.75" customHeight="1" x14ac:dyDescent="0.2"/>
    <row r="2721" ht="12.75" customHeight="1" x14ac:dyDescent="0.2"/>
    <row r="2722" ht="12.75" customHeight="1" x14ac:dyDescent="0.2"/>
    <row r="2723" ht="12.75" customHeight="1" x14ac:dyDescent="0.2"/>
    <row r="2724" ht="12.75" customHeight="1" x14ac:dyDescent="0.2"/>
    <row r="2725" ht="12.75" customHeight="1" x14ac:dyDescent="0.2"/>
    <row r="2726" ht="12.75" customHeight="1" x14ac:dyDescent="0.2"/>
    <row r="2727" ht="12.75" customHeight="1" x14ac:dyDescent="0.2"/>
    <row r="2728" ht="12.75" customHeight="1" x14ac:dyDescent="0.2"/>
    <row r="2729" ht="12.75" customHeight="1" x14ac:dyDescent="0.2"/>
    <row r="2730" ht="12.75" customHeight="1" x14ac:dyDescent="0.2"/>
    <row r="2731" ht="12.75" customHeight="1" x14ac:dyDescent="0.2"/>
    <row r="2732" ht="12.75" customHeight="1" x14ac:dyDescent="0.2"/>
    <row r="2733" ht="12.75" customHeight="1" x14ac:dyDescent="0.2"/>
    <row r="2734" ht="12.75" customHeight="1" x14ac:dyDescent="0.2"/>
    <row r="2735" ht="12.75" customHeight="1" x14ac:dyDescent="0.2"/>
    <row r="2736" ht="12.75" customHeight="1" x14ac:dyDescent="0.2"/>
    <row r="2737" ht="12.75" customHeight="1" x14ac:dyDescent="0.2"/>
    <row r="2738" ht="12.75" customHeight="1" x14ac:dyDescent="0.2"/>
    <row r="2739" ht="12.75" customHeight="1" x14ac:dyDescent="0.2"/>
    <row r="2740" ht="12.75" customHeight="1" x14ac:dyDescent="0.2"/>
    <row r="2741" ht="12.75" customHeight="1" x14ac:dyDescent="0.2"/>
    <row r="2742" ht="12.75" customHeight="1" x14ac:dyDescent="0.2"/>
    <row r="2743" ht="12.75" customHeight="1" x14ac:dyDescent="0.2"/>
    <row r="2744" ht="12.75" customHeight="1" x14ac:dyDescent="0.2"/>
    <row r="2745" ht="12.75" customHeight="1" x14ac:dyDescent="0.2"/>
    <row r="2746" ht="12.75" customHeight="1" x14ac:dyDescent="0.2"/>
    <row r="2747" ht="12.75" customHeight="1" x14ac:dyDescent="0.2"/>
    <row r="2748" ht="12.75" customHeight="1" x14ac:dyDescent="0.2"/>
    <row r="2749" ht="12.75" customHeight="1" x14ac:dyDescent="0.2"/>
    <row r="2750" ht="12.75" customHeight="1" x14ac:dyDescent="0.2"/>
    <row r="2751" ht="12.75" customHeight="1" x14ac:dyDescent="0.2"/>
    <row r="2752" ht="12.75" customHeight="1" x14ac:dyDescent="0.2"/>
    <row r="2753" ht="12.75" customHeight="1" x14ac:dyDescent="0.2"/>
    <row r="2754" ht="12.75" customHeight="1" x14ac:dyDescent="0.2"/>
    <row r="2755" ht="12.75" customHeight="1" x14ac:dyDescent="0.2"/>
    <row r="2756" ht="12.75" customHeight="1" x14ac:dyDescent="0.2"/>
    <row r="2757" ht="12.75" customHeight="1" x14ac:dyDescent="0.2"/>
    <row r="2758" ht="12.75" customHeight="1" x14ac:dyDescent="0.2"/>
    <row r="2759" ht="12.75" customHeight="1" x14ac:dyDescent="0.2"/>
    <row r="2760" ht="12.75" customHeight="1" x14ac:dyDescent="0.2"/>
    <row r="2761" ht="12.75" customHeight="1" x14ac:dyDescent="0.2"/>
    <row r="2762" ht="12.75" customHeight="1" x14ac:dyDescent="0.2"/>
    <row r="2763" ht="12.75" customHeight="1" x14ac:dyDescent="0.2"/>
    <row r="2764" ht="12.75" customHeight="1" x14ac:dyDescent="0.2"/>
    <row r="2765" ht="12.75" customHeight="1" x14ac:dyDescent="0.2"/>
    <row r="2766" ht="12.75" customHeight="1" x14ac:dyDescent="0.2"/>
    <row r="2767" ht="12.75" customHeight="1" x14ac:dyDescent="0.2"/>
    <row r="2768" ht="12.75" customHeight="1" x14ac:dyDescent="0.2"/>
    <row r="2769" ht="12.75" customHeight="1" x14ac:dyDescent="0.2"/>
    <row r="2770" ht="12.75" customHeight="1" x14ac:dyDescent="0.2"/>
    <row r="2771" ht="12.75" customHeight="1" x14ac:dyDescent="0.2"/>
    <row r="2772" ht="12.75" customHeight="1" x14ac:dyDescent="0.2"/>
    <row r="2773" ht="12.75" customHeight="1" x14ac:dyDescent="0.2"/>
    <row r="2774" ht="12.75" customHeight="1" x14ac:dyDescent="0.2"/>
    <row r="2775" ht="12.75" customHeight="1" x14ac:dyDescent="0.2"/>
    <row r="2776" ht="12.75" customHeight="1" x14ac:dyDescent="0.2"/>
    <row r="2777" ht="12.75" customHeight="1" x14ac:dyDescent="0.2"/>
    <row r="2778" ht="12.75" customHeight="1" x14ac:dyDescent="0.2"/>
    <row r="2779" ht="12.75" customHeight="1" x14ac:dyDescent="0.2"/>
    <row r="2780" ht="12.75" customHeight="1" x14ac:dyDescent="0.2"/>
    <row r="2781" ht="12.75" customHeight="1" x14ac:dyDescent="0.2"/>
    <row r="2782" ht="12.75" customHeight="1" x14ac:dyDescent="0.2"/>
    <row r="2783" ht="12.75" customHeight="1" x14ac:dyDescent="0.2"/>
    <row r="2784" ht="12.75" customHeight="1" x14ac:dyDescent="0.2"/>
    <row r="2785" ht="12.75" customHeight="1" x14ac:dyDescent="0.2"/>
    <row r="2786" ht="12.75" customHeight="1" x14ac:dyDescent="0.2"/>
    <row r="2787" ht="12.75" customHeight="1" x14ac:dyDescent="0.2"/>
    <row r="2788" ht="12.75" customHeight="1" x14ac:dyDescent="0.2"/>
    <row r="2789" ht="12.75" customHeight="1" x14ac:dyDescent="0.2"/>
    <row r="2790" ht="12.75" customHeight="1" x14ac:dyDescent="0.2"/>
    <row r="2791" ht="12.75" customHeight="1" x14ac:dyDescent="0.2"/>
    <row r="2792" ht="12.75" customHeight="1" x14ac:dyDescent="0.2"/>
    <row r="2793" ht="12.75" customHeight="1" x14ac:dyDescent="0.2"/>
    <row r="2794" ht="12.75" customHeight="1" x14ac:dyDescent="0.2"/>
    <row r="2795" ht="12.75" customHeight="1" x14ac:dyDescent="0.2"/>
    <row r="2796" ht="12.75" customHeight="1" x14ac:dyDescent="0.2"/>
    <row r="2797" ht="12.75" customHeight="1" x14ac:dyDescent="0.2"/>
    <row r="2798" ht="12.75" customHeight="1" x14ac:dyDescent="0.2"/>
    <row r="2799" ht="12.75" customHeight="1" x14ac:dyDescent="0.2"/>
    <row r="2800" ht="12.75" customHeight="1" x14ac:dyDescent="0.2"/>
    <row r="2801" ht="12.75" customHeight="1" x14ac:dyDescent="0.2"/>
    <row r="2802" ht="12.75" customHeight="1" x14ac:dyDescent="0.2"/>
    <row r="2803" ht="12.75" customHeight="1" x14ac:dyDescent="0.2"/>
    <row r="2804" ht="12.75" customHeight="1" x14ac:dyDescent="0.2"/>
    <row r="2805" ht="12.75" customHeight="1" x14ac:dyDescent="0.2"/>
    <row r="2806" ht="12.75" customHeight="1" x14ac:dyDescent="0.2"/>
    <row r="2807" ht="12.75" customHeight="1" x14ac:dyDescent="0.2"/>
    <row r="2808" ht="12.75" customHeight="1" x14ac:dyDescent="0.2"/>
    <row r="2809" ht="12.75" customHeight="1" x14ac:dyDescent="0.2"/>
    <row r="2810" ht="12.75" customHeight="1" x14ac:dyDescent="0.2"/>
    <row r="2811" ht="12.75" customHeight="1" x14ac:dyDescent="0.2"/>
    <row r="2812" ht="12.75" customHeight="1" x14ac:dyDescent="0.2"/>
    <row r="2813" ht="12.75" customHeight="1" x14ac:dyDescent="0.2"/>
    <row r="2814" ht="12.75" customHeight="1" x14ac:dyDescent="0.2"/>
    <row r="2815" ht="12.75" customHeight="1" x14ac:dyDescent="0.2"/>
    <row r="2816" ht="12.75" customHeight="1" x14ac:dyDescent="0.2"/>
    <row r="2817" ht="12.75" customHeight="1" x14ac:dyDescent="0.2"/>
    <row r="2818" ht="12.75" customHeight="1" x14ac:dyDescent="0.2"/>
    <row r="2819" ht="12.75" customHeight="1" x14ac:dyDescent="0.2"/>
    <row r="2820" ht="12.75" customHeight="1" x14ac:dyDescent="0.2"/>
    <row r="2821" ht="12.75" customHeight="1" x14ac:dyDescent="0.2"/>
    <row r="2822" ht="12.75" customHeight="1" x14ac:dyDescent="0.2"/>
    <row r="2823" ht="12.75" customHeight="1" x14ac:dyDescent="0.2"/>
    <row r="2824" ht="12.75" customHeight="1" x14ac:dyDescent="0.2"/>
    <row r="2825" ht="12.75" customHeight="1" x14ac:dyDescent="0.2"/>
    <row r="2826" ht="12.75" customHeight="1" x14ac:dyDescent="0.2"/>
    <row r="2827" ht="12.75" customHeight="1" x14ac:dyDescent="0.2"/>
    <row r="2828" ht="12.75" customHeight="1" x14ac:dyDescent="0.2"/>
    <row r="2829" ht="12.75" customHeight="1" x14ac:dyDescent="0.2"/>
    <row r="2830" ht="12.75" customHeight="1" x14ac:dyDescent="0.2"/>
    <row r="2831" ht="12.75" customHeight="1" x14ac:dyDescent="0.2"/>
    <row r="2832" ht="12.75" customHeight="1" x14ac:dyDescent="0.2"/>
    <row r="2833" ht="12.75" customHeight="1" x14ac:dyDescent="0.2"/>
    <row r="2834" ht="12.75" customHeight="1" x14ac:dyDescent="0.2"/>
    <row r="2835" ht="12.75" customHeight="1" x14ac:dyDescent="0.2"/>
    <row r="2836" ht="12.75" customHeight="1" x14ac:dyDescent="0.2"/>
    <row r="2837" ht="12.75" customHeight="1" x14ac:dyDescent="0.2"/>
    <row r="2838" ht="12.75" customHeight="1" x14ac:dyDescent="0.2"/>
    <row r="2839" ht="12.75" customHeight="1" x14ac:dyDescent="0.2"/>
    <row r="2840" ht="12.75" customHeight="1" x14ac:dyDescent="0.2"/>
    <row r="2841" ht="12.75" customHeight="1" x14ac:dyDescent="0.2"/>
    <row r="2842" ht="12.75" customHeight="1" x14ac:dyDescent="0.2"/>
    <row r="2843" ht="12.75" customHeight="1" x14ac:dyDescent="0.2"/>
    <row r="2844" ht="12.75" customHeight="1" x14ac:dyDescent="0.2"/>
    <row r="2845" ht="12.75" customHeight="1" x14ac:dyDescent="0.2"/>
    <row r="2846" ht="12.75" customHeight="1" x14ac:dyDescent="0.2"/>
    <row r="2847" ht="12.75" customHeight="1" x14ac:dyDescent="0.2"/>
    <row r="2848" ht="12.75" customHeight="1" x14ac:dyDescent="0.2"/>
    <row r="2849" ht="12.75" customHeight="1" x14ac:dyDescent="0.2"/>
    <row r="2850" ht="12.75" customHeight="1" x14ac:dyDescent="0.2"/>
    <row r="2851" ht="12.75" customHeight="1" x14ac:dyDescent="0.2"/>
    <row r="2852" ht="12.75" customHeight="1" x14ac:dyDescent="0.2"/>
    <row r="2853" ht="12.75" customHeight="1" x14ac:dyDescent="0.2"/>
    <row r="2854" ht="12.75" customHeight="1" x14ac:dyDescent="0.2"/>
    <row r="2855" ht="12.75" customHeight="1" x14ac:dyDescent="0.2"/>
    <row r="2856" ht="12.75" customHeight="1" x14ac:dyDescent="0.2"/>
    <row r="2857" ht="12.75" customHeight="1" x14ac:dyDescent="0.2"/>
    <row r="2858" ht="12.75" customHeight="1" x14ac:dyDescent="0.2"/>
    <row r="2859" ht="12.75" customHeight="1" x14ac:dyDescent="0.2"/>
    <row r="2860" ht="12.75" customHeight="1" x14ac:dyDescent="0.2"/>
    <row r="2861" ht="12.75" customHeight="1" x14ac:dyDescent="0.2"/>
    <row r="2862" ht="12.75" customHeight="1" x14ac:dyDescent="0.2"/>
    <row r="2863" ht="12.75" customHeight="1" x14ac:dyDescent="0.2"/>
    <row r="2864" ht="12.75" customHeight="1" x14ac:dyDescent="0.2"/>
    <row r="2865" ht="12.75" customHeight="1" x14ac:dyDescent="0.2"/>
    <row r="2866" ht="12.75" customHeight="1" x14ac:dyDescent="0.2"/>
    <row r="2867" ht="12.75" customHeight="1" x14ac:dyDescent="0.2"/>
    <row r="2868" ht="12.75" customHeight="1" x14ac:dyDescent="0.2"/>
    <row r="2869" ht="12.75" customHeight="1" x14ac:dyDescent="0.2"/>
    <row r="2870" ht="12.75" customHeight="1" x14ac:dyDescent="0.2"/>
    <row r="2871" ht="12.75" customHeight="1" x14ac:dyDescent="0.2"/>
    <row r="2872" ht="12.75" customHeight="1" x14ac:dyDescent="0.2"/>
    <row r="2873" ht="12.75" customHeight="1" x14ac:dyDescent="0.2"/>
    <row r="2874" ht="12.75" customHeight="1" x14ac:dyDescent="0.2"/>
    <row r="2875" ht="12.75" customHeight="1" x14ac:dyDescent="0.2"/>
    <row r="2876" ht="12.75" customHeight="1" x14ac:dyDescent="0.2"/>
    <row r="2877" ht="12.75" customHeight="1" x14ac:dyDescent="0.2"/>
    <row r="2878" ht="12.75" customHeight="1" x14ac:dyDescent="0.2"/>
    <row r="2879" ht="12.75" customHeight="1" x14ac:dyDescent="0.2"/>
    <row r="2880" ht="12.75" customHeight="1" x14ac:dyDescent="0.2"/>
    <row r="2881" ht="12.75" customHeight="1" x14ac:dyDescent="0.2"/>
    <row r="2882" ht="12.75" customHeight="1" x14ac:dyDescent="0.2"/>
    <row r="2883" ht="12.75" customHeight="1" x14ac:dyDescent="0.2"/>
    <row r="2884" ht="12.75" customHeight="1" x14ac:dyDescent="0.2"/>
    <row r="2885" ht="12.75" customHeight="1" x14ac:dyDescent="0.2"/>
    <row r="2886" ht="12.75" customHeight="1" x14ac:dyDescent="0.2"/>
    <row r="2887" ht="12.75" customHeight="1" x14ac:dyDescent="0.2"/>
    <row r="2888" ht="12.75" customHeight="1" x14ac:dyDescent="0.2"/>
    <row r="2889" ht="12.75" customHeight="1" x14ac:dyDescent="0.2"/>
    <row r="2890" ht="12.75" customHeight="1" x14ac:dyDescent="0.2"/>
    <row r="2891" ht="12.75" customHeight="1" x14ac:dyDescent="0.2"/>
    <row r="2892" ht="12.75" customHeight="1" x14ac:dyDescent="0.2"/>
    <row r="2893" ht="12.75" customHeight="1" x14ac:dyDescent="0.2"/>
    <row r="2894" ht="12.75" customHeight="1" x14ac:dyDescent="0.2"/>
    <row r="2895" ht="12.75" customHeight="1" x14ac:dyDescent="0.2"/>
    <row r="2896" ht="12.75" customHeight="1" x14ac:dyDescent="0.2"/>
    <row r="2897" ht="12.75" customHeight="1" x14ac:dyDescent="0.2"/>
    <row r="2898" ht="12.75" customHeight="1" x14ac:dyDescent="0.2"/>
    <row r="2899" ht="12.75" customHeight="1" x14ac:dyDescent="0.2"/>
    <row r="2900" ht="12.75" customHeight="1" x14ac:dyDescent="0.2"/>
    <row r="2901" ht="12.75" customHeight="1" x14ac:dyDescent="0.2"/>
    <row r="2902" ht="12.75" customHeight="1" x14ac:dyDescent="0.2"/>
    <row r="2903" ht="12.75" customHeight="1" x14ac:dyDescent="0.2"/>
    <row r="2904" ht="12.75" customHeight="1" x14ac:dyDescent="0.2"/>
    <row r="2905" ht="12.75" customHeight="1" x14ac:dyDescent="0.2"/>
    <row r="2906" ht="12.75" customHeight="1" x14ac:dyDescent="0.2"/>
    <row r="2907" ht="12.75" customHeight="1" x14ac:dyDescent="0.2"/>
    <row r="2908" ht="12.75" customHeight="1" x14ac:dyDescent="0.2"/>
    <row r="2909" ht="12.75" customHeight="1" x14ac:dyDescent="0.2"/>
    <row r="2910" ht="12.75" customHeight="1" x14ac:dyDescent="0.2"/>
    <row r="2911" ht="12.75" customHeight="1" x14ac:dyDescent="0.2"/>
    <row r="2912" ht="12.75" customHeight="1" x14ac:dyDescent="0.2"/>
    <row r="2913" ht="12.75" customHeight="1" x14ac:dyDescent="0.2"/>
    <row r="2914" ht="12.75" customHeight="1" x14ac:dyDescent="0.2"/>
    <row r="2915" ht="12.75" customHeight="1" x14ac:dyDescent="0.2"/>
    <row r="2916" ht="12.75" customHeight="1" x14ac:dyDescent="0.2"/>
    <row r="2917" ht="12.75" customHeight="1" x14ac:dyDescent="0.2"/>
    <row r="2918" ht="12.75" customHeight="1" x14ac:dyDescent="0.2"/>
    <row r="2919" ht="12.75" customHeight="1" x14ac:dyDescent="0.2"/>
    <row r="2920" ht="12.75" customHeight="1" x14ac:dyDescent="0.2"/>
    <row r="2921" ht="12.75" customHeight="1" x14ac:dyDescent="0.2"/>
    <row r="2922" ht="12.75" customHeight="1" x14ac:dyDescent="0.2"/>
    <row r="2923" ht="12.75" customHeight="1" x14ac:dyDescent="0.2"/>
    <row r="2924" ht="12.75" customHeight="1" x14ac:dyDescent="0.2"/>
    <row r="2925" ht="12.75" customHeight="1" x14ac:dyDescent="0.2"/>
    <row r="2926" ht="12.75" customHeight="1" x14ac:dyDescent="0.2"/>
    <row r="2927" ht="12.75" customHeight="1" x14ac:dyDescent="0.2"/>
    <row r="2928" ht="12.75" customHeight="1" x14ac:dyDescent="0.2"/>
    <row r="2929" ht="12.75" customHeight="1" x14ac:dyDescent="0.2"/>
    <row r="2930" ht="12.75" customHeight="1" x14ac:dyDescent="0.2"/>
    <row r="2931" ht="12.75" customHeight="1" x14ac:dyDescent="0.2"/>
    <row r="2932" ht="12.75" customHeight="1" x14ac:dyDescent="0.2"/>
    <row r="2933" ht="12.75" customHeight="1" x14ac:dyDescent="0.2"/>
    <row r="2934" ht="12.75" customHeight="1" x14ac:dyDescent="0.2"/>
    <row r="2935" ht="12.75" customHeight="1" x14ac:dyDescent="0.2"/>
    <row r="2936" ht="12.75" customHeight="1" x14ac:dyDescent="0.2"/>
    <row r="2937" ht="12.75" customHeight="1" x14ac:dyDescent="0.2"/>
    <row r="2938" ht="12.75" customHeight="1" x14ac:dyDescent="0.2"/>
    <row r="2939" ht="12.75" customHeight="1" x14ac:dyDescent="0.2"/>
    <row r="2940" ht="12.75" customHeight="1" x14ac:dyDescent="0.2"/>
    <row r="2941" ht="12.75" customHeight="1" x14ac:dyDescent="0.2"/>
    <row r="2942" ht="12.75" customHeight="1" x14ac:dyDescent="0.2"/>
    <row r="2943" ht="12.75" customHeight="1" x14ac:dyDescent="0.2"/>
    <row r="2944" ht="12.75" customHeight="1" x14ac:dyDescent="0.2"/>
    <row r="2945" ht="12.75" customHeight="1" x14ac:dyDescent="0.2"/>
    <row r="2946" ht="12.75" customHeight="1" x14ac:dyDescent="0.2"/>
    <row r="2947" ht="12.75" customHeight="1" x14ac:dyDescent="0.2"/>
    <row r="2948" ht="12.75" customHeight="1" x14ac:dyDescent="0.2"/>
    <row r="2949" ht="12.75" customHeight="1" x14ac:dyDescent="0.2"/>
    <row r="2950" ht="12.75" customHeight="1" x14ac:dyDescent="0.2"/>
    <row r="2951" ht="12.75" customHeight="1" x14ac:dyDescent="0.2"/>
    <row r="2952" ht="12.75" customHeight="1" x14ac:dyDescent="0.2"/>
    <row r="2953" ht="12.75" customHeight="1" x14ac:dyDescent="0.2"/>
    <row r="2954" ht="12.75" customHeight="1" x14ac:dyDescent="0.2"/>
    <row r="2955" ht="12.75" customHeight="1" x14ac:dyDescent="0.2"/>
    <row r="2956" ht="12.75" customHeight="1" x14ac:dyDescent="0.2"/>
    <row r="2957" ht="12.75" customHeight="1" x14ac:dyDescent="0.2"/>
    <row r="2958" ht="12.75" customHeight="1" x14ac:dyDescent="0.2"/>
    <row r="2959" ht="12.75" customHeight="1" x14ac:dyDescent="0.2"/>
    <row r="2960" ht="12.75" customHeight="1" x14ac:dyDescent="0.2"/>
    <row r="2961" ht="12.75" customHeight="1" x14ac:dyDescent="0.2"/>
    <row r="2962" ht="12.75" customHeight="1" x14ac:dyDescent="0.2"/>
    <row r="2963" ht="12.75" customHeight="1" x14ac:dyDescent="0.2"/>
    <row r="2964" ht="12.75" customHeight="1" x14ac:dyDescent="0.2"/>
    <row r="2965" ht="12.75" customHeight="1" x14ac:dyDescent="0.2"/>
    <row r="2966" ht="12.75" customHeight="1" x14ac:dyDescent="0.2"/>
    <row r="2967" ht="12.75" customHeight="1" x14ac:dyDescent="0.2"/>
    <row r="2968" ht="12.75" customHeight="1" x14ac:dyDescent="0.2"/>
    <row r="2969" ht="12.75" customHeight="1" x14ac:dyDescent="0.2"/>
    <row r="2970" ht="12.75" customHeight="1" x14ac:dyDescent="0.2"/>
    <row r="2971" ht="12.75" customHeight="1" x14ac:dyDescent="0.2"/>
    <row r="2972" ht="12.75" customHeight="1" x14ac:dyDescent="0.2"/>
    <row r="2973" ht="12.75" customHeight="1" x14ac:dyDescent="0.2"/>
    <row r="2974" ht="12.75" customHeight="1" x14ac:dyDescent="0.2"/>
    <row r="2975" ht="12.75" customHeight="1" x14ac:dyDescent="0.2"/>
    <row r="2976" ht="12.75" customHeight="1" x14ac:dyDescent="0.2"/>
    <row r="2977" ht="12.75" customHeight="1" x14ac:dyDescent="0.2"/>
    <row r="2978" ht="12.75" customHeight="1" x14ac:dyDescent="0.2"/>
    <row r="2979" ht="12.75" customHeight="1" x14ac:dyDescent="0.2"/>
    <row r="2980" ht="12.75" customHeight="1" x14ac:dyDescent="0.2"/>
    <row r="2981" ht="12.75" customHeight="1" x14ac:dyDescent="0.2"/>
    <row r="2982" ht="12.75" customHeight="1" x14ac:dyDescent="0.2"/>
    <row r="2983" ht="12.75" customHeight="1" x14ac:dyDescent="0.2"/>
    <row r="2984" ht="12.75" customHeight="1" x14ac:dyDescent="0.2"/>
    <row r="2985" ht="12.75" customHeight="1" x14ac:dyDescent="0.2"/>
    <row r="2986" ht="12.75" customHeight="1" x14ac:dyDescent="0.2"/>
    <row r="2987" ht="12.75" customHeight="1" x14ac:dyDescent="0.2"/>
    <row r="2988" ht="12.75" customHeight="1" x14ac:dyDescent="0.2"/>
    <row r="2989" ht="12.75" customHeight="1" x14ac:dyDescent="0.2"/>
    <row r="2990" ht="12.75" customHeight="1" x14ac:dyDescent="0.2"/>
    <row r="2991" ht="12.75" customHeight="1" x14ac:dyDescent="0.2"/>
    <row r="2992" ht="12.75" customHeight="1" x14ac:dyDescent="0.2"/>
    <row r="2993" ht="12.75" customHeight="1" x14ac:dyDescent="0.2"/>
    <row r="2994" ht="12.75" customHeight="1" x14ac:dyDescent="0.2"/>
    <row r="2995" ht="12.75" customHeight="1" x14ac:dyDescent="0.2"/>
    <row r="2996" ht="12.75" customHeight="1" x14ac:dyDescent="0.2"/>
    <row r="2997" ht="12.75" customHeight="1" x14ac:dyDescent="0.2"/>
    <row r="2998" ht="12.75" customHeight="1" x14ac:dyDescent="0.2"/>
    <row r="2999" ht="12.75" customHeight="1" x14ac:dyDescent="0.2"/>
    <row r="3000" ht="12.75" customHeight="1" x14ac:dyDescent="0.2"/>
    <row r="3001" ht="12.75" customHeight="1" x14ac:dyDescent="0.2"/>
    <row r="3002" ht="12.75" customHeight="1" x14ac:dyDescent="0.2"/>
    <row r="3003" ht="12.75" customHeight="1" x14ac:dyDescent="0.2"/>
    <row r="3004" ht="12.75" customHeight="1" x14ac:dyDescent="0.2"/>
    <row r="3005" ht="12.75" customHeight="1" x14ac:dyDescent="0.2"/>
    <row r="3006" ht="12.75" customHeight="1" x14ac:dyDescent="0.2"/>
    <row r="3007" ht="12.75" customHeight="1" x14ac:dyDescent="0.2"/>
    <row r="3008" ht="12.75" customHeight="1" x14ac:dyDescent="0.2"/>
    <row r="3009" ht="12.75" customHeight="1" x14ac:dyDescent="0.2"/>
    <row r="3010" ht="12.75" customHeight="1" x14ac:dyDescent="0.2"/>
    <row r="3011" ht="12.75" customHeight="1" x14ac:dyDescent="0.2"/>
    <row r="3012" ht="12.75" customHeight="1" x14ac:dyDescent="0.2"/>
    <row r="3013" ht="12.75" customHeight="1" x14ac:dyDescent="0.2"/>
    <row r="3014" ht="12.75" customHeight="1" x14ac:dyDescent="0.2"/>
    <row r="3015" ht="12.75" customHeight="1" x14ac:dyDescent="0.2"/>
    <row r="3016" ht="12.75" customHeight="1" x14ac:dyDescent="0.2"/>
    <row r="3017" ht="12.75" customHeight="1" x14ac:dyDescent="0.2"/>
    <row r="3018" ht="12.75" customHeight="1" x14ac:dyDescent="0.2"/>
    <row r="3019" ht="12.75" customHeight="1" x14ac:dyDescent="0.2"/>
    <row r="3020" ht="12.75" customHeight="1" x14ac:dyDescent="0.2"/>
    <row r="3021" ht="12.75" customHeight="1" x14ac:dyDescent="0.2"/>
    <row r="3022" ht="12.75" customHeight="1" x14ac:dyDescent="0.2"/>
    <row r="3023" ht="12.75" customHeight="1" x14ac:dyDescent="0.2"/>
    <row r="3024" ht="12.75" customHeight="1" x14ac:dyDescent="0.2"/>
    <row r="3025" ht="12.75" customHeight="1" x14ac:dyDescent="0.2"/>
    <row r="3026" ht="12.75" customHeight="1" x14ac:dyDescent="0.2"/>
    <row r="3027" ht="12.75" customHeight="1" x14ac:dyDescent="0.2"/>
    <row r="3028" ht="12.75" customHeight="1" x14ac:dyDescent="0.2"/>
    <row r="3029" ht="12.75" customHeight="1" x14ac:dyDescent="0.2"/>
    <row r="3030" ht="12.75" customHeight="1" x14ac:dyDescent="0.2"/>
    <row r="3031" ht="12.75" customHeight="1" x14ac:dyDescent="0.2"/>
    <row r="3032" ht="12.75" customHeight="1" x14ac:dyDescent="0.2"/>
    <row r="3033" ht="12.75" customHeight="1" x14ac:dyDescent="0.2"/>
    <row r="3034" ht="12.75" customHeight="1" x14ac:dyDescent="0.2"/>
    <row r="3035" ht="12.75" customHeight="1" x14ac:dyDescent="0.2"/>
    <row r="3036" ht="12.75" customHeight="1" x14ac:dyDescent="0.2"/>
    <row r="3037" ht="12.75" customHeight="1" x14ac:dyDescent="0.2"/>
    <row r="3038" ht="12.75" customHeight="1" x14ac:dyDescent="0.2"/>
    <row r="3039" ht="12.75" customHeight="1" x14ac:dyDescent="0.2"/>
    <row r="3040" ht="12.75" customHeight="1" x14ac:dyDescent="0.2"/>
    <row r="3041" ht="12.75" customHeight="1" x14ac:dyDescent="0.2"/>
    <row r="3042" ht="12.75" customHeight="1" x14ac:dyDescent="0.2"/>
    <row r="3043" ht="12.75" customHeight="1" x14ac:dyDescent="0.2"/>
    <row r="3044" ht="12.75" customHeight="1" x14ac:dyDescent="0.2"/>
    <row r="3045" ht="12.75" customHeight="1" x14ac:dyDescent="0.2"/>
    <row r="3046" ht="12.75" customHeight="1" x14ac:dyDescent="0.2"/>
    <row r="3047" ht="12.75" customHeight="1" x14ac:dyDescent="0.2"/>
    <row r="3048" ht="12.75" customHeight="1" x14ac:dyDescent="0.2"/>
    <row r="3049" ht="12.75" customHeight="1" x14ac:dyDescent="0.2"/>
    <row r="3050" ht="12.75" customHeight="1" x14ac:dyDescent="0.2"/>
    <row r="3051" ht="12.75" customHeight="1" x14ac:dyDescent="0.2"/>
    <row r="3052" ht="12.75" customHeight="1" x14ac:dyDescent="0.2"/>
    <row r="3053" ht="12.75" customHeight="1" x14ac:dyDescent="0.2"/>
    <row r="3054" ht="12.75" customHeight="1" x14ac:dyDescent="0.2"/>
    <row r="3055" ht="12.75" customHeight="1" x14ac:dyDescent="0.2"/>
    <row r="3056" ht="12.75" customHeight="1" x14ac:dyDescent="0.2"/>
    <row r="3057" ht="12.75" customHeight="1" x14ac:dyDescent="0.2"/>
    <row r="3058" ht="12.75" customHeight="1" x14ac:dyDescent="0.2"/>
    <row r="3059" ht="12.75" customHeight="1" x14ac:dyDescent="0.2"/>
    <row r="3060" ht="12.75" customHeight="1" x14ac:dyDescent="0.2"/>
    <row r="3061" ht="12.75" customHeight="1" x14ac:dyDescent="0.2"/>
    <row r="3062" ht="12.75" customHeight="1" x14ac:dyDescent="0.2"/>
    <row r="3063" ht="12.75" customHeight="1" x14ac:dyDescent="0.2"/>
    <row r="3064" ht="12.75" customHeight="1" x14ac:dyDescent="0.2"/>
    <row r="3065" ht="12.75" customHeight="1" x14ac:dyDescent="0.2"/>
    <row r="3066" ht="12.75" customHeight="1" x14ac:dyDescent="0.2"/>
    <row r="3067" ht="12.75" customHeight="1" x14ac:dyDescent="0.2"/>
    <row r="3068" ht="12.75" customHeight="1" x14ac:dyDescent="0.2"/>
    <row r="3069" ht="12.75" customHeight="1" x14ac:dyDescent="0.2"/>
    <row r="3070" ht="12.75" customHeight="1" x14ac:dyDescent="0.2"/>
    <row r="3071" ht="12.75" customHeight="1" x14ac:dyDescent="0.2"/>
    <row r="3072" ht="12.75" customHeight="1" x14ac:dyDescent="0.2"/>
    <row r="3073" ht="12.75" customHeight="1" x14ac:dyDescent="0.2"/>
    <row r="3074" ht="12.75" customHeight="1" x14ac:dyDescent="0.2"/>
    <row r="3075" ht="12.75" customHeight="1" x14ac:dyDescent="0.2"/>
    <row r="3076" ht="12.75" customHeight="1" x14ac:dyDescent="0.2"/>
    <row r="3077" ht="12.75" customHeight="1" x14ac:dyDescent="0.2"/>
    <row r="3078" ht="12.75" customHeight="1" x14ac:dyDescent="0.2"/>
    <row r="3079" ht="12.75" customHeight="1" x14ac:dyDescent="0.2"/>
    <row r="3080" ht="12.75" customHeight="1" x14ac:dyDescent="0.2"/>
    <row r="3081" ht="12.75" customHeight="1" x14ac:dyDescent="0.2"/>
    <row r="3082" ht="12.75" customHeight="1" x14ac:dyDescent="0.2"/>
    <row r="3083" ht="12.75" customHeight="1" x14ac:dyDescent="0.2"/>
    <row r="3084" ht="12.75" customHeight="1" x14ac:dyDescent="0.2"/>
    <row r="3085" ht="12.75" customHeight="1" x14ac:dyDescent="0.2"/>
    <row r="3086" ht="12.75" customHeight="1" x14ac:dyDescent="0.2"/>
    <row r="3087" ht="12.75" customHeight="1" x14ac:dyDescent="0.2"/>
    <row r="3088" ht="12.75" customHeight="1" x14ac:dyDescent="0.2"/>
    <row r="3089" ht="12.75" customHeight="1" x14ac:dyDescent="0.2"/>
    <row r="3090" ht="12.75" customHeight="1" x14ac:dyDescent="0.2"/>
    <row r="3091" ht="12.75" customHeight="1" x14ac:dyDescent="0.2"/>
    <row r="3092" ht="12.75" customHeight="1" x14ac:dyDescent="0.2"/>
    <row r="3093" ht="12.75" customHeight="1" x14ac:dyDescent="0.2"/>
    <row r="3094" ht="12.75" customHeight="1" x14ac:dyDescent="0.2"/>
    <row r="3095" ht="12.75" customHeight="1" x14ac:dyDescent="0.2"/>
    <row r="3096" ht="12.75" customHeight="1" x14ac:dyDescent="0.2"/>
    <row r="3097" ht="12.75" customHeight="1" x14ac:dyDescent="0.2"/>
    <row r="3098" ht="12.75" customHeight="1" x14ac:dyDescent="0.2"/>
    <row r="3099" ht="12.75" customHeight="1" x14ac:dyDescent="0.2"/>
    <row r="3100" ht="12.75" customHeight="1" x14ac:dyDescent="0.2"/>
    <row r="3101" ht="12.75" customHeight="1" x14ac:dyDescent="0.2"/>
    <row r="3102" ht="12.75" customHeight="1" x14ac:dyDescent="0.2"/>
    <row r="3103" ht="12.75" customHeight="1" x14ac:dyDescent="0.2"/>
    <row r="3104" ht="12.75" customHeight="1" x14ac:dyDescent="0.2"/>
    <row r="3105" ht="12.75" customHeight="1" x14ac:dyDescent="0.2"/>
    <row r="3106" ht="12.75" customHeight="1" x14ac:dyDescent="0.2"/>
    <row r="3107" ht="12.75" customHeight="1" x14ac:dyDescent="0.2"/>
    <row r="3108" ht="12.75" customHeight="1" x14ac:dyDescent="0.2"/>
    <row r="3109" ht="12.75" customHeight="1" x14ac:dyDescent="0.2"/>
    <row r="3110" ht="12.75" customHeight="1" x14ac:dyDescent="0.2"/>
    <row r="3111" ht="12.75" customHeight="1" x14ac:dyDescent="0.2"/>
    <row r="3112" ht="12.75" customHeight="1" x14ac:dyDescent="0.2"/>
    <row r="3113" ht="12.75" customHeight="1" x14ac:dyDescent="0.2"/>
    <row r="3114" ht="12.75" customHeight="1" x14ac:dyDescent="0.2"/>
    <row r="3115" ht="12.75" customHeight="1" x14ac:dyDescent="0.2"/>
    <row r="3116" ht="12.75" customHeight="1" x14ac:dyDescent="0.2"/>
    <row r="3117" ht="12.75" customHeight="1" x14ac:dyDescent="0.2"/>
    <row r="3118" ht="12.75" customHeight="1" x14ac:dyDescent="0.2"/>
    <row r="3119" ht="12.75" customHeight="1" x14ac:dyDescent="0.2"/>
    <row r="3120" ht="12.75" customHeight="1" x14ac:dyDescent="0.2"/>
    <row r="3121" ht="12.75" customHeight="1" x14ac:dyDescent="0.2"/>
    <row r="3122" ht="12.75" customHeight="1" x14ac:dyDescent="0.2"/>
    <row r="3123" ht="12.75" customHeight="1" x14ac:dyDescent="0.2"/>
    <row r="3124" ht="12.75" customHeight="1" x14ac:dyDescent="0.2"/>
    <row r="3125" ht="12.75" customHeight="1" x14ac:dyDescent="0.2"/>
    <row r="3126" ht="12.75" customHeight="1" x14ac:dyDescent="0.2"/>
    <row r="3127" ht="12.75" customHeight="1" x14ac:dyDescent="0.2"/>
    <row r="3128" ht="12.75" customHeight="1" x14ac:dyDescent="0.2"/>
    <row r="3129" ht="12.75" customHeight="1" x14ac:dyDescent="0.2"/>
    <row r="3130" ht="12.75" customHeight="1" x14ac:dyDescent="0.2"/>
    <row r="3131" ht="12.75" customHeight="1" x14ac:dyDescent="0.2"/>
    <row r="3132" ht="12.75" customHeight="1" x14ac:dyDescent="0.2"/>
    <row r="3133" ht="12.75" customHeight="1" x14ac:dyDescent="0.2"/>
    <row r="3134" ht="12.75" customHeight="1" x14ac:dyDescent="0.2"/>
    <row r="3135" ht="12.75" customHeight="1" x14ac:dyDescent="0.2"/>
    <row r="3136" ht="12.75" customHeight="1" x14ac:dyDescent="0.2"/>
    <row r="3137" ht="12.75" customHeight="1" x14ac:dyDescent="0.2"/>
    <row r="3138" ht="12.75" customHeight="1" x14ac:dyDescent="0.2"/>
    <row r="3139" ht="12.75" customHeight="1" x14ac:dyDescent="0.2"/>
    <row r="3140" ht="12.75" customHeight="1" x14ac:dyDescent="0.2"/>
    <row r="3141" ht="12.75" customHeight="1" x14ac:dyDescent="0.2"/>
    <row r="3142" ht="12.75" customHeight="1" x14ac:dyDescent="0.2"/>
    <row r="3143" ht="12.75" customHeight="1" x14ac:dyDescent="0.2"/>
    <row r="3144" ht="12.75" customHeight="1" x14ac:dyDescent="0.2"/>
    <row r="3145" ht="12.75" customHeight="1" x14ac:dyDescent="0.2"/>
    <row r="3146" ht="12.75" customHeight="1" x14ac:dyDescent="0.2"/>
    <row r="3147" ht="12.75" customHeight="1" x14ac:dyDescent="0.2"/>
    <row r="3148" ht="12.75" customHeight="1" x14ac:dyDescent="0.2"/>
    <row r="3149" ht="12.75" customHeight="1" x14ac:dyDescent="0.2"/>
    <row r="3150" ht="12.75" customHeight="1" x14ac:dyDescent="0.2"/>
    <row r="3151" ht="12.75" customHeight="1" x14ac:dyDescent="0.2"/>
    <row r="3152" ht="12.75" customHeight="1" x14ac:dyDescent="0.2"/>
    <row r="3153" ht="12.75" customHeight="1" x14ac:dyDescent="0.2"/>
    <row r="3154" ht="12.75" customHeight="1" x14ac:dyDescent="0.2"/>
    <row r="3155" ht="12.75" customHeight="1" x14ac:dyDescent="0.2"/>
    <row r="3156" ht="12.75" customHeight="1" x14ac:dyDescent="0.2"/>
    <row r="3157" ht="12.75" customHeight="1" x14ac:dyDescent="0.2"/>
    <row r="3158" ht="12.75" customHeight="1" x14ac:dyDescent="0.2"/>
    <row r="3159" ht="12.75" customHeight="1" x14ac:dyDescent="0.2"/>
    <row r="3160" ht="12.75" customHeight="1" x14ac:dyDescent="0.2"/>
    <row r="3161" ht="12.75" customHeight="1" x14ac:dyDescent="0.2"/>
    <row r="3162" ht="12.75" customHeight="1" x14ac:dyDescent="0.2"/>
    <row r="3163" ht="12.75" customHeight="1" x14ac:dyDescent="0.2"/>
    <row r="3164" ht="12.75" customHeight="1" x14ac:dyDescent="0.2"/>
    <row r="3165" ht="12.75" customHeight="1" x14ac:dyDescent="0.2"/>
    <row r="3166" ht="12.75" customHeight="1" x14ac:dyDescent="0.2"/>
    <row r="3167" ht="12.75" customHeight="1" x14ac:dyDescent="0.2"/>
    <row r="3168" ht="12.75" customHeight="1" x14ac:dyDescent="0.2"/>
    <row r="3169" ht="12.75" customHeight="1" x14ac:dyDescent="0.2"/>
    <row r="3170" ht="12.75" customHeight="1" x14ac:dyDescent="0.2"/>
    <row r="3171" ht="12.75" customHeight="1" x14ac:dyDescent="0.2"/>
    <row r="3172" ht="12.75" customHeight="1" x14ac:dyDescent="0.2"/>
    <row r="3173" ht="12.75" customHeight="1" x14ac:dyDescent="0.2"/>
    <row r="3174" ht="12.75" customHeight="1" x14ac:dyDescent="0.2"/>
    <row r="3175" ht="12.75" customHeight="1" x14ac:dyDescent="0.2"/>
    <row r="3176" ht="12.75" customHeight="1" x14ac:dyDescent="0.2"/>
    <row r="3177" ht="12.75" customHeight="1" x14ac:dyDescent="0.2"/>
    <row r="3178" ht="12.75" customHeight="1" x14ac:dyDescent="0.2"/>
    <row r="3179" ht="12.75" customHeight="1" x14ac:dyDescent="0.2"/>
    <row r="3180" ht="12.75" customHeight="1" x14ac:dyDescent="0.2"/>
    <row r="3181" ht="12.75" customHeight="1" x14ac:dyDescent="0.2"/>
    <row r="3182" ht="12.75" customHeight="1" x14ac:dyDescent="0.2"/>
    <row r="3183" ht="12.75" customHeight="1" x14ac:dyDescent="0.2"/>
    <row r="3184" ht="12.75" customHeight="1" x14ac:dyDescent="0.2"/>
    <row r="3185" ht="12.75" customHeight="1" x14ac:dyDescent="0.2"/>
    <row r="3186" ht="12.75" customHeight="1" x14ac:dyDescent="0.2"/>
    <row r="3187" ht="12.75" customHeight="1" x14ac:dyDescent="0.2"/>
    <row r="3188" ht="12.75" customHeight="1" x14ac:dyDescent="0.2"/>
    <row r="3189" ht="12.75" customHeight="1" x14ac:dyDescent="0.2"/>
    <row r="3190" ht="12.75" customHeight="1" x14ac:dyDescent="0.2"/>
    <row r="3191" ht="12.75" customHeight="1" x14ac:dyDescent="0.2"/>
    <row r="3192" ht="12.75" customHeight="1" x14ac:dyDescent="0.2"/>
    <row r="3193" ht="12.75" customHeight="1" x14ac:dyDescent="0.2"/>
    <row r="3194" ht="12.75" customHeight="1" x14ac:dyDescent="0.2"/>
    <row r="3195" ht="12.75" customHeight="1" x14ac:dyDescent="0.2"/>
    <row r="3196" ht="12.75" customHeight="1" x14ac:dyDescent="0.2"/>
    <row r="3197" ht="12.75" customHeight="1" x14ac:dyDescent="0.2"/>
    <row r="3198" ht="12.75" customHeight="1" x14ac:dyDescent="0.2"/>
    <row r="3199" ht="12.75" customHeight="1" x14ac:dyDescent="0.2"/>
    <row r="3200" ht="12.75" customHeight="1" x14ac:dyDescent="0.2"/>
    <row r="3201" ht="12.75" customHeight="1" x14ac:dyDescent="0.2"/>
    <row r="3202" ht="12.75" customHeight="1" x14ac:dyDescent="0.2"/>
    <row r="3203" ht="12.75" customHeight="1" x14ac:dyDescent="0.2"/>
    <row r="3204" ht="12.75" customHeight="1" x14ac:dyDescent="0.2"/>
    <row r="3205" ht="12.75" customHeight="1" x14ac:dyDescent="0.2"/>
    <row r="3206" ht="12.75" customHeight="1" x14ac:dyDescent="0.2"/>
    <row r="3207" ht="12.75" customHeight="1" x14ac:dyDescent="0.2"/>
    <row r="3208" ht="12.75" customHeight="1" x14ac:dyDescent="0.2"/>
    <row r="3209" ht="12.75" customHeight="1" x14ac:dyDescent="0.2"/>
    <row r="3210" ht="12.75" customHeight="1" x14ac:dyDescent="0.2"/>
    <row r="3211" ht="12.75" customHeight="1" x14ac:dyDescent="0.2"/>
    <row r="3212" ht="12.75" customHeight="1" x14ac:dyDescent="0.2"/>
    <row r="3213" ht="12.75" customHeight="1" x14ac:dyDescent="0.2"/>
    <row r="3214" ht="12.75" customHeight="1" x14ac:dyDescent="0.2"/>
    <row r="3215" ht="12.75" customHeight="1" x14ac:dyDescent="0.2"/>
    <row r="3216" ht="12.75" customHeight="1" x14ac:dyDescent="0.2"/>
    <row r="3217" ht="12.75" customHeight="1" x14ac:dyDescent="0.2"/>
    <row r="3218" ht="12.75" customHeight="1" x14ac:dyDescent="0.2"/>
    <row r="3219" ht="12.75" customHeight="1" x14ac:dyDescent="0.2"/>
    <row r="3220" ht="12.75" customHeight="1" x14ac:dyDescent="0.2"/>
    <row r="3221" ht="12.75" customHeight="1" x14ac:dyDescent="0.2"/>
    <row r="3222" ht="12.75" customHeight="1" x14ac:dyDescent="0.2"/>
    <row r="3223" ht="12.75" customHeight="1" x14ac:dyDescent="0.2"/>
    <row r="3224" ht="12.75" customHeight="1" x14ac:dyDescent="0.2"/>
    <row r="3225" ht="12.75" customHeight="1" x14ac:dyDescent="0.2"/>
    <row r="3226" ht="12.75" customHeight="1" x14ac:dyDescent="0.2"/>
    <row r="3227" ht="12.75" customHeight="1" x14ac:dyDescent="0.2"/>
    <row r="3228" ht="12.75" customHeight="1" x14ac:dyDescent="0.2"/>
    <row r="3229" ht="12.75" customHeight="1" x14ac:dyDescent="0.2"/>
    <row r="3230" ht="12.75" customHeight="1" x14ac:dyDescent="0.2"/>
    <row r="3231" ht="12.75" customHeight="1" x14ac:dyDescent="0.2"/>
    <row r="3232" ht="12.75" customHeight="1" x14ac:dyDescent="0.2"/>
    <row r="3233" ht="12.75" customHeight="1" x14ac:dyDescent="0.2"/>
    <row r="3234" ht="12.75" customHeight="1" x14ac:dyDescent="0.2"/>
    <row r="3235" ht="12.75" customHeight="1" x14ac:dyDescent="0.2"/>
    <row r="3236" ht="12.75" customHeight="1" x14ac:dyDescent="0.2"/>
    <row r="3237" ht="12.75" customHeight="1" x14ac:dyDescent="0.2"/>
    <row r="3238" ht="12.75" customHeight="1" x14ac:dyDescent="0.2"/>
    <row r="3239" ht="12.75" customHeight="1" x14ac:dyDescent="0.2"/>
    <row r="3240" ht="12.75" customHeight="1" x14ac:dyDescent="0.2"/>
    <row r="3241" ht="12.75" customHeight="1" x14ac:dyDescent="0.2"/>
    <row r="3242" ht="12.75" customHeight="1" x14ac:dyDescent="0.2"/>
    <row r="3243" ht="12.75" customHeight="1" x14ac:dyDescent="0.2"/>
    <row r="3244" ht="12.75" customHeight="1" x14ac:dyDescent="0.2"/>
    <row r="3245" ht="12.75" customHeight="1" x14ac:dyDescent="0.2"/>
    <row r="3246" ht="12.75" customHeight="1" x14ac:dyDescent="0.2"/>
    <row r="3247" ht="12.75" customHeight="1" x14ac:dyDescent="0.2"/>
    <row r="3248" ht="12.75" customHeight="1" x14ac:dyDescent="0.2"/>
    <row r="3249" ht="12.75" customHeight="1" x14ac:dyDescent="0.2"/>
    <row r="3250" ht="12.75" customHeight="1" x14ac:dyDescent="0.2"/>
    <row r="3251" ht="12.75" customHeight="1" x14ac:dyDescent="0.2"/>
    <row r="3252" ht="12.75" customHeight="1" x14ac:dyDescent="0.2"/>
    <row r="3253" ht="12.75" customHeight="1" x14ac:dyDescent="0.2"/>
    <row r="3254" ht="12.75" customHeight="1" x14ac:dyDescent="0.2"/>
    <row r="3255" ht="12.75" customHeight="1" x14ac:dyDescent="0.2"/>
    <row r="3256" ht="12.75" customHeight="1" x14ac:dyDescent="0.2"/>
    <row r="3257" ht="12.75" customHeight="1" x14ac:dyDescent="0.2"/>
    <row r="3258" ht="12.75" customHeight="1" x14ac:dyDescent="0.2"/>
    <row r="3259" ht="12.75" customHeight="1" x14ac:dyDescent="0.2"/>
    <row r="3260" ht="12.75" customHeight="1" x14ac:dyDescent="0.2"/>
    <row r="3261" ht="12.75" customHeight="1" x14ac:dyDescent="0.2"/>
    <row r="3262" ht="12.75" customHeight="1" x14ac:dyDescent="0.2"/>
    <row r="3263" ht="12.75" customHeight="1" x14ac:dyDescent="0.2"/>
    <row r="3264" ht="12.75" customHeight="1" x14ac:dyDescent="0.2"/>
    <row r="3265" ht="12.75" customHeight="1" x14ac:dyDescent="0.2"/>
    <row r="3266" ht="12.75" customHeight="1" x14ac:dyDescent="0.2"/>
    <row r="3267" ht="12.75" customHeight="1" x14ac:dyDescent="0.2"/>
    <row r="3268" ht="12.75" customHeight="1" x14ac:dyDescent="0.2"/>
    <row r="3269" ht="12.75" customHeight="1" x14ac:dyDescent="0.2"/>
    <row r="3270" ht="12.75" customHeight="1" x14ac:dyDescent="0.2"/>
    <row r="3271" ht="12.75" customHeight="1" x14ac:dyDescent="0.2"/>
    <row r="3272" ht="12.75" customHeight="1" x14ac:dyDescent="0.2"/>
    <row r="3273" ht="12.75" customHeight="1" x14ac:dyDescent="0.2"/>
    <row r="3274" ht="12.75" customHeight="1" x14ac:dyDescent="0.2"/>
    <row r="3275" ht="12.75" customHeight="1" x14ac:dyDescent="0.2"/>
    <row r="3276" ht="12.75" customHeight="1" x14ac:dyDescent="0.2"/>
    <row r="3277" ht="12.75" customHeight="1" x14ac:dyDescent="0.2"/>
    <row r="3278" ht="12.75" customHeight="1" x14ac:dyDescent="0.2"/>
    <row r="3279" ht="12.75" customHeight="1" x14ac:dyDescent="0.2"/>
    <row r="3280" ht="12.75" customHeight="1" x14ac:dyDescent="0.2"/>
    <row r="3281" ht="12.75" customHeight="1" x14ac:dyDescent="0.2"/>
    <row r="3282" ht="12.75" customHeight="1" x14ac:dyDescent="0.2"/>
    <row r="3283" ht="12.75" customHeight="1" x14ac:dyDescent="0.2"/>
    <row r="3284" ht="12.75" customHeight="1" x14ac:dyDescent="0.2"/>
    <row r="3285" ht="12.75" customHeight="1" x14ac:dyDescent="0.2"/>
    <row r="3286" ht="12.75" customHeight="1" x14ac:dyDescent="0.2"/>
    <row r="3287" ht="12.75" customHeight="1" x14ac:dyDescent="0.2"/>
    <row r="3288" ht="12.75" customHeight="1" x14ac:dyDescent="0.2"/>
    <row r="3289" ht="12.75" customHeight="1" x14ac:dyDescent="0.2"/>
    <row r="3290" ht="12.75" customHeight="1" x14ac:dyDescent="0.2"/>
    <row r="3291" ht="12.75" customHeight="1" x14ac:dyDescent="0.2"/>
    <row r="3292" ht="12.75" customHeight="1" x14ac:dyDescent="0.2"/>
    <row r="3293" ht="12.75" customHeight="1" x14ac:dyDescent="0.2"/>
    <row r="3294" ht="12.75" customHeight="1" x14ac:dyDescent="0.2"/>
    <row r="3295" ht="12.75" customHeight="1" x14ac:dyDescent="0.2"/>
    <row r="3296" ht="12.75" customHeight="1" x14ac:dyDescent="0.2"/>
    <row r="3297" ht="12.75" customHeight="1" x14ac:dyDescent="0.2"/>
    <row r="3298" ht="12.75" customHeight="1" x14ac:dyDescent="0.2"/>
    <row r="3299" ht="12.75" customHeight="1" x14ac:dyDescent="0.2"/>
    <row r="3300" ht="12.75" customHeight="1" x14ac:dyDescent="0.2"/>
    <row r="3301" ht="12.75" customHeight="1" x14ac:dyDescent="0.2"/>
    <row r="3302" ht="12.75" customHeight="1" x14ac:dyDescent="0.2"/>
    <row r="3303" ht="12.75" customHeight="1" x14ac:dyDescent="0.2"/>
    <row r="3304" ht="12.75" customHeight="1" x14ac:dyDescent="0.2"/>
    <row r="3305" ht="12.75" customHeight="1" x14ac:dyDescent="0.2"/>
    <row r="3306" ht="12.75" customHeight="1" x14ac:dyDescent="0.2"/>
    <row r="3307" ht="12.75" customHeight="1" x14ac:dyDescent="0.2"/>
    <row r="3308" ht="12.75" customHeight="1" x14ac:dyDescent="0.2"/>
    <row r="3309" ht="12.75" customHeight="1" x14ac:dyDescent="0.2"/>
    <row r="3310" ht="12.75" customHeight="1" x14ac:dyDescent="0.2"/>
    <row r="3311" ht="12.75" customHeight="1" x14ac:dyDescent="0.2"/>
    <row r="3312" ht="12.75" customHeight="1" x14ac:dyDescent="0.2"/>
    <row r="3313" ht="12.75" customHeight="1" x14ac:dyDescent="0.2"/>
    <row r="3314" ht="12.75" customHeight="1" x14ac:dyDescent="0.2"/>
    <row r="3315" ht="12.75" customHeight="1" x14ac:dyDescent="0.2"/>
    <row r="3316" ht="12.75" customHeight="1" x14ac:dyDescent="0.2"/>
    <row r="3317" ht="12.75" customHeight="1" x14ac:dyDescent="0.2"/>
    <row r="3318" ht="12.75" customHeight="1" x14ac:dyDescent="0.2"/>
    <row r="3319" ht="12.75" customHeight="1" x14ac:dyDescent="0.2"/>
    <row r="3320" ht="12.75" customHeight="1" x14ac:dyDescent="0.2"/>
    <row r="3321" ht="12.75" customHeight="1" x14ac:dyDescent="0.2"/>
    <row r="3322" ht="12.75" customHeight="1" x14ac:dyDescent="0.2"/>
    <row r="3323" ht="12.75" customHeight="1" x14ac:dyDescent="0.2"/>
    <row r="3324" ht="12.75" customHeight="1" x14ac:dyDescent="0.2"/>
    <row r="3325" ht="12.75" customHeight="1" x14ac:dyDescent="0.2"/>
    <row r="3326" ht="12.75" customHeight="1" x14ac:dyDescent="0.2"/>
    <row r="3327" ht="12.75" customHeight="1" x14ac:dyDescent="0.2"/>
    <row r="3328" ht="12.75" customHeight="1" x14ac:dyDescent="0.2"/>
    <row r="3329" ht="12.75" customHeight="1" x14ac:dyDescent="0.2"/>
    <row r="3330" ht="12.75" customHeight="1" x14ac:dyDescent="0.2"/>
    <row r="3331" ht="12.75" customHeight="1" x14ac:dyDescent="0.2"/>
    <row r="3332" ht="12.75" customHeight="1" x14ac:dyDescent="0.2"/>
    <row r="3333" ht="12.75" customHeight="1" x14ac:dyDescent="0.2"/>
    <row r="3334" ht="12.75" customHeight="1" x14ac:dyDescent="0.2"/>
    <row r="3335" ht="12.75" customHeight="1" x14ac:dyDescent="0.2"/>
    <row r="3336" ht="12.75" customHeight="1" x14ac:dyDescent="0.2"/>
    <row r="3337" ht="12.75" customHeight="1" x14ac:dyDescent="0.2"/>
    <row r="3338" ht="12.75" customHeight="1" x14ac:dyDescent="0.2"/>
    <row r="3339" ht="12.75" customHeight="1" x14ac:dyDescent="0.2"/>
    <row r="3340" ht="12.75" customHeight="1" x14ac:dyDescent="0.2"/>
    <row r="3341" ht="12.75" customHeight="1" x14ac:dyDescent="0.2"/>
    <row r="3342" ht="12.75" customHeight="1" x14ac:dyDescent="0.2"/>
    <row r="3343" ht="12.75" customHeight="1" x14ac:dyDescent="0.2"/>
    <row r="3344" ht="12.75" customHeight="1" x14ac:dyDescent="0.2"/>
    <row r="3345" ht="12.75" customHeight="1" x14ac:dyDescent="0.2"/>
    <row r="3346" ht="12.75" customHeight="1" x14ac:dyDescent="0.2"/>
    <row r="3347" ht="12.75" customHeight="1" x14ac:dyDescent="0.2"/>
    <row r="3348" ht="12.75" customHeight="1" x14ac:dyDescent="0.2"/>
    <row r="3349" ht="12.75" customHeight="1" x14ac:dyDescent="0.2"/>
    <row r="3350" ht="12.75" customHeight="1" x14ac:dyDescent="0.2"/>
    <row r="3351" ht="12.75" customHeight="1" x14ac:dyDescent="0.2"/>
    <row r="3352" ht="12.75" customHeight="1" x14ac:dyDescent="0.2"/>
    <row r="3353" ht="12.75" customHeight="1" x14ac:dyDescent="0.2"/>
    <row r="3354" ht="12.75" customHeight="1" x14ac:dyDescent="0.2"/>
    <row r="3355" ht="12.75" customHeight="1" x14ac:dyDescent="0.2"/>
    <row r="3356" ht="12.75" customHeight="1" x14ac:dyDescent="0.2"/>
    <row r="3357" ht="12.75" customHeight="1" x14ac:dyDescent="0.2"/>
    <row r="3358" ht="12.75" customHeight="1" x14ac:dyDescent="0.2"/>
    <row r="3359" ht="12.75" customHeight="1" x14ac:dyDescent="0.2"/>
    <row r="3360" ht="12.75" customHeight="1" x14ac:dyDescent="0.2"/>
    <row r="3361" ht="12.75" customHeight="1" x14ac:dyDescent="0.2"/>
    <row r="3362" ht="12.75" customHeight="1" x14ac:dyDescent="0.2"/>
    <row r="3363" ht="12.75" customHeight="1" x14ac:dyDescent="0.2"/>
    <row r="3364" ht="12.75" customHeight="1" x14ac:dyDescent="0.2"/>
    <row r="3365" ht="12.75" customHeight="1" x14ac:dyDescent="0.2"/>
    <row r="3366" ht="12.75" customHeight="1" x14ac:dyDescent="0.2"/>
    <row r="3367" ht="12.75" customHeight="1" x14ac:dyDescent="0.2"/>
    <row r="3368" ht="12.75" customHeight="1" x14ac:dyDescent="0.2"/>
    <row r="3369" ht="12.75" customHeight="1" x14ac:dyDescent="0.2"/>
    <row r="3370" ht="12.75" customHeight="1" x14ac:dyDescent="0.2"/>
    <row r="3371" ht="12.75" customHeight="1" x14ac:dyDescent="0.2"/>
    <row r="3372" ht="12.75" customHeight="1" x14ac:dyDescent="0.2"/>
    <row r="3373" ht="12.75" customHeight="1" x14ac:dyDescent="0.2"/>
    <row r="3374" ht="12.75" customHeight="1" x14ac:dyDescent="0.2"/>
    <row r="3375" ht="12.75" customHeight="1" x14ac:dyDescent="0.2"/>
    <row r="3376" ht="12.75" customHeight="1" x14ac:dyDescent="0.2"/>
    <row r="3377" ht="12.75" customHeight="1" x14ac:dyDescent="0.2"/>
    <row r="3378" ht="12.75" customHeight="1" x14ac:dyDescent="0.2"/>
    <row r="3379" ht="12.75" customHeight="1" x14ac:dyDescent="0.2"/>
    <row r="3380" ht="12.75" customHeight="1" x14ac:dyDescent="0.2"/>
    <row r="3381" ht="12.75" customHeight="1" x14ac:dyDescent="0.2"/>
    <row r="3382" ht="12.75" customHeight="1" x14ac:dyDescent="0.2"/>
    <row r="3383" ht="12.75" customHeight="1" x14ac:dyDescent="0.2"/>
    <row r="3384" ht="12.75" customHeight="1" x14ac:dyDescent="0.2"/>
    <row r="3385" ht="12.75" customHeight="1" x14ac:dyDescent="0.2"/>
    <row r="3386" ht="12.75" customHeight="1" x14ac:dyDescent="0.2"/>
    <row r="3387" ht="12.75" customHeight="1" x14ac:dyDescent="0.2"/>
    <row r="3388" ht="12.75" customHeight="1" x14ac:dyDescent="0.2"/>
    <row r="3389" ht="12.75" customHeight="1" x14ac:dyDescent="0.2"/>
    <row r="3390" ht="12.75" customHeight="1" x14ac:dyDescent="0.2"/>
    <row r="3391" ht="12.75" customHeight="1" x14ac:dyDescent="0.2"/>
    <row r="3392" ht="12.75" customHeight="1" x14ac:dyDescent="0.2"/>
    <row r="3393" ht="12.75" customHeight="1" x14ac:dyDescent="0.2"/>
    <row r="3394" ht="12.75" customHeight="1" x14ac:dyDescent="0.2"/>
    <row r="3395" ht="12.75" customHeight="1" x14ac:dyDescent="0.2"/>
    <row r="3396" ht="12.75" customHeight="1" x14ac:dyDescent="0.2"/>
    <row r="3397" ht="12.75" customHeight="1" x14ac:dyDescent="0.2"/>
    <row r="3398" ht="12.75" customHeight="1" x14ac:dyDescent="0.2"/>
    <row r="3399" ht="12.75" customHeight="1" x14ac:dyDescent="0.2"/>
    <row r="3400" ht="12.75" customHeight="1" x14ac:dyDescent="0.2"/>
    <row r="3401" ht="12.75" customHeight="1" x14ac:dyDescent="0.2"/>
    <row r="3402" ht="12.75" customHeight="1" x14ac:dyDescent="0.2"/>
    <row r="3403" ht="12.75" customHeight="1" x14ac:dyDescent="0.2"/>
    <row r="3404" ht="12.75" customHeight="1" x14ac:dyDescent="0.2"/>
    <row r="3405" ht="12.75" customHeight="1" x14ac:dyDescent="0.2"/>
    <row r="3406" ht="12.75" customHeight="1" x14ac:dyDescent="0.2"/>
    <row r="3407" ht="12.75" customHeight="1" x14ac:dyDescent="0.2"/>
    <row r="3408" ht="12.75" customHeight="1" x14ac:dyDescent="0.2"/>
    <row r="3409" ht="12.75" customHeight="1" x14ac:dyDescent="0.2"/>
    <row r="3410" ht="12.75" customHeight="1" x14ac:dyDescent="0.2"/>
    <row r="3411" ht="12.75" customHeight="1" x14ac:dyDescent="0.2"/>
    <row r="3412" ht="12.75" customHeight="1" x14ac:dyDescent="0.2"/>
    <row r="3413" ht="12.75" customHeight="1" x14ac:dyDescent="0.2"/>
    <row r="3414" ht="12.75" customHeight="1" x14ac:dyDescent="0.2"/>
    <row r="3415" ht="12.75" customHeight="1" x14ac:dyDescent="0.2"/>
    <row r="3416" ht="12.75" customHeight="1" x14ac:dyDescent="0.2"/>
    <row r="3417" ht="12.75" customHeight="1" x14ac:dyDescent="0.2"/>
    <row r="3418" ht="12.75" customHeight="1" x14ac:dyDescent="0.2"/>
    <row r="3419" ht="12.75" customHeight="1" x14ac:dyDescent="0.2"/>
    <row r="3420" ht="12.75" customHeight="1" x14ac:dyDescent="0.2"/>
    <row r="3421" ht="12.75" customHeight="1" x14ac:dyDescent="0.2"/>
    <row r="3422" ht="12.75" customHeight="1" x14ac:dyDescent="0.2"/>
    <row r="3423" ht="12.75" customHeight="1" x14ac:dyDescent="0.2"/>
    <row r="3424" ht="12.75" customHeight="1" x14ac:dyDescent="0.2"/>
    <row r="3425" ht="12.75" customHeight="1" x14ac:dyDescent="0.2"/>
    <row r="3426" ht="12.75" customHeight="1" x14ac:dyDescent="0.2"/>
    <row r="3427" ht="12.75" customHeight="1" x14ac:dyDescent="0.2"/>
    <row r="3428" ht="12.75" customHeight="1" x14ac:dyDescent="0.2"/>
    <row r="3429" ht="12.75" customHeight="1" x14ac:dyDescent="0.2"/>
    <row r="3430" ht="12.75" customHeight="1" x14ac:dyDescent="0.2"/>
    <row r="3431" ht="12.75" customHeight="1" x14ac:dyDescent="0.2"/>
    <row r="3432" ht="12.75" customHeight="1" x14ac:dyDescent="0.2"/>
    <row r="3433" ht="12.75" customHeight="1" x14ac:dyDescent="0.2"/>
    <row r="3434" ht="12.75" customHeight="1" x14ac:dyDescent="0.2"/>
    <row r="3435" ht="12.75" customHeight="1" x14ac:dyDescent="0.2"/>
    <row r="3436" ht="12.75" customHeight="1" x14ac:dyDescent="0.2"/>
    <row r="3437" ht="12.75" customHeight="1" x14ac:dyDescent="0.2"/>
    <row r="3438" ht="12.75" customHeight="1" x14ac:dyDescent="0.2"/>
    <row r="3439" ht="12.75" customHeight="1" x14ac:dyDescent="0.2"/>
    <row r="3440" ht="12.75" customHeight="1" x14ac:dyDescent="0.2"/>
    <row r="3441" ht="12.75" customHeight="1" x14ac:dyDescent="0.2"/>
    <row r="3442" ht="12.75" customHeight="1" x14ac:dyDescent="0.2"/>
    <row r="3443" ht="12.75" customHeight="1" x14ac:dyDescent="0.2"/>
    <row r="3444" ht="12.75" customHeight="1" x14ac:dyDescent="0.2"/>
    <row r="3445" ht="12.75" customHeight="1" x14ac:dyDescent="0.2"/>
    <row r="3446" ht="12.75" customHeight="1" x14ac:dyDescent="0.2"/>
    <row r="3447" ht="12.75" customHeight="1" x14ac:dyDescent="0.2"/>
    <row r="3448" ht="12.75" customHeight="1" x14ac:dyDescent="0.2"/>
    <row r="3449" ht="12.75" customHeight="1" x14ac:dyDescent="0.2"/>
    <row r="3450" ht="12.75" customHeight="1" x14ac:dyDescent="0.2"/>
    <row r="3451" ht="12.75" customHeight="1" x14ac:dyDescent="0.2"/>
    <row r="3452" ht="12.75" customHeight="1" x14ac:dyDescent="0.2"/>
    <row r="3453" ht="12.75" customHeight="1" x14ac:dyDescent="0.2"/>
    <row r="3454" ht="12.75" customHeight="1" x14ac:dyDescent="0.2"/>
    <row r="3455" ht="12.75" customHeight="1" x14ac:dyDescent="0.2"/>
    <row r="3456" ht="12.75" customHeight="1" x14ac:dyDescent="0.2"/>
    <row r="3457" ht="12.75" customHeight="1" x14ac:dyDescent="0.2"/>
    <row r="3458" ht="12.75" customHeight="1" x14ac:dyDescent="0.2"/>
    <row r="3459" ht="12.75" customHeight="1" x14ac:dyDescent="0.2"/>
    <row r="3460" ht="12.75" customHeight="1" x14ac:dyDescent="0.2"/>
    <row r="3461" ht="12.75" customHeight="1" x14ac:dyDescent="0.2"/>
    <row r="3462" ht="12.75" customHeight="1" x14ac:dyDescent="0.2"/>
    <row r="3463" ht="12.75" customHeight="1" x14ac:dyDescent="0.2"/>
    <row r="3464" ht="12.75" customHeight="1" x14ac:dyDescent="0.2"/>
    <row r="3465" ht="12.75" customHeight="1" x14ac:dyDescent="0.2"/>
    <row r="3466" ht="12.75" customHeight="1" x14ac:dyDescent="0.2"/>
    <row r="3467" ht="12.75" customHeight="1" x14ac:dyDescent="0.2"/>
    <row r="3468" ht="12.75" customHeight="1" x14ac:dyDescent="0.2"/>
    <row r="3469" ht="12.75" customHeight="1" x14ac:dyDescent="0.2"/>
    <row r="3470" ht="12.75" customHeight="1" x14ac:dyDescent="0.2"/>
    <row r="3471" ht="12.75" customHeight="1" x14ac:dyDescent="0.2"/>
    <row r="3472" ht="12.75" customHeight="1" x14ac:dyDescent="0.2"/>
    <row r="3473" ht="12.75" customHeight="1" x14ac:dyDescent="0.2"/>
    <row r="3474" ht="12.75" customHeight="1" x14ac:dyDescent="0.2"/>
    <row r="3475" ht="12.75" customHeight="1" x14ac:dyDescent="0.2"/>
    <row r="3476" ht="12.75" customHeight="1" x14ac:dyDescent="0.2"/>
    <row r="3477" ht="12.75" customHeight="1" x14ac:dyDescent="0.2"/>
    <row r="3478" ht="12.75" customHeight="1" x14ac:dyDescent="0.2"/>
    <row r="3479" ht="12.75" customHeight="1" x14ac:dyDescent="0.2"/>
    <row r="3480" ht="12.75" customHeight="1" x14ac:dyDescent="0.2"/>
    <row r="3481" ht="12.75" customHeight="1" x14ac:dyDescent="0.2"/>
    <row r="3482" ht="12.75" customHeight="1" x14ac:dyDescent="0.2"/>
    <row r="3483" ht="12.75" customHeight="1" x14ac:dyDescent="0.2"/>
    <row r="3484" ht="12.75" customHeight="1" x14ac:dyDescent="0.2"/>
    <row r="3485" ht="12.75" customHeight="1" x14ac:dyDescent="0.2"/>
    <row r="3486" ht="12.75" customHeight="1" x14ac:dyDescent="0.2"/>
    <row r="3487" ht="12.75" customHeight="1" x14ac:dyDescent="0.2"/>
    <row r="3488" ht="12.75" customHeight="1" x14ac:dyDescent="0.2"/>
    <row r="3489" ht="12.75" customHeight="1" x14ac:dyDescent="0.2"/>
    <row r="3490" ht="12.75" customHeight="1" x14ac:dyDescent="0.2"/>
    <row r="3491" ht="12.75" customHeight="1" x14ac:dyDescent="0.2"/>
    <row r="3492" ht="12.75" customHeight="1" x14ac:dyDescent="0.2"/>
    <row r="3493" ht="12.75" customHeight="1" x14ac:dyDescent="0.2"/>
    <row r="3494" ht="12.75" customHeight="1" x14ac:dyDescent="0.2"/>
    <row r="3495" ht="12.75" customHeight="1" x14ac:dyDescent="0.2"/>
    <row r="3496" ht="12.75" customHeight="1" x14ac:dyDescent="0.2"/>
    <row r="3497" ht="12.75" customHeight="1" x14ac:dyDescent="0.2"/>
    <row r="3498" ht="12.75" customHeight="1" x14ac:dyDescent="0.2"/>
    <row r="3499" ht="12.75" customHeight="1" x14ac:dyDescent="0.2"/>
    <row r="3500" ht="12.75" customHeight="1" x14ac:dyDescent="0.2"/>
    <row r="3501" ht="12.75" customHeight="1" x14ac:dyDescent="0.2"/>
    <row r="3502" ht="12.75" customHeight="1" x14ac:dyDescent="0.2"/>
    <row r="3503" ht="12.75" customHeight="1" x14ac:dyDescent="0.2"/>
    <row r="3504" ht="12.75" customHeight="1" x14ac:dyDescent="0.2"/>
    <row r="3505" ht="12.75" customHeight="1" x14ac:dyDescent="0.2"/>
    <row r="3506" ht="12.75" customHeight="1" x14ac:dyDescent="0.2"/>
    <row r="3507" ht="12.75" customHeight="1" x14ac:dyDescent="0.2"/>
    <row r="3508" ht="12.75" customHeight="1" x14ac:dyDescent="0.2"/>
    <row r="3509" ht="12.75" customHeight="1" x14ac:dyDescent="0.2"/>
    <row r="3510" ht="12.75" customHeight="1" x14ac:dyDescent="0.2"/>
    <row r="3511" ht="12.75" customHeight="1" x14ac:dyDescent="0.2"/>
    <row r="3512" ht="12.75" customHeight="1" x14ac:dyDescent="0.2"/>
    <row r="3513" ht="12.75" customHeight="1" x14ac:dyDescent="0.2"/>
    <row r="3514" ht="12.75" customHeight="1" x14ac:dyDescent="0.2"/>
    <row r="3515" ht="12.75" customHeight="1" x14ac:dyDescent="0.2"/>
    <row r="3516" ht="12.75" customHeight="1" x14ac:dyDescent="0.2"/>
    <row r="3517" ht="12.75" customHeight="1" x14ac:dyDescent="0.2"/>
    <row r="3518" ht="12.75" customHeight="1" x14ac:dyDescent="0.2"/>
    <row r="3519" ht="12.75" customHeight="1" x14ac:dyDescent="0.2"/>
    <row r="3520" ht="12.75" customHeight="1" x14ac:dyDescent="0.2"/>
    <row r="3521" ht="12.75" customHeight="1" x14ac:dyDescent="0.2"/>
    <row r="3522" ht="12.75" customHeight="1" x14ac:dyDescent="0.2"/>
    <row r="3523" ht="12.75" customHeight="1" x14ac:dyDescent="0.2"/>
    <row r="3524" ht="12.75" customHeight="1" x14ac:dyDescent="0.2"/>
    <row r="3525" ht="12.75" customHeight="1" x14ac:dyDescent="0.2"/>
    <row r="3526" ht="12.75" customHeight="1" x14ac:dyDescent="0.2"/>
    <row r="3527" ht="12.75" customHeight="1" x14ac:dyDescent="0.2"/>
    <row r="3528" ht="12.75" customHeight="1" x14ac:dyDescent="0.2"/>
    <row r="3529" ht="12.75" customHeight="1" x14ac:dyDescent="0.2"/>
    <row r="3530" ht="12.75" customHeight="1" x14ac:dyDescent="0.2"/>
    <row r="3531" ht="12.75" customHeight="1" x14ac:dyDescent="0.2"/>
    <row r="3532" ht="12.75" customHeight="1" x14ac:dyDescent="0.2"/>
    <row r="3533" ht="12.75" customHeight="1" x14ac:dyDescent="0.2"/>
    <row r="3534" ht="12.75" customHeight="1" x14ac:dyDescent="0.2"/>
    <row r="3535" ht="12.75" customHeight="1" x14ac:dyDescent="0.2"/>
    <row r="3536" ht="12.75" customHeight="1" x14ac:dyDescent="0.2"/>
    <row r="3537" ht="12.75" customHeight="1" x14ac:dyDescent="0.2"/>
    <row r="3538" ht="12.75" customHeight="1" x14ac:dyDescent="0.2"/>
    <row r="3539" ht="12.75" customHeight="1" x14ac:dyDescent="0.2"/>
    <row r="3540" ht="12.75" customHeight="1" x14ac:dyDescent="0.2"/>
    <row r="3541" ht="12.75" customHeight="1" x14ac:dyDescent="0.2"/>
    <row r="3542" ht="12.75" customHeight="1" x14ac:dyDescent="0.2"/>
    <row r="3543" ht="12.75" customHeight="1" x14ac:dyDescent="0.2"/>
    <row r="3544" ht="12.75" customHeight="1" x14ac:dyDescent="0.2"/>
    <row r="3545" ht="12.75" customHeight="1" x14ac:dyDescent="0.2"/>
    <row r="3546" ht="12.75" customHeight="1" x14ac:dyDescent="0.2"/>
    <row r="3547" ht="12.75" customHeight="1" x14ac:dyDescent="0.2"/>
    <row r="3548" ht="12.75" customHeight="1" x14ac:dyDescent="0.2"/>
    <row r="3549" ht="12.75" customHeight="1" x14ac:dyDescent="0.2"/>
    <row r="3550" ht="12.75" customHeight="1" x14ac:dyDescent="0.2"/>
    <row r="3551" ht="12.75" customHeight="1" x14ac:dyDescent="0.2"/>
    <row r="3552" ht="12.75" customHeight="1" x14ac:dyDescent="0.2"/>
    <row r="3553" ht="12.75" customHeight="1" x14ac:dyDescent="0.2"/>
    <row r="3554" ht="12.75" customHeight="1" x14ac:dyDescent="0.2"/>
    <row r="3555" ht="12.75" customHeight="1" x14ac:dyDescent="0.2"/>
    <row r="3556" ht="12.75" customHeight="1" x14ac:dyDescent="0.2"/>
    <row r="3557" ht="12.75" customHeight="1" x14ac:dyDescent="0.2"/>
    <row r="3558" ht="12.75" customHeight="1" x14ac:dyDescent="0.2"/>
    <row r="3559" ht="12.75" customHeight="1" x14ac:dyDescent="0.2"/>
    <row r="3560" ht="12.75" customHeight="1" x14ac:dyDescent="0.2"/>
    <row r="3561" ht="12.75" customHeight="1" x14ac:dyDescent="0.2"/>
    <row r="3562" ht="12.75" customHeight="1" x14ac:dyDescent="0.2"/>
    <row r="3563" ht="12.75" customHeight="1" x14ac:dyDescent="0.2"/>
    <row r="3564" ht="12.75" customHeight="1" x14ac:dyDescent="0.2"/>
    <row r="3565" ht="12.75" customHeight="1" x14ac:dyDescent="0.2"/>
    <row r="3566" ht="12.75" customHeight="1" x14ac:dyDescent="0.2"/>
    <row r="3567" ht="12.75" customHeight="1" x14ac:dyDescent="0.2"/>
    <row r="3568" ht="12.75" customHeight="1" x14ac:dyDescent="0.2"/>
    <row r="3569" ht="12.75" customHeight="1" x14ac:dyDescent="0.2"/>
    <row r="3570" ht="12.75" customHeight="1" x14ac:dyDescent="0.2"/>
    <row r="3571" ht="12.75" customHeight="1" x14ac:dyDescent="0.2"/>
    <row r="3572" ht="12.75" customHeight="1" x14ac:dyDescent="0.2"/>
    <row r="3573" ht="12.75" customHeight="1" x14ac:dyDescent="0.2"/>
    <row r="3574" ht="12.75" customHeight="1" x14ac:dyDescent="0.2"/>
    <row r="3575" ht="12.75" customHeight="1" x14ac:dyDescent="0.2"/>
    <row r="3576" ht="12.75" customHeight="1" x14ac:dyDescent="0.2"/>
    <row r="3577" ht="12.75" customHeight="1" x14ac:dyDescent="0.2"/>
    <row r="3578" ht="12.75" customHeight="1" x14ac:dyDescent="0.2"/>
    <row r="3579" ht="12.75" customHeight="1" x14ac:dyDescent="0.2"/>
    <row r="3580" ht="12.75" customHeight="1" x14ac:dyDescent="0.2"/>
    <row r="3581" ht="12.75" customHeight="1" x14ac:dyDescent="0.2"/>
    <row r="3582" ht="12.75" customHeight="1" x14ac:dyDescent="0.2"/>
    <row r="3583" ht="12.75" customHeight="1" x14ac:dyDescent="0.2"/>
    <row r="3584" ht="12.75" customHeight="1" x14ac:dyDescent="0.2"/>
    <row r="3585" ht="12.75" customHeight="1" x14ac:dyDescent="0.2"/>
    <row r="3586" ht="12.75" customHeight="1" x14ac:dyDescent="0.2"/>
    <row r="3587" ht="12.75" customHeight="1" x14ac:dyDescent="0.2"/>
    <row r="3588" ht="12.75" customHeight="1" x14ac:dyDescent="0.2"/>
    <row r="3589" ht="12.75" customHeight="1" x14ac:dyDescent="0.2"/>
    <row r="3590" ht="12.75" customHeight="1" x14ac:dyDescent="0.2"/>
    <row r="3591" ht="12.75" customHeight="1" x14ac:dyDescent="0.2"/>
    <row r="3592" ht="12.75" customHeight="1" x14ac:dyDescent="0.2"/>
    <row r="3593" ht="12.75" customHeight="1" x14ac:dyDescent="0.2"/>
    <row r="3594" ht="12.75" customHeight="1" x14ac:dyDescent="0.2"/>
    <row r="3595" ht="12.75" customHeight="1" x14ac:dyDescent="0.2"/>
    <row r="3596" ht="12.75" customHeight="1" x14ac:dyDescent="0.2"/>
    <row r="3597" ht="12.75" customHeight="1" x14ac:dyDescent="0.2"/>
    <row r="3598" ht="12.75" customHeight="1" x14ac:dyDescent="0.2"/>
    <row r="3599" ht="12.75" customHeight="1" x14ac:dyDescent="0.2"/>
    <row r="3600" ht="12.75" customHeight="1" x14ac:dyDescent="0.2"/>
    <row r="3601" ht="12.75" customHeight="1" x14ac:dyDescent="0.2"/>
    <row r="3602" ht="12.75" customHeight="1" x14ac:dyDescent="0.2"/>
    <row r="3603" ht="12.75" customHeight="1" x14ac:dyDescent="0.2"/>
    <row r="3604" ht="12.75" customHeight="1" x14ac:dyDescent="0.2"/>
    <row r="3605" ht="12.75" customHeight="1" x14ac:dyDescent="0.2"/>
    <row r="3606" ht="12.75" customHeight="1" x14ac:dyDescent="0.2"/>
    <row r="3607" ht="12.75" customHeight="1" x14ac:dyDescent="0.2"/>
    <row r="3608" ht="12.75" customHeight="1" x14ac:dyDescent="0.2"/>
    <row r="3609" ht="12.75" customHeight="1" x14ac:dyDescent="0.2"/>
    <row r="3610" ht="12.75" customHeight="1" x14ac:dyDescent="0.2"/>
    <row r="3611" ht="12.75" customHeight="1" x14ac:dyDescent="0.2"/>
    <row r="3612" ht="12.75" customHeight="1" x14ac:dyDescent="0.2"/>
    <row r="3613" ht="12.75" customHeight="1" x14ac:dyDescent="0.2"/>
    <row r="3614" ht="12.75" customHeight="1" x14ac:dyDescent="0.2"/>
    <row r="3615" ht="12.75" customHeight="1" x14ac:dyDescent="0.2"/>
    <row r="3616" ht="12.75" customHeight="1" x14ac:dyDescent="0.2"/>
    <row r="3617" ht="12.75" customHeight="1" x14ac:dyDescent="0.2"/>
    <row r="3618" ht="12.75" customHeight="1" x14ac:dyDescent="0.2"/>
    <row r="3619" ht="12.75" customHeight="1" x14ac:dyDescent="0.2"/>
    <row r="3620" ht="12.75" customHeight="1" x14ac:dyDescent="0.2"/>
    <row r="3621" ht="12.75" customHeight="1" x14ac:dyDescent="0.2"/>
    <row r="3622" ht="12.75" customHeight="1" x14ac:dyDescent="0.2"/>
    <row r="3623" ht="12.75" customHeight="1" x14ac:dyDescent="0.2"/>
    <row r="3624" ht="12.75" customHeight="1" x14ac:dyDescent="0.2"/>
    <row r="3625" ht="12.75" customHeight="1" x14ac:dyDescent="0.2"/>
    <row r="3626" ht="12.75" customHeight="1" x14ac:dyDescent="0.2"/>
    <row r="3627" ht="12.75" customHeight="1" x14ac:dyDescent="0.2"/>
    <row r="3628" ht="12.75" customHeight="1" x14ac:dyDescent="0.2"/>
    <row r="3629" ht="12.75" customHeight="1" x14ac:dyDescent="0.2"/>
    <row r="3630" ht="12.75" customHeight="1" x14ac:dyDescent="0.2"/>
    <row r="3631" ht="12.75" customHeight="1" x14ac:dyDescent="0.2"/>
    <row r="3632" ht="12.75" customHeight="1" x14ac:dyDescent="0.2"/>
    <row r="3633" ht="12.75" customHeight="1" x14ac:dyDescent="0.2"/>
    <row r="3634" ht="12.75" customHeight="1" x14ac:dyDescent="0.2"/>
    <row r="3635" ht="12.75" customHeight="1" x14ac:dyDescent="0.2"/>
    <row r="3636" ht="12.75" customHeight="1" x14ac:dyDescent="0.2"/>
    <row r="3637" ht="12.75" customHeight="1" x14ac:dyDescent="0.2"/>
    <row r="3638" ht="12.75" customHeight="1" x14ac:dyDescent="0.2"/>
    <row r="3639" ht="12.75" customHeight="1" x14ac:dyDescent="0.2"/>
    <row r="3640" ht="12.75" customHeight="1" x14ac:dyDescent="0.2"/>
    <row r="3641" ht="12.75" customHeight="1" x14ac:dyDescent="0.2"/>
    <row r="3642" ht="12.75" customHeight="1" x14ac:dyDescent="0.2"/>
    <row r="3643" ht="12.75" customHeight="1" x14ac:dyDescent="0.2"/>
    <row r="3644" ht="12.75" customHeight="1" x14ac:dyDescent="0.2"/>
    <row r="3645" ht="12.75" customHeight="1" x14ac:dyDescent="0.2"/>
    <row r="3646" ht="12.75" customHeight="1" x14ac:dyDescent="0.2"/>
    <row r="3647" ht="12.75" customHeight="1" x14ac:dyDescent="0.2"/>
    <row r="3648" ht="12.75" customHeight="1" x14ac:dyDescent="0.2"/>
    <row r="3649" ht="12.75" customHeight="1" x14ac:dyDescent="0.2"/>
    <row r="3650" ht="12.75" customHeight="1" x14ac:dyDescent="0.2"/>
    <row r="3651" ht="12.75" customHeight="1" x14ac:dyDescent="0.2"/>
    <row r="3652" ht="12.75" customHeight="1" x14ac:dyDescent="0.2"/>
    <row r="3653" ht="12.75" customHeight="1" x14ac:dyDescent="0.2"/>
    <row r="3654" ht="12.75" customHeight="1" x14ac:dyDescent="0.2"/>
    <row r="3655" ht="12.75" customHeight="1" x14ac:dyDescent="0.2"/>
    <row r="3656" ht="12.75" customHeight="1" x14ac:dyDescent="0.2"/>
    <row r="3657" ht="12.75" customHeight="1" x14ac:dyDescent="0.2"/>
    <row r="3658" ht="12.75" customHeight="1" x14ac:dyDescent="0.2"/>
    <row r="3659" ht="12.75" customHeight="1" x14ac:dyDescent="0.2"/>
    <row r="3660" ht="12.75" customHeight="1" x14ac:dyDescent="0.2"/>
    <row r="3661" ht="12.75" customHeight="1" x14ac:dyDescent="0.2"/>
    <row r="3662" ht="12.75" customHeight="1" x14ac:dyDescent="0.2"/>
    <row r="3663" ht="12.75" customHeight="1" x14ac:dyDescent="0.2"/>
    <row r="3664" ht="12.75" customHeight="1" x14ac:dyDescent="0.2"/>
    <row r="3665" ht="12.75" customHeight="1" x14ac:dyDescent="0.2"/>
    <row r="3666" ht="12.75" customHeight="1" x14ac:dyDescent="0.2"/>
    <row r="3667" ht="12.75" customHeight="1" x14ac:dyDescent="0.2"/>
    <row r="3668" ht="12.75" customHeight="1" x14ac:dyDescent="0.2"/>
    <row r="3669" ht="12.75" customHeight="1" x14ac:dyDescent="0.2"/>
    <row r="3670" ht="12.75" customHeight="1" x14ac:dyDescent="0.2"/>
    <row r="3671" ht="12.75" customHeight="1" x14ac:dyDescent="0.2"/>
    <row r="3672" ht="12.75" customHeight="1" x14ac:dyDescent="0.2"/>
    <row r="3673" ht="12.75" customHeight="1" x14ac:dyDescent="0.2"/>
    <row r="3674" ht="12.75" customHeight="1" x14ac:dyDescent="0.2"/>
    <row r="3675" ht="12.75" customHeight="1" x14ac:dyDescent="0.2"/>
    <row r="3676" ht="12.75" customHeight="1" x14ac:dyDescent="0.2"/>
    <row r="3677" ht="12.75" customHeight="1" x14ac:dyDescent="0.2"/>
    <row r="3678" ht="12.75" customHeight="1" x14ac:dyDescent="0.2"/>
    <row r="3679" ht="12.75" customHeight="1" x14ac:dyDescent="0.2"/>
    <row r="3680" ht="12.75" customHeight="1" x14ac:dyDescent="0.2"/>
    <row r="3681" ht="12.75" customHeight="1" x14ac:dyDescent="0.2"/>
    <row r="3682" ht="12.75" customHeight="1" x14ac:dyDescent="0.2"/>
    <row r="3683" ht="12.75" customHeight="1" x14ac:dyDescent="0.2"/>
    <row r="3684" ht="12.75" customHeight="1" x14ac:dyDescent="0.2"/>
    <row r="3685" ht="12.75" customHeight="1" x14ac:dyDescent="0.2"/>
    <row r="3686" ht="12.75" customHeight="1" x14ac:dyDescent="0.2"/>
    <row r="3687" ht="12.75" customHeight="1" x14ac:dyDescent="0.2"/>
    <row r="3688" ht="12.75" customHeight="1" x14ac:dyDescent="0.2"/>
    <row r="3689" ht="12.75" customHeight="1" x14ac:dyDescent="0.2"/>
    <row r="3690" ht="12.75" customHeight="1" x14ac:dyDescent="0.2"/>
    <row r="3691" ht="12.75" customHeight="1" x14ac:dyDescent="0.2"/>
    <row r="3692" ht="12.75" customHeight="1" x14ac:dyDescent="0.2"/>
    <row r="3693" ht="12.75" customHeight="1" x14ac:dyDescent="0.2"/>
    <row r="3694" ht="12.75" customHeight="1" x14ac:dyDescent="0.2"/>
    <row r="3695" ht="12.75" customHeight="1" x14ac:dyDescent="0.2"/>
    <row r="3696" ht="12.75" customHeight="1" x14ac:dyDescent="0.2"/>
    <row r="3697" ht="12.75" customHeight="1" x14ac:dyDescent="0.2"/>
    <row r="3698" ht="12.75" customHeight="1" x14ac:dyDescent="0.2"/>
    <row r="3699" ht="12.75" customHeight="1" x14ac:dyDescent="0.2"/>
    <row r="3700" ht="12.75" customHeight="1" x14ac:dyDescent="0.2"/>
    <row r="3701" ht="12.75" customHeight="1" x14ac:dyDescent="0.2"/>
    <row r="3702" ht="12.75" customHeight="1" x14ac:dyDescent="0.2"/>
    <row r="3703" ht="12.75" customHeight="1" x14ac:dyDescent="0.2"/>
    <row r="3704" ht="12.75" customHeight="1" x14ac:dyDescent="0.2"/>
    <row r="3705" ht="12.75" customHeight="1" x14ac:dyDescent="0.2"/>
    <row r="3706" ht="12.75" customHeight="1" x14ac:dyDescent="0.2"/>
    <row r="3707" ht="12.75" customHeight="1" x14ac:dyDescent="0.2"/>
    <row r="3708" ht="12.75" customHeight="1" x14ac:dyDescent="0.2"/>
    <row r="3709" ht="12.75" customHeight="1" x14ac:dyDescent="0.2"/>
    <row r="3710" ht="12.75" customHeight="1" x14ac:dyDescent="0.2"/>
    <row r="3711" ht="12.75" customHeight="1" x14ac:dyDescent="0.2"/>
    <row r="3712" ht="12.75" customHeight="1" x14ac:dyDescent="0.2"/>
    <row r="3713" ht="12.75" customHeight="1" x14ac:dyDescent="0.2"/>
    <row r="3714" ht="12.75" customHeight="1" x14ac:dyDescent="0.2"/>
    <row r="3715" ht="12.75" customHeight="1" x14ac:dyDescent="0.2"/>
    <row r="3716" ht="12.75" customHeight="1" x14ac:dyDescent="0.2"/>
    <row r="3717" ht="12.75" customHeight="1" x14ac:dyDescent="0.2"/>
    <row r="3718" ht="12.75" customHeight="1" x14ac:dyDescent="0.2"/>
    <row r="3719" ht="12.75" customHeight="1" x14ac:dyDescent="0.2"/>
    <row r="3720" ht="12.75" customHeight="1" x14ac:dyDescent="0.2"/>
    <row r="3721" ht="12.75" customHeight="1" x14ac:dyDescent="0.2"/>
    <row r="3722" ht="12.75" customHeight="1" x14ac:dyDescent="0.2"/>
    <row r="3723" ht="12.75" customHeight="1" x14ac:dyDescent="0.2"/>
    <row r="3724" ht="12.75" customHeight="1" x14ac:dyDescent="0.2"/>
    <row r="3725" ht="12.75" customHeight="1" x14ac:dyDescent="0.2"/>
    <row r="3726" ht="12.75" customHeight="1" x14ac:dyDescent="0.2"/>
    <row r="3727" ht="12.75" customHeight="1" x14ac:dyDescent="0.2"/>
    <row r="3728" ht="12.75" customHeight="1" x14ac:dyDescent="0.2"/>
    <row r="3729" ht="12.75" customHeight="1" x14ac:dyDescent="0.2"/>
    <row r="3730" ht="12.75" customHeight="1" x14ac:dyDescent="0.2"/>
    <row r="3731" ht="12.75" customHeight="1" x14ac:dyDescent="0.2"/>
    <row r="3732" ht="12.75" customHeight="1" x14ac:dyDescent="0.2"/>
    <row r="3733" ht="12.75" customHeight="1" x14ac:dyDescent="0.2"/>
    <row r="3734" ht="12.75" customHeight="1" x14ac:dyDescent="0.2"/>
    <row r="3735" ht="12.75" customHeight="1" x14ac:dyDescent="0.2"/>
    <row r="3736" ht="12.75" customHeight="1" x14ac:dyDescent="0.2"/>
    <row r="3737" ht="12.75" customHeight="1" x14ac:dyDescent="0.2"/>
    <row r="3738" ht="12.75" customHeight="1" x14ac:dyDescent="0.2"/>
    <row r="3739" ht="12.75" customHeight="1" x14ac:dyDescent="0.2"/>
    <row r="3740" ht="12.75" customHeight="1" x14ac:dyDescent="0.2"/>
    <row r="3741" ht="12.75" customHeight="1" x14ac:dyDescent="0.2"/>
    <row r="3742" ht="12.75" customHeight="1" x14ac:dyDescent="0.2"/>
    <row r="3743" ht="12.75" customHeight="1" x14ac:dyDescent="0.2"/>
    <row r="3744" ht="12.75" customHeight="1" x14ac:dyDescent="0.2"/>
    <row r="3745" ht="12.75" customHeight="1" x14ac:dyDescent="0.2"/>
    <row r="3746" ht="12.75" customHeight="1" x14ac:dyDescent="0.2"/>
    <row r="3747" ht="12.75" customHeight="1" x14ac:dyDescent="0.2"/>
    <row r="3748" ht="12.75" customHeight="1" x14ac:dyDescent="0.2"/>
    <row r="3749" ht="12.75" customHeight="1" x14ac:dyDescent="0.2"/>
    <row r="3750" ht="12.75" customHeight="1" x14ac:dyDescent="0.2"/>
    <row r="3751" ht="12.75" customHeight="1" x14ac:dyDescent="0.2"/>
    <row r="3752" ht="12.75" customHeight="1" x14ac:dyDescent="0.2"/>
    <row r="3753" ht="12.75" customHeight="1" x14ac:dyDescent="0.2"/>
    <row r="3754" ht="12.75" customHeight="1" x14ac:dyDescent="0.2"/>
    <row r="3755" ht="12.75" customHeight="1" x14ac:dyDescent="0.2"/>
    <row r="3756" ht="12.75" customHeight="1" x14ac:dyDescent="0.2"/>
    <row r="3757" ht="12.75" customHeight="1" x14ac:dyDescent="0.2"/>
    <row r="3758" ht="12.75" customHeight="1" x14ac:dyDescent="0.2"/>
    <row r="3759" ht="12.75" customHeight="1" x14ac:dyDescent="0.2"/>
    <row r="3760" ht="12.75" customHeight="1" x14ac:dyDescent="0.2"/>
    <row r="3761" ht="12.75" customHeight="1" x14ac:dyDescent="0.2"/>
    <row r="3762" ht="12.75" customHeight="1" x14ac:dyDescent="0.2"/>
    <row r="3763" ht="12.75" customHeight="1" x14ac:dyDescent="0.2"/>
    <row r="3764" ht="12.75" customHeight="1" x14ac:dyDescent="0.2"/>
    <row r="3765" ht="12.75" customHeight="1" x14ac:dyDescent="0.2"/>
    <row r="3766" ht="12.75" customHeight="1" x14ac:dyDescent="0.2"/>
    <row r="3767" ht="12.75" customHeight="1" x14ac:dyDescent="0.2"/>
    <row r="3768" ht="12.75" customHeight="1" x14ac:dyDescent="0.2"/>
    <row r="3769" ht="12.75" customHeight="1" x14ac:dyDescent="0.2"/>
    <row r="3770" ht="12.75" customHeight="1" x14ac:dyDescent="0.2"/>
    <row r="3771" ht="12.75" customHeight="1" x14ac:dyDescent="0.2"/>
    <row r="3772" ht="12.75" customHeight="1" x14ac:dyDescent="0.2"/>
    <row r="3773" ht="12.75" customHeight="1" x14ac:dyDescent="0.2"/>
    <row r="3774" ht="12.75" customHeight="1" x14ac:dyDescent="0.2"/>
    <row r="3775" ht="12.75" customHeight="1" x14ac:dyDescent="0.2"/>
    <row r="3776" ht="12.75" customHeight="1" x14ac:dyDescent="0.2"/>
    <row r="3777" ht="12.75" customHeight="1" x14ac:dyDescent="0.2"/>
    <row r="3778" ht="12.75" customHeight="1" x14ac:dyDescent="0.2"/>
    <row r="3779" ht="12.75" customHeight="1" x14ac:dyDescent="0.2"/>
    <row r="3780" ht="12.75" customHeight="1" x14ac:dyDescent="0.2"/>
    <row r="3781" ht="12.75" customHeight="1" x14ac:dyDescent="0.2"/>
    <row r="3782" ht="12.75" customHeight="1" x14ac:dyDescent="0.2"/>
    <row r="3783" ht="12.75" customHeight="1" x14ac:dyDescent="0.2"/>
    <row r="3784" ht="12.75" customHeight="1" x14ac:dyDescent="0.2"/>
    <row r="3785" ht="12.75" customHeight="1" x14ac:dyDescent="0.2"/>
    <row r="3786" ht="12.75" customHeight="1" x14ac:dyDescent="0.2"/>
    <row r="3787" ht="12.75" customHeight="1" x14ac:dyDescent="0.2"/>
    <row r="3788" ht="12.75" customHeight="1" x14ac:dyDescent="0.2"/>
    <row r="3789" ht="12.75" customHeight="1" x14ac:dyDescent="0.2"/>
    <row r="3790" ht="12.75" customHeight="1" x14ac:dyDescent="0.2"/>
    <row r="3791" ht="12.75" customHeight="1" x14ac:dyDescent="0.2"/>
    <row r="3792" ht="12.75" customHeight="1" x14ac:dyDescent="0.2"/>
    <row r="3793" ht="12.75" customHeight="1" x14ac:dyDescent="0.2"/>
    <row r="3794" ht="12.75" customHeight="1" x14ac:dyDescent="0.2"/>
    <row r="3795" ht="12.75" customHeight="1" x14ac:dyDescent="0.2"/>
    <row r="3796" ht="12.75" customHeight="1" x14ac:dyDescent="0.2"/>
    <row r="3797" ht="12.75" customHeight="1" x14ac:dyDescent="0.2"/>
    <row r="3798" ht="12.75" customHeight="1" x14ac:dyDescent="0.2"/>
    <row r="3799" ht="12.75" customHeight="1" x14ac:dyDescent="0.2"/>
    <row r="3800" ht="12.75" customHeight="1" x14ac:dyDescent="0.2"/>
    <row r="3801" ht="12.75" customHeight="1" x14ac:dyDescent="0.2"/>
    <row r="3802" ht="12.75" customHeight="1" x14ac:dyDescent="0.2"/>
    <row r="3803" ht="12.75" customHeight="1" x14ac:dyDescent="0.2"/>
    <row r="3804" ht="12.75" customHeight="1" x14ac:dyDescent="0.2"/>
    <row r="3805" ht="12.75" customHeight="1" x14ac:dyDescent="0.2"/>
    <row r="3806" ht="12.75" customHeight="1" x14ac:dyDescent="0.2"/>
    <row r="3807" ht="12.75" customHeight="1" x14ac:dyDescent="0.2"/>
    <row r="3808" ht="12.75" customHeight="1" x14ac:dyDescent="0.2"/>
    <row r="3809" ht="12.75" customHeight="1" x14ac:dyDescent="0.2"/>
    <row r="3810" ht="12.75" customHeight="1" x14ac:dyDescent="0.2"/>
    <row r="3811" ht="12.75" customHeight="1" x14ac:dyDescent="0.2"/>
    <row r="3812" ht="12.75" customHeight="1" x14ac:dyDescent="0.2"/>
    <row r="3813" ht="12.75" customHeight="1" x14ac:dyDescent="0.2"/>
    <row r="3814" ht="12.75" customHeight="1" x14ac:dyDescent="0.2"/>
    <row r="3815" ht="12.75" customHeight="1" x14ac:dyDescent="0.2"/>
    <row r="3816" ht="12.75" customHeight="1" x14ac:dyDescent="0.2"/>
    <row r="3817" ht="12.75" customHeight="1" x14ac:dyDescent="0.2"/>
    <row r="3818" ht="12.75" customHeight="1" x14ac:dyDescent="0.2"/>
    <row r="3819" ht="12.75" customHeight="1" x14ac:dyDescent="0.2"/>
    <row r="3820" ht="12.75" customHeight="1" x14ac:dyDescent="0.2"/>
    <row r="3821" ht="12.75" customHeight="1" x14ac:dyDescent="0.2"/>
    <row r="3822" ht="12.75" customHeight="1" x14ac:dyDescent="0.2"/>
    <row r="3823" ht="12.75" customHeight="1" x14ac:dyDescent="0.2"/>
    <row r="3824" ht="12.75" customHeight="1" x14ac:dyDescent="0.2"/>
    <row r="3825" ht="12.75" customHeight="1" x14ac:dyDescent="0.2"/>
    <row r="3826" ht="12.75" customHeight="1" x14ac:dyDescent="0.2"/>
    <row r="3827" ht="12.75" customHeight="1" x14ac:dyDescent="0.2"/>
    <row r="3828" ht="12.75" customHeight="1" x14ac:dyDescent="0.2"/>
    <row r="3829" ht="12.75" customHeight="1" x14ac:dyDescent="0.2"/>
    <row r="3830" ht="12.75" customHeight="1" x14ac:dyDescent="0.2"/>
    <row r="3831" ht="12.75" customHeight="1" x14ac:dyDescent="0.2"/>
    <row r="3832" ht="12.75" customHeight="1" x14ac:dyDescent="0.2"/>
    <row r="3833" ht="12.75" customHeight="1" x14ac:dyDescent="0.2"/>
    <row r="3834" ht="12.75" customHeight="1" x14ac:dyDescent="0.2"/>
    <row r="3835" ht="12.75" customHeight="1" x14ac:dyDescent="0.2"/>
    <row r="3836" ht="12.75" customHeight="1" x14ac:dyDescent="0.2"/>
    <row r="3837" ht="12.75" customHeight="1" x14ac:dyDescent="0.2"/>
    <row r="3838" ht="12.75" customHeight="1" x14ac:dyDescent="0.2"/>
    <row r="3839" ht="12.75" customHeight="1" x14ac:dyDescent="0.2"/>
    <row r="3840" ht="12.75" customHeight="1" x14ac:dyDescent="0.2"/>
    <row r="3841" ht="12.75" customHeight="1" x14ac:dyDescent="0.2"/>
    <row r="3842" ht="12.75" customHeight="1" x14ac:dyDescent="0.2"/>
    <row r="3843" ht="12.75" customHeight="1" x14ac:dyDescent="0.2"/>
    <row r="3844" ht="12.75" customHeight="1" x14ac:dyDescent="0.2"/>
    <row r="3845" ht="12.75" customHeight="1" x14ac:dyDescent="0.2"/>
    <row r="3846" ht="12.75" customHeight="1" x14ac:dyDescent="0.2"/>
    <row r="3847" ht="12.75" customHeight="1" x14ac:dyDescent="0.2"/>
    <row r="3848" ht="12.75" customHeight="1" x14ac:dyDescent="0.2"/>
    <row r="3849" ht="12.75" customHeight="1" x14ac:dyDescent="0.2"/>
    <row r="3850" ht="12.75" customHeight="1" x14ac:dyDescent="0.2"/>
    <row r="3851" ht="12.75" customHeight="1" x14ac:dyDescent="0.2"/>
    <row r="3852" ht="12.75" customHeight="1" x14ac:dyDescent="0.2"/>
    <row r="3853" ht="12.75" customHeight="1" x14ac:dyDescent="0.2"/>
    <row r="3854" ht="12.75" customHeight="1" x14ac:dyDescent="0.2"/>
    <row r="3855" ht="12.75" customHeight="1" x14ac:dyDescent="0.2"/>
    <row r="3856" ht="12.75" customHeight="1" x14ac:dyDescent="0.2"/>
    <row r="3857" ht="12.75" customHeight="1" x14ac:dyDescent="0.2"/>
    <row r="3858" ht="12.75" customHeight="1" x14ac:dyDescent="0.2"/>
    <row r="3859" ht="12.75" customHeight="1" x14ac:dyDescent="0.2"/>
    <row r="3860" ht="12.75" customHeight="1" x14ac:dyDescent="0.2"/>
    <row r="3861" ht="12.75" customHeight="1" x14ac:dyDescent="0.2"/>
    <row r="3862" ht="12.75" customHeight="1" x14ac:dyDescent="0.2"/>
    <row r="3863" ht="12.75" customHeight="1" x14ac:dyDescent="0.2"/>
    <row r="3864" ht="12.75" customHeight="1" x14ac:dyDescent="0.2"/>
    <row r="3865" ht="12.75" customHeight="1" x14ac:dyDescent="0.2"/>
    <row r="3866" ht="12.75" customHeight="1" x14ac:dyDescent="0.2"/>
    <row r="3867" ht="12.75" customHeight="1" x14ac:dyDescent="0.2"/>
    <row r="3868" ht="12.75" customHeight="1" x14ac:dyDescent="0.2"/>
    <row r="3869" ht="12.75" customHeight="1" x14ac:dyDescent="0.2"/>
    <row r="3870" ht="12.75" customHeight="1" x14ac:dyDescent="0.2"/>
    <row r="3871" ht="12.75" customHeight="1" x14ac:dyDescent="0.2"/>
    <row r="3872" ht="12.75" customHeight="1" x14ac:dyDescent="0.2"/>
    <row r="3873" ht="12.75" customHeight="1" x14ac:dyDescent="0.2"/>
    <row r="3874" ht="12.75" customHeight="1" x14ac:dyDescent="0.2"/>
    <row r="3875" ht="12.75" customHeight="1" x14ac:dyDescent="0.2"/>
    <row r="3876" ht="12.75" customHeight="1" x14ac:dyDescent="0.2"/>
    <row r="3877" ht="12.75" customHeight="1" x14ac:dyDescent="0.2"/>
    <row r="3878" ht="12.75" customHeight="1" x14ac:dyDescent="0.2"/>
    <row r="3879" ht="12.75" customHeight="1" x14ac:dyDescent="0.2"/>
    <row r="3880" ht="12.75" customHeight="1" x14ac:dyDescent="0.2"/>
    <row r="3881" ht="12.75" customHeight="1" x14ac:dyDescent="0.2"/>
    <row r="3882" ht="12.75" customHeight="1" x14ac:dyDescent="0.2"/>
    <row r="3883" ht="12.75" customHeight="1" x14ac:dyDescent="0.2"/>
    <row r="3884" ht="12.75" customHeight="1" x14ac:dyDescent="0.2"/>
    <row r="3885" ht="12.75" customHeight="1" x14ac:dyDescent="0.2"/>
    <row r="3886" ht="12.75" customHeight="1" x14ac:dyDescent="0.2"/>
    <row r="3887" ht="12.75" customHeight="1" x14ac:dyDescent="0.2"/>
    <row r="3888" ht="12.75" customHeight="1" x14ac:dyDescent="0.2"/>
    <row r="3889" ht="12.75" customHeight="1" x14ac:dyDescent="0.2"/>
    <row r="3890" ht="12.75" customHeight="1" x14ac:dyDescent="0.2"/>
    <row r="3891" ht="12.75" customHeight="1" x14ac:dyDescent="0.2"/>
    <row r="3892" ht="12.75" customHeight="1" x14ac:dyDescent="0.2"/>
    <row r="3893" ht="12.75" customHeight="1" x14ac:dyDescent="0.2"/>
    <row r="3894" ht="12.75" customHeight="1" x14ac:dyDescent="0.2"/>
    <row r="3895" ht="12.75" customHeight="1" x14ac:dyDescent="0.2"/>
    <row r="3896" ht="12.75" customHeight="1" x14ac:dyDescent="0.2"/>
    <row r="3897" ht="12.75" customHeight="1" x14ac:dyDescent="0.2"/>
    <row r="3898" ht="12.75" customHeight="1" x14ac:dyDescent="0.2"/>
    <row r="3899" ht="12.75" customHeight="1" x14ac:dyDescent="0.2"/>
    <row r="3900" ht="12.75" customHeight="1" x14ac:dyDescent="0.2"/>
    <row r="3901" ht="12.75" customHeight="1" x14ac:dyDescent="0.2"/>
    <row r="3902" ht="12.75" customHeight="1" x14ac:dyDescent="0.2"/>
    <row r="3903" ht="12.75" customHeight="1" x14ac:dyDescent="0.2"/>
    <row r="3904" ht="12.75" customHeight="1" x14ac:dyDescent="0.2"/>
    <row r="3905" ht="12.75" customHeight="1" x14ac:dyDescent="0.2"/>
    <row r="3906" ht="12.75" customHeight="1" x14ac:dyDescent="0.2"/>
    <row r="3907" ht="12.75" customHeight="1" x14ac:dyDescent="0.2"/>
    <row r="3908" ht="12.75" customHeight="1" x14ac:dyDescent="0.2"/>
    <row r="3909" ht="12.75" customHeight="1" x14ac:dyDescent="0.2"/>
    <row r="3910" ht="12.75" customHeight="1" x14ac:dyDescent="0.2"/>
    <row r="3911" ht="12.75" customHeight="1" x14ac:dyDescent="0.2"/>
    <row r="3912" ht="12.75" customHeight="1" x14ac:dyDescent="0.2"/>
    <row r="3913" ht="12.75" customHeight="1" x14ac:dyDescent="0.2"/>
    <row r="3914" ht="12.75" customHeight="1" x14ac:dyDescent="0.2"/>
    <row r="3915" ht="12.75" customHeight="1" x14ac:dyDescent="0.2"/>
    <row r="3916" ht="12.75" customHeight="1" x14ac:dyDescent="0.2"/>
    <row r="3917" ht="12.75" customHeight="1" x14ac:dyDescent="0.2"/>
    <row r="3918" ht="12.75" customHeight="1" x14ac:dyDescent="0.2"/>
    <row r="3919" ht="12.75" customHeight="1" x14ac:dyDescent="0.2"/>
    <row r="3920" ht="12.75" customHeight="1" x14ac:dyDescent="0.2"/>
    <row r="3921" ht="12.75" customHeight="1" x14ac:dyDescent="0.2"/>
    <row r="3922" ht="12.75" customHeight="1" x14ac:dyDescent="0.2"/>
    <row r="3923" ht="12.75" customHeight="1" x14ac:dyDescent="0.2"/>
    <row r="3924" ht="12.75" customHeight="1" x14ac:dyDescent="0.2"/>
    <row r="3925" ht="12.75" customHeight="1" x14ac:dyDescent="0.2"/>
    <row r="3926" ht="12.75" customHeight="1" x14ac:dyDescent="0.2"/>
    <row r="3927" ht="12.75" customHeight="1" x14ac:dyDescent="0.2"/>
    <row r="3928" ht="12.75" customHeight="1" x14ac:dyDescent="0.2"/>
    <row r="3929" ht="12.75" customHeight="1" x14ac:dyDescent="0.2"/>
    <row r="3930" ht="12.75" customHeight="1" x14ac:dyDescent="0.2"/>
    <row r="3931" ht="12.75" customHeight="1" x14ac:dyDescent="0.2"/>
    <row r="3932" ht="12.75" customHeight="1" x14ac:dyDescent="0.2"/>
    <row r="3933" ht="12.75" customHeight="1" x14ac:dyDescent="0.2"/>
    <row r="3934" ht="12.75" customHeight="1" x14ac:dyDescent="0.2"/>
    <row r="3935" ht="12.75" customHeight="1" x14ac:dyDescent="0.2"/>
    <row r="3936" ht="12.75" customHeight="1" x14ac:dyDescent="0.2"/>
    <row r="3937" ht="12.75" customHeight="1" x14ac:dyDescent="0.2"/>
    <row r="3938" ht="12.75" customHeight="1" x14ac:dyDescent="0.2"/>
    <row r="3939" ht="12.75" customHeight="1" x14ac:dyDescent="0.2"/>
    <row r="3940" ht="12.75" customHeight="1" x14ac:dyDescent="0.2"/>
    <row r="3941" ht="12.75" customHeight="1" x14ac:dyDescent="0.2"/>
    <row r="3942" ht="12.75" customHeight="1" x14ac:dyDescent="0.2"/>
    <row r="3943" ht="12.75" customHeight="1" x14ac:dyDescent="0.2"/>
    <row r="3944" ht="12.75" customHeight="1" x14ac:dyDescent="0.2"/>
    <row r="3945" ht="12.75" customHeight="1" x14ac:dyDescent="0.2"/>
    <row r="3946" ht="12.75" customHeight="1" x14ac:dyDescent="0.2"/>
    <row r="3947" ht="12.75" customHeight="1" x14ac:dyDescent="0.2"/>
    <row r="3948" ht="12.75" customHeight="1" x14ac:dyDescent="0.2"/>
    <row r="3949" ht="12.75" customHeight="1" x14ac:dyDescent="0.2"/>
    <row r="3950" ht="12.75" customHeight="1" x14ac:dyDescent="0.2"/>
    <row r="3951" ht="12.75" customHeight="1" x14ac:dyDescent="0.2"/>
    <row r="3952" ht="12.75" customHeight="1" x14ac:dyDescent="0.2"/>
    <row r="3953" ht="12.75" customHeight="1" x14ac:dyDescent="0.2"/>
    <row r="3954" ht="12.75" customHeight="1" x14ac:dyDescent="0.2"/>
    <row r="3955" ht="12.75" customHeight="1" x14ac:dyDescent="0.2"/>
    <row r="3956" ht="12.75" customHeight="1" x14ac:dyDescent="0.2"/>
    <row r="3957" ht="12.75" customHeight="1" x14ac:dyDescent="0.2"/>
    <row r="3958" ht="12.75" customHeight="1" x14ac:dyDescent="0.2"/>
    <row r="3959" ht="12.75" customHeight="1" x14ac:dyDescent="0.2"/>
    <row r="3960" ht="12.75" customHeight="1" x14ac:dyDescent="0.2"/>
    <row r="3961" ht="12.75" customHeight="1" x14ac:dyDescent="0.2"/>
    <row r="3962" ht="12.75" customHeight="1" x14ac:dyDescent="0.2"/>
    <row r="3963" ht="12.75" customHeight="1" x14ac:dyDescent="0.2"/>
    <row r="3964" ht="12.75" customHeight="1" x14ac:dyDescent="0.2"/>
    <row r="3965" ht="12.75" customHeight="1" x14ac:dyDescent="0.2"/>
    <row r="3966" ht="12.75" customHeight="1" x14ac:dyDescent="0.2"/>
    <row r="3967" ht="12.75" customHeight="1" x14ac:dyDescent="0.2"/>
    <row r="3968" ht="12.75" customHeight="1" x14ac:dyDescent="0.2"/>
    <row r="3969" ht="12.75" customHeight="1" x14ac:dyDescent="0.2"/>
    <row r="3970" ht="12.75" customHeight="1" x14ac:dyDescent="0.2"/>
    <row r="3971" ht="12.75" customHeight="1" x14ac:dyDescent="0.2"/>
    <row r="3972" ht="12.75" customHeight="1" x14ac:dyDescent="0.2"/>
    <row r="3973" ht="12.75" customHeight="1" x14ac:dyDescent="0.2"/>
    <row r="3974" ht="12.75" customHeight="1" x14ac:dyDescent="0.2"/>
    <row r="3975" ht="12.75" customHeight="1" x14ac:dyDescent="0.2"/>
    <row r="3976" ht="12.75" customHeight="1" x14ac:dyDescent="0.2"/>
    <row r="3977" ht="12.75" customHeight="1" x14ac:dyDescent="0.2"/>
    <row r="3978" ht="12.75" customHeight="1" x14ac:dyDescent="0.2"/>
    <row r="3979" ht="12.75" customHeight="1" x14ac:dyDescent="0.2"/>
    <row r="3980" ht="12.75" customHeight="1" x14ac:dyDescent="0.2"/>
    <row r="3981" ht="12.75" customHeight="1" x14ac:dyDescent="0.2"/>
    <row r="3982" ht="12.75" customHeight="1" x14ac:dyDescent="0.2"/>
    <row r="3983" ht="12.75" customHeight="1" x14ac:dyDescent="0.2"/>
    <row r="3984" ht="12.75" customHeight="1" x14ac:dyDescent="0.2"/>
    <row r="3985" ht="12.75" customHeight="1" x14ac:dyDescent="0.2"/>
    <row r="3986" ht="12.75" customHeight="1" x14ac:dyDescent="0.2"/>
    <row r="3987" ht="12.75" customHeight="1" x14ac:dyDescent="0.2"/>
    <row r="3988" ht="12.75" customHeight="1" x14ac:dyDescent="0.2"/>
    <row r="3989" ht="12.75" customHeight="1" x14ac:dyDescent="0.2"/>
    <row r="3990" ht="12.75" customHeight="1" x14ac:dyDescent="0.2"/>
    <row r="3991" ht="12.75" customHeight="1" x14ac:dyDescent="0.2"/>
    <row r="3992" ht="12.75" customHeight="1" x14ac:dyDescent="0.2"/>
    <row r="3993" ht="12.75" customHeight="1" x14ac:dyDescent="0.2"/>
    <row r="3994" ht="12.75" customHeight="1" x14ac:dyDescent="0.2"/>
    <row r="3995" ht="12.75" customHeight="1" x14ac:dyDescent="0.2"/>
    <row r="3996" ht="12.75" customHeight="1" x14ac:dyDescent="0.2"/>
    <row r="3997" ht="12.75" customHeight="1" x14ac:dyDescent="0.2"/>
    <row r="3998" ht="12.75" customHeight="1" x14ac:dyDescent="0.2"/>
    <row r="3999" ht="12.75" customHeight="1" x14ac:dyDescent="0.2"/>
    <row r="4000" ht="12.75" customHeight="1" x14ac:dyDescent="0.2"/>
    <row r="4001" ht="12.75" customHeight="1" x14ac:dyDescent="0.2"/>
    <row r="4002" ht="12.75" customHeight="1" x14ac:dyDescent="0.2"/>
    <row r="4003" ht="12.75" customHeight="1" x14ac:dyDescent="0.2"/>
    <row r="4004" ht="12.75" customHeight="1" x14ac:dyDescent="0.2"/>
    <row r="4005" ht="12.75" customHeight="1" x14ac:dyDescent="0.2"/>
    <row r="4006" ht="12.75" customHeight="1" x14ac:dyDescent="0.2"/>
    <row r="4007" ht="12.75" customHeight="1" x14ac:dyDescent="0.2"/>
    <row r="4008" ht="12.75" customHeight="1" x14ac:dyDescent="0.2"/>
    <row r="4009" ht="12.75" customHeight="1" x14ac:dyDescent="0.2"/>
    <row r="4010" ht="12.75" customHeight="1" x14ac:dyDescent="0.2"/>
    <row r="4011" ht="12.75" customHeight="1" x14ac:dyDescent="0.2"/>
    <row r="4012" ht="12.75" customHeight="1" x14ac:dyDescent="0.2"/>
    <row r="4013" ht="12.75" customHeight="1" x14ac:dyDescent="0.2"/>
    <row r="4014" ht="12.75" customHeight="1" x14ac:dyDescent="0.2"/>
    <row r="4015" ht="12.75" customHeight="1" x14ac:dyDescent="0.2"/>
    <row r="4016" ht="12.75" customHeight="1" x14ac:dyDescent="0.2"/>
    <row r="4017" ht="12.75" customHeight="1" x14ac:dyDescent="0.2"/>
    <row r="4018" ht="12.75" customHeight="1" x14ac:dyDescent="0.2"/>
    <row r="4019" ht="12.75" customHeight="1" x14ac:dyDescent="0.2"/>
    <row r="4020" ht="12.75" customHeight="1" x14ac:dyDescent="0.2"/>
    <row r="4021" ht="12.75" customHeight="1" x14ac:dyDescent="0.2"/>
    <row r="4022" ht="12.75" customHeight="1" x14ac:dyDescent="0.2"/>
    <row r="4023" ht="12.75" customHeight="1" x14ac:dyDescent="0.2"/>
    <row r="4024" ht="12.75" customHeight="1" x14ac:dyDescent="0.2"/>
    <row r="4025" ht="12.75" customHeight="1" x14ac:dyDescent="0.2"/>
    <row r="4026" ht="12.75" customHeight="1" x14ac:dyDescent="0.2"/>
    <row r="4027" ht="12.75" customHeight="1" x14ac:dyDescent="0.2"/>
    <row r="4028" ht="12.75" customHeight="1" x14ac:dyDescent="0.2"/>
    <row r="4029" ht="12.75" customHeight="1" x14ac:dyDescent="0.2"/>
    <row r="4030" ht="12.75" customHeight="1" x14ac:dyDescent="0.2"/>
    <row r="4031" ht="12.75" customHeight="1" x14ac:dyDescent="0.2"/>
    <row r="4032" ht="12.75" customHeight="1" x14ac:dyDescent="0.2"/>
    <row r="4033" ht="12.75" customHeight="1" x14ac:dyDescent="0.2"/>
    <row r="4034" ht="12.75" customHeight="1" x14ac:dyDescent="0.2"/>
    <row r="4035" ht="12.75" customHeight="1" x14ac:dyDescent="0.2"/>
    <row r="4036" ht="12.75" customHeight="1" x14ac:dyDescent="0.2"/>
    <row r="4037" ht="12.75" customHeight="1" x14ac:dyDescent="0.2"/>
    <row r="4038" ht="12.75" customHeight="1" x14ac:dyDescent="0.2"/>
    <row r="4039" ht="12.75" customHeight="1" x14ac:dyDescent="0.2"/>
    <row r="4040" ht="12.75" customHeight="1" x14ac:dyDescent="0.2"/>
    <row r="4041" ht="12.75" customHeight="1" x14ac:dyDescent="0.2"/>
    <row r="4042" ht="12.75" customHeight="1" x14ac:dyDescent="0.2"/>
    <row r="4043" ht="12.75" customHeight="1" x14ac:dyDescent="0.2"/>
    <row r="4044" ht="12.75" customHeight="1" x14ac:dyDescent="0.2"/>
    <row r="4045" ht="12.75" customHeight="1" x14ac:dyDescent="0.2"/>
    <row r="4046" ht="12.75" customHeight="1" x14ac:dyDescent="0.2"/>
    <row r="4047" ht="12.75" customHeight="1" x14ac:dyDescent="0.2"/>
    <row r="4048" ht="12.75" customHeight="1" x14ac:dyDescent="0.2"/>
    <row r="4049" ht="12.75" customHeight="1" x14ac:dyDescent="0.2"/>
    <row r="4050" ht="12.75" customHeight="1" x14ac:dyDescent="0.2"/>
    <row r="4051" ht="12.75" customHeight="1" x14ac:dyDescent="0.2"/>
    <row r="4052" ht="12.75" customHeight="1" x14ac:dyDescent="0.2"/>
    <row r="4053" ht="12.75" customHeight="1" x14ac:dyDescent="0.2"/>
    <row r="4054" ht="12.75" customHeight="1" x14ac:dyDescent="0.2"/>
    <row r="4055" ht="12.75" customHeight="1" x14ac:dyDescent="0.2"/>
    <row r="4056" ht="12.75" customHeight="1" x14ac:dyDescent="0.2"/>
    <row r="4057" ht="12.75" customHeight="1" x14ac:dyDescent="0.2"/>
    <row r="4058" ht="12.75" customHeight="1" x14ac:dyDescent="0.2"/>
    <row r="4059" ht="12.75" customHeight="1" x14ac:dyDescent="0.2"/>
    <row r="4060" ht="12.75" customHeight="1" x14ac:dyDescent="0.2"/>
    <row r="4061" ht="12.75" customHeight="1" x14ac:dyDescent="0.2"/>
    <row r="4062" ht="12.75" customHeight="1" x14ac:dyDescent="0.2"/>
    <row r="4063" ht="12.75" customHeight="1" x14ac:dyDescent="0.2"/>
    <row r="4064" ht="12.75" customHeight="1" x14ac:dyDescent="0.2"/>
    <row r="4065" ht="12.75" customHeight="1" x14ac:dyDescent="0.2"/>
    <row r="4066" ht="12.75" customHeight="1" x14ac:dyDescent="0.2"/>
    <row r="4067" ht="12.75" customHeight="1" x14ac:dyDescent="0.2"/>
    <row r="4068" ht="12.75" customHeight="1" x14ac:dyDescent="0.2"/>
    <row r="4069" ht="12.75" customHeight="1" x14ac:dyDescent="0.2"/>
    <row r="4070" ht="12.75" customHeight="1" x14ac:dyDescent="0.2"/>
    <row r="4071" ht="12.75" customHeight="1" x14ac:dyDescent="0.2"/>
    <row r="4072" ht="12.75" customHeight="1" x14ac:dyDescent="0.2"/>
    <row r="4073" ht="12.75" customHeight="1" x14ac:dyDescent="0.2"/>
    <row r="4074" ht="12.75" customHeight="1" x14ac:dyDescent="0.2"/>
    <row r="4075" ht="12.75" customHeight="1" x14ac:dyDescent="0.2"/>
    <row r="4076" ht="12.75" customHeight="1" x14ac:dyDescent="0.2"/>
    <row r="4077" ht="12.75" customHeight="1" x14ac:dyDescent="0.2"/>
    <row r="4078" ht="12.75" customHeight="1" x14ac:dyDescent="0.2"/>
    <row r="4079" ht="12.75" customHeight="1" x14ac:dyDescent="0.2"/>
    <row r="4080" ht="12.75" customHeight="1" x14ac:dyDescent="0.2"/>
    <row r="4081" ht="12.75" customHeight="1" x14ac:dyDescent="0.2"/>
    <row r="4082" ht="12.75" customHeight="1" x14ac:dyDescent="0.2"/>
    <row r="4083" ht="12.75" customHeight="1" x14ac:dyDescent="0.2"/>
    <row r="4084" ht="12.75" customHeight="1" x14ac:dyDescent="0.2"/>
    <row r="4085" ht="12.75" customHeight="1" x14ac:dyDescent="0.2"/>
    <row r="4086" ht="12.75" customHeight="1" x14ac:dyDescent="0.2"/>
    <row r="4087" ht="12.75" customHeight="1" x14ac:dyDescent="0.2"/>
    <row r="4088" ht="12.75" customHeight="1" x14ac:dyDescent="0.2"/>
    <row r="4089" ht="12.75" customHeight="1" x14ac:dyDescent="0.2"/>
    <row r="4090" ht="12.75" customHeight="1" x14ac:dyDescent="0.2"/>
    <row r="4091" ht="12.75" customHeight="1" x14ac:dyDescent="0.2"/>
    <row r="4092" ht="12.75" customHeight="1" x14ac:dyDescent="0.2"/>
    <row r="4093" ht="12.75" customHeight="1" x14ac:dyDescent="0.2"/>
    <row r="4094" ht="12.75" customHeight="1" x14ac:dyDescent="0.2"/>
    <row r="4095" ht="12.75" customHeight="1" x14ac:dyDescent="0.2"/>
    <row r="4096" ht="12.75" customHeight="1" x14ac:dyDescent="0.2"/>
    <row r="4097" ht="12.75" customHeight="1" x14ac:dyDescent="0.2"/>
    <row r="4098" ht="12.75" customHeight="1" x14ac:dyDescent="0.2"/>
    <row r="4099" ht="12.75" customHeight="1" x14ac:dyDescent="0.2"/>
    <row r="4100" ht="12.75" customHeight="1" x14ac:dyDescent="0.2"/>
    <row r="4101" ht="12.75" customHeight="1" x14ac:dyDescent="0.2"/>
    <row r="4102" ht="12.75" customHeight="1" x14ac:dyDescent="0.2"/>
    <row r="4103" ht="12.75" customHeight="1" x14ac:dyDescent="0.2"/>
    <row r="4104" ht="12.75" customHeight="1" x14ac:dyDescent="0.2"/>
    <row r="4105" ht="12.75" customHeight="1" x14ac:dyDescent="0.2"/>
    <row r="4106" ht="12.75" customHeight="1" x14ac:dyDescent="0.2"/>
    <row r="4107" ht="12.75" customHeight="1" x14ac:dyDescent="0.2"/>
    <row r="4108" ht="12.75" customHeight="1" x14ac:dyDescent="0.2"/>
    <row r="4109" ht="12.75" customHeight="1" x14ac:dyDescent="0.2"/>
    <row r="4110" ht="12.75" customHeight="1" x14ac:dyDescent="0.2"/>
    <row r="4111" ht="12.75" customHeight="1" x14ac:dyDescent="0.2"/>
    <row r="4112" ht="12.75" customHeight="1" x14ac:dyDescent="0.2"/>
    <row r="4113" ht="12.75" customHeight="1" x14ac:dyDescent="0.2"/>
    <row r="4114" ht="12.75" customHeight="1" x14ac:dyDescent="0.2"/>
    <row r="4115" ht="12.75" customHeight="1" x14ac:dyDescent="0.2"/>
    <row r="4116" ht="12.75" customHeight="1" x14ac:dyDescent="0.2"/>
    <row r="4117" ht="12.75" customHeight="1" x14ac:dyDescent="0.2"/>
    <row r="4118" ht="12.75" customHeight="1" x14ac:dyDescent="0.2"/>
    <row r="4119" ht="12.75" customHeight="1" x14ac:dyDescent="0.2"/>
    <row r="4120" ht="12.75" customHeight="1" x14ac:dyDescent="0.2"/>
    <row r="4121" ht="12.75" customHeight="1" x14ac:dyDescent="0.2"/>
    <row r="4122" ht="12.75" customHeight="1" x14ac:dyDescent="0.2"/>
    <row r="4123" ht="12.75" customHeight="1" x14ac:dyDescent="0.2"/>
    <row r="4124" ht="12.75" customHeight="1" x14ac:dyDescent="0.2"/>
    <row r="4125" ht="12.75" customHeight="1" x14ac:dyDescent="0.2"/>
    <row r="4126" ht="12.75" customHeight="1" x14ac:dyDescent="0.2"/>
    <row r="4127" ht="12.75" customHeight="1" x14ac:dyDescent="0.2"/>
    <row r="4128" ht="12.75" customHeight="1" x14ac:dyDescent="0.2"/>
    <row r="4129" ht="12.75" customHeight="1" x14ac:dyDescent="0.2"/>
    <row r="4130" ht="12.75" customHeight="1" x14ac:dyDescent="0.2"/>
    <row r="4131" ht="12.75" customHeight="1" x14ac:dyDescent="0.2"/>
    <row r="4132" ht="12.75" customHeight="1" x14ac:dyDescent="0.2"/>
    <row r="4133" ht="12.75" customHeight="1" x14ac:dyDescent="0.2"/>
    <row r="4134" ht="12.75" customHeight="1" x14ac:dyDescent="0.2"/>
    <row r="4135" ht="12.75" customHeight="1" x14ac:dyDescent="0.2"/>
    <row r="4136" ht="12.75" customHeight="1" x14ac:dyDescent="0.2"/>
    <row r="4137" ht="12.75" customHeight="1" x14ac:dyDescent="0.2"/>
    <row r="4138" ht="12.75" customHeight="1" x14ac:dyDescent="0.2"/>
    <row r="4139" ht="12.75" customHeight="1" x14ac:dyDescent="0.2"/>
    <row r="4140" ht="12.75" customHeight="1" x14ac:dyDescent="0.2"/>
    <row r="4141" ht="12.75" customHeight="1" x14ac:dyDescent="0.2"/>
    <row r="4142" ht="12.75" customHeight="1" x14ac:dyDescent="0.2"/>
    <row r="4143" ht="12.75" customHeight="1" x14ac:dyDescent="0.2"/>
    <row r="4144" ht="12.75" customHeight="1" x14ac:dyDescent="0.2"/>
    <row r="4145" ht="12.75" customHeight="1" x14ac:dyDescent="0.2"/>
    <row r="4146" ht="12.75" customHeight="1" x14ac:dyDescent="0.2"/>
    <row r="4147" ht="12.75" customHeight="1" x14ac:dyDescent="0.2"/>
    <row r="4148" ht="12.75" customHeight="1" x14ac:dyDescent="0.2"/>
    <row r="4149" ht="12.75" customHeight="1" x14ac:dyDescent="0.2"/>
    <row r="4150" ht="12.75" customHeight="1" x14ac:dyDescent="0.2"/>
    <row r="4151" ht="12.75" customHeight="1" x14ac:dyDescent="0.2"/>
    <row r="4152" ht="12.75" customHeight="1" x14ac:dyDescent="0.2"/>
    <row r="4153" ht="12.75" customHeight="1" x14ac:dyDescent="0.2"/>
    <row r="4154" ht="12.75" customHeight="1" x14ac:dyDescent="0.2"/>
    <row r="4155" ht="12.75" customHeight="1" x14ac:dyDescent="0.2"/>
    <row r="4156" ht="12.75" customHeight="1" x14ac:dyDescent="0.2"/>
    <row r="4157" ht="12.75" customHeight="1" x14ac:dyDescent="0.2"/>
    <row r="4158" ht="12.75" customHeight="1" x14ac:dyDescent="0.2"/>
    <row r="4159" ht="12.75" customHeight="1" x14ac:dyDescent="0.2"/>
    <row r="4160" ht="12.75" customHeight="1" x14ac:dyDescent="0.2"/>
    <row r="4161" ht="12.75" customHeight="1" x14ac:dyDescent="0.2"/>
    <row r="4162" ht="12.75" customHeight="1" x14ac:dyDescent="0.2"/>
    <row r="4163" ht="12.75" customHeight="1" x14ac:dyDescent="0.2"/>
    <row r="4164" ht="12.75" customHeight="1" x14ac:dyDescent="0.2"/>
    <row r="4165" ht="12.75" customHeight="1" x14ac:dyDescent="0.2"/>
    <row r="4166" ht="12.75" customHeight="1" x14ac:dyDescent="0.2"/>
    <row r="4167" ht="12.75" customHeight="1" x14ac:dyDescent="0.2"/>
    <row r="4168" ht="12.75" customHeight="1" x14ac:dyDescent="0.2"/>
    <row r="4169" ht="12.75" customHeight="1" x14ac:dyDescent="0.2"/>
    <row r="4170" ht="12.75" customHeight="1" x14ac:dyDescent="0.2"/>
    <row r="4171" ht="12.75" customHeight="1" x14ac:dyDescent="0.2"/>
    <row r="4172" ht="12.75" customHeight="1" x14ac:dyDescent="0.2"/>
    <row r="4173" ht="12.75" customHeight="1" x14ac:dyDescent="0.2"/>
    <row r="4174" ht="12.75" customHeight="1" x14ac:dyDescent="0.2"/>
    <row r="4175" ht="12.75" customHeight="1" x14ac:dyDescent="0.2"/>
    <row r="4176" ht="12.75" customHeight="1" x14ac:dyDescent="0.2"/>
    <row r="4177" ht="12.75" customHeight="1" x14ac:dyDescent="0.2"/>
    <row r="4178" ht="12.75" customHeight="1" x14ac:dyDescent="0.2"/>
    <row r="4179" ht="12.75" customHeight="1" x14ac:dyDescent="0.2"/>
    <row r="4180" ht="12.75" customHeight="1" x14ac:dyDescent="0.2"/>
    <row r="4181" ht="12.75" customHeight="1" x14ac:dyDescent="0.2"/>
    <row r="4182" ht="12.75" customHeight="1" x14ac:dyDescent="0.2"/>
    <row r="4183" ht="12.75" customHeight="1" x14ac:dyDescent="0.2"/>
    <row r="4184" ht="12.75" customHeight="1" x14ac:dyDescent="0.2"/>
    <row r="4185" ht="12.75" customHeight="1" x14ac:dyDescent="0.2"/>
    <row r="4186" ht="12.75" customHeight="1" x14ac:dyDescent="0.2"/>
    <row r="4187" ht="12.75" customHeight="1" x14ac:dyDescent="0.2"/>
    <row r="4188" ht="12.75" customHeight="1" x14ac:dyDescent="0.2"/>
    <row r="4189" ht="12.75" customHeight="1" x14ac:dyDescent="0.2"/>
    <row r="4190" ht="12.75" customHeight="1" x14ac:dyDescent="0.2"/>
    <row r="4191" ht="12.75" customHeight="1" x14ac:dyDescent="0.2"/>
    <row r="4192" ht="12.75" customHeight="1" x14ac:dyDescent="0.2"/>
    <row r="4193" ht="12.75" customHeight="1" x14ac:dyDescent="0.2"/>
    <row r="4194" ht="12.75" customHeight="1" x14ac:dyDescent="0.2"/>
    <row r="4195" ht="12.75" customHeight="1" x14ac:dyDescent="0.2"/>
    <row r="4196" ht="12.75" customHeight="1" x14ac:dyDescent="0.2"/>
    <row r="4197" ht="12.75" customHeight="1" x14ac:dyDescent="0.2"/>
    <row r="4198" ht="12.75" customHeight="1" x14ac:dyDescent="0.2"/>
    <row r="4199" ht="12.75" customHeight="1" x14ac:dyDescent="0.2"/>
    <row r="4200" ht="12.75" customHeight="1" x14ac:dyDescent="0.2"/>
    <row r="4201" ht="12.75" customHeight="1" x14ac:dyDescent="0.2"/>
    <row r="4202" ht="12.75" customHeight="1" x14ac:dyDescent="0.2"/>
    <row r="4203" ht="12.75" customHeight="1" x14ac:dyDescent="0.2"/>
    <row r="4204" ht="12.75" customHeight="1" x14ac:dyDescent="0.2"/>
    <row r="4205" ht="12.75" customHeight="1" x14ac:dyDescent="0.2"/>
    <row r="4206" ht="12.75" customHeight="1" x14ac:dyDescent="0.2"/>
    <row r="4207" ht="12.75" customHeight="1" x14ac:dyDescent="0.2"/>
    <row r="4208" ht="12.75" customHeight="1" x14ac:dyDescent="0.2"/>
    <row r="4209" ht="12.75" customHeight="1" x14ac:dyDescent="0.2"/>
    <row r="4210" ht="12.75" customHeight="1" x14ac:dyDescent="0.2"/>
    <row r="4211" ht="12.75" customHeight="1" x14ac:dyDescent="0.2"/>
    <row r="4212" ht="12.75" customHeight="1" x14ac:dyDescent="0.2"/>
    <row r="4213" ht="12.75" customHeight="1" x14ac:dyDescent="0.2"/>
    <row r="4214" ht="12.75" customHeight="1" x14ac:dyDescent="0.2"/>
    <row r="4215" ht="12.75" customHeight="1" x14ac:dyDescent="0.2"/>
    <row r="4216" ht="12.75" customHeight="1" x14ac:dyDescent="0.2"/>
    <row r="4217" ht="12.75" customHeight="1" x14ac:dyDescent="0.2"/>
    <row r="4218" ht="12.75" customHeight="1" x14ac:dyDescent="0.2"/>
    <row r="4219" ht="12.75" customHeight="1" x14ac:dyDescent="0.2"/>
    <row r="4220" ht="12.75" customHeight="1" x14ac:dyDescent="0.2"/>
    <row r="4221" ht="12.75" customHeight="1" x14ac:dyDescent="0.2"/>
    <row r="4222" ht="12.75" customHeight="1" x14ac:dyDescent="0.2"/>
    <row r="4223" ht="12.75" customHeight="1" x14ac:dyDescent="0.2"/>
    <row r="4224" ht="12.75" customHeight="1" x14ac:dyDescent="0.2"/>
    <row r="4225" ht="12.75" customHeight="1" x14ac:dyDescent="0.2"/>
    <row r="4226" ht="12.75" customHeight="1" x14ac:dyDescent="0.2"/>
    <row r="4227" ht="12.75" customHeight="1" x14ac:dyDescent="0.2"/>
    <row r="4228" ht="12.75" customHeight="1" x14ac:dyDescent="0.2"/>
    <row r="4229" ht="12.75" customHeight="1" x14ac:dyDescent="0.2"/>
    <row r="4230" ht="12.75" customHeight="1" x14ac:dyDescent="0.2"/>
    <row r="4231" ht="12.75" customHeight="1" x14ac:dyDescent="0.2"/>
    <row r="4232" ht="12.75" customHeight="1" x14ac:dyDescent="0.2"/>
    <row r="4233" ht="12.75" customHeight="1" x14ac:dyDescent="0.2"/>
    <row r="4234" ht="12.75" customHeight="1" x14ac:dyDescent="0.2"/>
    <row r="4235" ht="12.75" customHeight="1" x14ac:dyDescent="0.2"/>
    <row r="4236" ht="12.75" customHeight="1" x14ac:dyDescent="0.2"/>
    <row r="4237" ht="12.75" customHeight="1" x14ac:dyDescent="0.2"/>
    <row r="4238" ht="12.75" customHeight="1" x14ac:dyDescent="0.2"/>
    <row r="4239" ht="12.75" customHeight="1" x14ac:dyDescent="0.2"/>
    <row r="4240" ht="12.75" customHeight="1" x14ac:dyDescent="0.2"/>
    <row r="4241" ht="12.75" customHeight="1" x14ac:dyDescent="0.2"/>
    <row r="4242" ht="12.75" customHeight="1" x14ac:dyDescent="0.2"/>
    <row r="4243" ht="12.75" customHeight="1" x14ac:dyDescent="0.2"/>
    <row r="4244" ht="12.75" customHeight="1" x14ac:dyDescent="0.2"/>
    <row r="4245" ht="12.75" customHeight="1" x14ac:dyDescent="0.2"/>
    <row r="4246" ht="12.75" customHeight="1" x14ac:dyDescent="0.2"/>
    <row r="4247" ht="12.75" customHeight="1" x14ac:dyDescent="0.2"/>
    <row r="4248" ht="12.75" customHeight="1" x14ac:dyDescent="0.2"/>
    <row r="4249" ht="12.75" customHeight="1" x14ac:dyDescent="0.2"/>
    <row r="4250" ht="12.75" customHeight="1" x14ac:dyDescent="0.2"/>
    <row r="4251" ht="12.75" customHeight="1" x14ac:dyDescent="0.2"/>
    <row r="4252" ht="12.75" customHeight="1" x14ac:dyDescent="0.2"/>
    <row r="4253" ht="12.75" customHeight="1" x14ac:dyDescent="0.2"/>
    <row r="4254" ht="12.75" customHeight="1" x14ac:dyDescent="0.2"/>
    <row r="4255" ht="12.75" customHeight="1" x14ac:dyDescent="0.2"/>
    <row r="4256" ht="12.75" customHeight="1" x14ac:dyDescent="0.2"/>
    <row r="4257" ht="12.75" customHeight="1" x14ac:dyDescent="0.2"/>
    <row r="4258" ht="12.75" customHeight="1" x14ac:dyDescent="0.2"/>
    <row r="4259" ht="12.75" customHeight="1" x14ac:dyDescent="0.2"/>
    <row r="4260" ht="12.75" customHeight="1" x14ac:dyDescent="0.2"/>
    <row r="4261" ht="12.75" customHeight="1" x14ac:dyDescent="0.2"/>
    <row r="4262" ht="12.75" customHeight="1" x14ac:dyDescent="0.2"/>
    <row r="4263" ht="12.75" customHeight="1" x14ac:dyDescent="0.2"/>
    <row r="4264" ht="12.75" customHeight="1" x14ac:dyDescent="0.2"/>
    <row r="4265" ht="12.75" customHeight="1" x14ac:dyDescent="0.2"/>
    <row r="4266" ht="12.75" customHeight="1" x14ac:dyDescent="0.2"/>
    <row r="4267" ht="12.75" customHeight="1" x14ac:dyDescent="0.2"/>
    <row r="4268" ht="12.75" customHeight="1" x14ac:dyDescent="0.2"/>
    <row r="4269" ht="12.75" customHeight="1" x14ac:dyDescent="0.2"/>
    <row r="4270" ht="12.75" customHeight="1" x14ac:dyDescent="0.2"/>
    <row r="4271" ht="12.75" customHeight="1" x14ac:dyDescent="0.2"/>
    <row r="4272" ht="12.75" customHeight="1" x14ac:dyDescent="0.2"/>
    <row r="4273" ht="12.75" customHeight="1" x14ac:dyDescent="0.2"/>
    <row r="4274" ht="12.75" customHeight="1" x14ac:dyDescent="0.2"/>
    <row r="4275" ht="12.75" customHeight="1" x14ac:dyDescent="0.2"/>
    <row r="4276" ht="12.75" customHeight="1" x14ac:dyDescent="0.2"/>
    <row r="4277" ht="12.75" customHeight="1" x14ac:dyDescent="0.2"/>
    <row r="4278" ht="12.75" customHeight="1" x14ac:dyDescent="0.2"/>
    <row r="4279" ht="12.75" customHeight="1" x14ac:dyDescent="0.2"/>
    <row r="4280" ht="12.75" customHeight="1" x14ac:dyDescent="0.2"/>
    <row r="4281" ht="12.75" customHeight="1" x14ac:dyDescent="0.2"/>
    <row r="4282" ht="12.75" customHeight="1" x14ac:dyDescent="0.2"/>
    <row r="4283" ht="12.75" customHeight="1" x14ac:dyDescent="0.2"/>
    <row r="4284" ht="12.75" customHeight="1" x14ac:dyDescent="0.2"/>
    <row r="4285" ht="12.75" customHeight="1" x14ac:dyDescent="0.2"/>
    <row r="4286" ht="12.75" customHeight="1" x14ac:dyDescent="0.2"/>
    <row r="4287" ht="12.75" customHeight="1" x14ac:dyDescent="0.2"/>
    <row r="4288" ht="12.75" customHeight="1" x14ac:dyDescent="0.2"/>
    <row r="4289" ht="12.75" customHeight="1" x14ac:dyDescent="0.2"/>
    <row r="4290" ht="12.75" customHeight="1" x14ac:dyDescent="0.2"/>
    <row r="4291" ht="12.75" customHeight="1" x14ac:dyDescent="0.2"/>
    <row r="4292" ht="12.75" customHeight="1" x14ac:dyDescent="0.2"/>
    <row r="4293" ht="12.75" customHeight="1" x14ac:dyDescent="0.2"/>
    <row r="4294" ht="12.75" customHeight="1" x14ac:dyDescent="0.2"/>
    <row r="4295" ht="12.75" customHeight="1" x14ac:dyDescent="0.2"/>
    <row r="4296" ht="12.75" customHeight="1" x14ac:dyDescent="0.2"/>
    <row r="4297" ht="12.75" customHeight="1" x14ac:dyDescent="0.2"/>
    <row r="4298" ht="12.75" customHeight="1" x14ac:dyDescent="0.2"/>
    <row r="4299" ht="12.75" customHeight="1" x14ac:dyDescent="0.2"/>
    <row r="4300" ht="12.75" customHeight="1" x14ac:dyDescent="0.2"/>
    <row r="4301" ht="12.75" customHeight="1" x14ac:dyDescent="0.2"/>
    <row r="4302" ht="12.75" customHeight="1" x14ac:dyDescent="0.2"/>
    <row r="4303" ht="12.75" customHeight="1" x14ac:dyDescent="0.2"/>
    <row r="4304" ht="12.75" customHeight="1" x14ac:dyDescent="0.2"/>
    <row r="4305" ht="12.75" customHeight="1" x14ac:dyDescent="0.2"/>
    <row r="4306" ht="12.75" customHeight="1" x14ac:dyDescent="0.2"/>
    <row r="4307" ht="12.75" customHeight="1" x14ac:dyDescent="0.2"/>
    <row r="4308" ht="12.75" customHeight="1" x14ac:dyDescent="0.2"/>
    <row r="4309" ht="12.75" customHeight="1" x14ac:dyDescent="0.2"/>
    <row r="4310" ht="12.75" customHeight="1" x14ac:dyDescent="0.2"/>
    <row r="4311" ht="12.75" customHeight="1" x14ac:dyDescent="0.2"/>
    <row r="4312" ht="12.75" customHeight="1" x14ac:dyDescent="0.2"/>
    <row r="4313" ht="12.75" customHeight="1" x14ac:dyDescent="0.2"/>
    <row r="4314" ht="12.75" customHeight="1" x14ac:dyDescent="0.2"/>
    <row r="4315" ht="12.75" customHeight="1" x14ac:dyDescent="0.2"/>
    <row r="4316" ht="12.75" customHeight="1" x14ac:dyDescent="0.2"/>
    <row r="4317" ht="12.75" customHeight="1" x14ac:dyDescent="0.2"/>
    <row r="4318" ht="12.75" customHeight="1" x14ac:dyDescent="0.2"/>
    <row r="4319" ht="12.75" customHeight="1" x14ac:dyDescent="0.2"/>
    <row r="4320" ht="12.75" customHeight="1" x14ac:dyDescent="0.2"/>
    <row r="4321" ht="12.75" customHeight="1" x14ac:dyDescent="0.2"/>
    <row r="4322" ht="12.75" customHeight="1" x14ac:dyDescent="0.2"/>
    <row r="4323" ht="12.75" customHeight="1" x14ac:dyDescent="0.2"/>
    <row r="4324" ht="12.75" customHeight="1" x14ac:dyDescent="0.2"/>
    <row r="4325" ht="12.75" customHeight="1" x14ac:dyDescent="0.2"/>
    <row r="4326" ht="12.75" customHeight="1" x14ac:dyDescent="0.2"/>
    <row r="4327" ht="12.75" customHeight="1" x14ac:dyDescent="0.2"/>
    <row r="4328" ht="12.75" customHeight="1" x14ac:dyDescent="0.2"/>
    <row r="4329" ht="12.75" customHeight="1" x14ac:dyDescent="0.2"/>
    <row r="4330" ht="12.75" customHeight="1" x14ac:dyDescent="0.2"/>
    <row r="4331" ht="12.75" customHeight="1" x14ac:dyDescent="0.2"/>
    <row r="4332" ht="12.75" customHeight="1" x14ac:dyDescent="0.2"/>
    <row r="4333" ht="12.75" customHeight="1" x14ac:dyDescent="0.2"/>
    <row r="4334" ht="12.75" customHeight="1" x14ac:dyDescent="0.2"/>
    <row r="4335" ht="12.75" customHeight="1" x14ac:dyDescent="0.2"/>
    <row r="4336" ht="12.75" customHeight="1" x14ac:dyDescent="0.2"/>
    <row r="4337" ht="12.75" customHeight="1" x14ac:dyDescent="0.2"/>
    <row r="4338" ht="12.75" customHeight="1" x14ac:dyDescent="0.2"/>
    <row r="4339" ht="12.75" customHeight="1" x14ac:dyDescent="0.2"/>
    <row r="4340" ht="12.75" customHeight="1" x14ac:dyDescent="0.2"/>
    <row r="4341" ht="12.75" customHeight="1" x14ac:dyDescent="0.2"/>
    <row r="4342" ht="12.75" customHeight="1" x14ac:dyDescent="0.2"/>
    <row r="4343" ht="12.75" customHeight="1" x14ac:dyDescent="0.2"/>
    <row r="4344" ht="12.75" customHeight="1" x14ac:dyDescent="0.2"/>
    <row r="4345" ht="12.75" customHeight="1" x14ac:dyDescent="0.2"/>
    <row r="4346" ht="12.75" customHeight="1" x14ac:dyDescent="0.2"/>
    <row r="4347" ht="12.75" customHeight="1" x14ac:dyDescent="0.2"/>
    <row r="4348" ht="12.75" customHeight="1" x14ac:dyDescent="0.2"/>
    <row r="4349" ht="12.75" customHeight="1" x14ac:dyDescent="0.2"/>
    <row r="4350" ht="12.75" customHeight="1" x14ac:dyDescent="0.2"/>
    <row r="4351" ht="12.75" customHeight="1" x14ac:dyDescent="0.2"/>
    <row r="4352" ht="12.75" customHeight="1" x14ac:dyDescent="0.2"/>
    <row r="4353" ht="12.75" customHeight="1" x14ac:dyDescent="0.2"/>
    <row r="4354" ht="12.75" customHeight="1" x14ac:dyDescent="0.2"/>
    <row r="4355" ht="12.75" customHeight="1" x14ac:dyDescent="0.2"/>
    <row r="4356" ht="12.75" customHeight="1" x14ac:dyDescent="0.2"/>
    <row r="4357" ht="12.75" customHeight="1" x14ac:dyDescent="0.2"/>
    <row r="4358" ht="12.75" customHeight="1" x14ac:dyDescent="0.2"/>
    <row r="4359" ht="12.75" customHeight="1" x14ac:dyDescent="0.2"/>
    <row r="4360" ht="12.75" customHeight="1" x14ac:dyDescent="0.2"/>
    <row r="4361" ht="12.75" customHeight="1" x14ac:dyDescent="0.2"/>
    <row r="4362" ht="12.75" customHeight="1" x14ac:dyDescent="0.2"/>
    <row r="4363" ht="12.75" customHeight="1" x14ac:dyDescent="0.2"/>
    <row r="4364" ht="12.75" customHeight="1" x14ac:dyDescent="0.2"/>
    <row r="4365" ht="12.75" customHeight="1" x14ac:dyDescent="0.2"/>
    <row r="4366" ht="12.75" customHeight="1" x14ac:dyDescent="0.2"/>
    <row r="4367" ht="12.75" customHeight="1" x14ac:dyDescent="0.2"/>
    <row r="4368" ht="12.75" customHeight="1" x14ac:dyDescent="0.2"/>
    <row r="4369" ht="12.75" customHeight="1" x14ac:dyDescent="0.2"/>
    <row r="4370" ht="12.75" customHeight="1" x14ac:dyDescent="0.2"/>
    <row r="4371" ht="12.75" customHeight="1" x14ac:dyDescent="0.2"/>
    <row r="4372" ht="12.75" customHeight="1" x14ac:dyDescent="0.2"/>
    <row r="4373" ht="12.75" customHeight="1" x14ac:dyDescent="0.2"/>
    <row r="4374" ht="12.75" customHeight="1" x14ac:dyDescent="0.2"/>
    <row r="4375" ht="12.75" customHeight="1" x14ac:dyDescent="0.2"/>
    <row r="4376" ht="12.75" customHeight="1" x14ac:dyDescent="0.2"/>
    <row r="4377" ht="12.75" customHeight="1" x14ac:dyDescent="0.2"/>
    <row r="4378" ht="12.75" customHeight="1" x14ac:dyDescent="0.2"/>
    <row r="4379" ht="12.75" customHeight="1" x14ac:dyDescent="0.2"/>
    <row r="4380" ht="12.75" customHeight="1" x14ac:dyDescent="0.2"/>
    <row r="4381" ht="12.75" customHeight="1" x14ac:dyDescent="0.2"/>
    <row r="4382" ht="12.75" customHeight="1" x14ac:dyDescent="0.2"/>
    <row r="4383" ht="12.75" customHeight="1" x14ac:dyDescent="0.2"/>
    <row r="4384" ht="12.75" customHeight="1" x14ac:dyDescent="0.2"/>
    <row r="4385" ht="12.75" customHeight="1" x14ac:dyDescent="0.2"/>
    <row r="4386" ht="12.75" customHeight="1" x14ac:dyDescent="0.2"/>
    <row r="4387" ht="12.75" customHeight="1" x14ac:dyDescent="0.2"/>
    <row r="4388" ht="12.75" customHeight="1" x14ac:dyDescent="0.2"/>
    <row r="4389" ht="12.75" customHeight="1" x14ac:dyDescent="0.2"/>
    <row r="4390" ht="12.75" customHeight="1" x14ac:dyDescent="0.2"/>
    <row r="4391" ht="12.75" customHeight="1" x14ac:dyDescent="0.2"/>
    <row r="4392" ht="12.75" customHeight="1" x14ac:dyDescent="0.2"/>
    <row r="4393" ht="12.75" customHeight="1" x14ac:dyDescent="0.2"/>
    <row r="4394" ht="12.75" customHeight="1" x14ac:dyDescent="0.2"/>
    <row r="4395" ht="12.75" customHeight="1" x14ac:dyDescent="0.2"/>
    <row r="4396" ht="12.75" customHeight="1" x14ac:dyDescent="0.2"/>
    <row r="4397" ht="12.75" customHeight="1" x14ac:dyDescent="0.2"/>
    <row r="4398" ht="12.75" customHeight="1" x14ac:dyDescent="0.2"/>
    <row r="4399" ht="12.75" customHeight="1" x14ac:dyDescent="0.2"/>
    <row r="4400" ht="12.75" customHeight="1" x14ac:dyDescent="0.2"/>
    <row r="4401" ht="12.75" customHeight="1" x14ac:dyDescent="0.2"/>
    <row r="4402" ht="12.75" customHeight="1" x14ac:dyDescent="0.2"/>
    <row r="4403" ht="12.75" customHeight="1" x14ac:dyDescent="0.2"/>
    <row r="4404" ht="12.75" customHeight="1" x14ac:dyDescent="0.2"/>
    <row r="4405" ht="12.75" customHeight="1" x14ac:dyDescent="0.2"/>
    <row r="4406" ht="12.75" customHeight="1" x14ac:dyDescent="0.2"/>
    <row r="4407" ht="12.75" customHeight="1" x14ac:dyDescent="0.2"/>
    <row r="4408" ht="12.75" customHeight="1" x14ac:dyDescent="0.2"/>
    <row r="4409" ht="12.75" customHeight="1" x14ac:dyDescent="0.2"/>
    <row r="4410" ht="12.75" customHeight="1" x14ac:dyDescent="0.2"/>
    <row r="4411" ht="12.75" customHeight="1" x14ac:dyDescent="0.2"/>
    <row r="4412" ht="12.75" customHeight="1" x14ac:dyDescent="0.2"/>
    <row r="4413" ht="12.75" customHeight="1" x14ac:dyDescent="0.2"/>
    <row r="4414" ht="12.75" customHeight="1" x14ac:dyDescent="0.2"/>
    <row r="4415" ht="12.75" customHeight="1" x14ac:dyDescent="0.2"/>
    <row r="4416" ht="12.75" customHeight="1" x14ac:dyDescent="0.2"/>
    <row r="4417" ht="12.75" customHeight="1" x14ac:dyDescent="0.2"/>
    <row r="4418" ht="12.75" customHeight="1" x14ac:dyDescent="0.2"/>
    <row r="4419" ht="12.75" customHeight="1" x14ac:dyDescent="0.2"/>
    <row r="4420" ht="12.75" customHeight="1" x14ac:dyDescent="0.2"/>
    <row r="4421" ht="12.75" customHeight="1" x14ac:dyDescent="0.2"/>
    <row r="4422" ht="12.75" customHeight="1" x14ac:dyDescent="0.2"/>
    <row r="4423" ht="12.75" customHeight="1" x14ac:dyDescent="0.2"/>
    <row r="4424" ht="12.75" customHeight="1" x14ac:dyDescent="0.2"/>
    <row r="4425" ht="12.75" customHeight="1" x14ac:dyDescent="0.2"/>
    <row r="4426" ht="12.75" customHeight="1" x14ac:dyDescent="0.2"/>
    <row r="4427" ht="12.75" customHeight="1" x14ac:dyDescent="0.2"/>
    <row r="4428" ht="12.75" customHeight="1" x14ac:dyDescent="0.2"/>
    <row r="4429" ht="12.75" customHeight="1" x14ac:dyDescent="0.2"/>
    <row r="4430" ht="12.75" customHeight="1" x14ac:dyDescent="0.2"/>
    <row r="4431" ht="12.75" customHeight="1" x14ac:dyDescent="0.2"/>
    <row r="4432" ht="12.75" customHeight="1" x14ac:dyDescent="0.2"/>
    <row r="4433" ht="12.75" customHeight="1" x14ac:dyDescent="0.2"/>
    <row r="4434" ht="12.75" customHeight="1" x14ac:dyDescent="0.2"/>
    <row r="4435" ht="12.75" customHeight="1" x14ac:dyDescent="0.2"/>
    <row r="4436" ht="12.75" customHeight="1" x14ac:dyDescent="0.2"/>
    <row r="4437" ht="12.75" customHeight="1" x14ac:dyDescent="0.2"/>
    <row r="4438" ht="12.75" customHeight="1" x14ac:dyDescent="0.2"/>
    <row r="4439" ht="12.75" customHeight="1" x14ac:dyDescent="0.2"/>
    <row r="4440" ht="12.75" customHeight="1" x14ac:dyDescent="0.2"/>
    <row r="4441" ht="12.75" customHeight="1" x14ac:dyDescent="0.2"/>
    <row r="4442" ht="12.75" customHeight="1" x14ac:dyDescent="0.2"/>
    <row r="4443" ht="12.75" customHeight="1" x14ac:dyDescent="0.2"/>
    <row r="4444" ht="12.75" customHeight="1" x14ac:dyDescent="0.2"/>
    <row r="4445" ht="12.75" customHeight="1" x14ac:dyDescent="0.2"/>
    <row r="4446" ht="12.75" customHeight="1" x14ac:dyDescent="0.2"/>
    <row r="4447" ht="12.75" customHeight="1" x14ac:dyDescent="0.2"/>
    <row r="4448" ht="12.75" customHeight="1" x14ac:dyDescent="0.2"/>
    <row r="4449" ht="12.75" customHeight="1" x14ac:dyDescent="0.2"/>
    <row r="4450" ht="12.75" customHeight="1" x14ac:dyDescent="0.2"/>
    <row r="4451" ht="12.75" customHeight="1" x14ac:dyDescent="0.2"/>
    <row r="4452" ht="12.75" customHeight="1" x14ac:dyDescent="0.2"/>
    <row r="4453" ht="12.75" customHeight="1" x14ac:dyDescent="0.2"/>
    <row r="4454" ht="12.75" customHeight="1" x14ac:dyDescent="0.2"/>
    <row r="4455" ht="12.75" customHeight="1" x14ac:dyDescent="0.2"/>
    <row r="4456" ht="12.75" customHeight="1" x14ac:dyDescent="0.2"/>
    <row r="4457" ht="12.75" customHeight="1" x14ac:dyDescent="0.2"/>
    <row r="4458" ht="12.75" customHeight="1" x14ac:dyDescent="0.2"/>
    <row r="4459" ht="12.75" customHeight="1" x14ac:dyDescent="0.2"/>
    <row r="4460" ht="12.75" customHeight="1" x14ac:dyDescent="0.2"/>
    <row r="4461" ht="12.75" customHeight="1" x14ac:dyDescent="0.2"/>
    <row r="4462" ht="12.75" customHeight="1" x14ac:dyDescent="0.2"/>
    <row r="4463" ht="12.75" customHeight="1" x14ac:dyDescent="0.2"/>
    <row r="4464" ht="12.75" customHeight="1" x14ac:dyDescent="0.2"/>
    <row r="4465" ht="12.75" customHeight="1" x14ac:dyDescent="0.2"/>
    <row r="4466" ht="12.75" customHeight="1" x14ac:dyDescent="0.2"/>
    <row r="4467" ht="12.75" customHeight="1" x14ac:dyDescent="0.2"/>
    <row r="4468" ht="12.75" customHeight="1" x14ac:dyDescent="0.2"/>
    <row r="4469" ht="12.75" customHeight="1" x14ac:dyDescent="0.2"/>
    <row r="4470" ht="12.75" customHeight="1" x14ac:dyDescent="0.2"/>
    <row r="4471" ht="12.75" customHeight="1" x14ac:dyDescent="0.2"/>
    <row r="4472" ht="12.75" customHeight="1" x14ac:dyDescent="0.2"/>
    <row r="4473" ht="12.75" customHeight="1" x14ac:dyDescent="0.2"/>
    <row r="4474" ht="12.75" customHeight="1" x14ac:dyDescent="0.2"/>
    <row r="4475" ht="12.75" customHeight="1" x14ac:dyDescent="0.2"/>
    <row r="4476" ht="12.75" customHeight="1" x14ac:dyDescent="0.2"/>
    <row r="4477" ht="12.75" customHeight="1" x14ac:dyDescent="0.2"/>
    <row r="4478" ht="12.75" customHeight="1" x14ac:dyDescent="0.2"/>
    <row r="4479" ht="12.75" customHeight="1" x14ac:dyDescent="0.2"/>
    <row r="4480" ht="12.75" customHeight="1" x14ac:dyDescent="0.2"/>
    <row r="4481" ht="12.75" customHeight="1" x14ac:dyDescent="0.2"/>
    <row r="4482" ht="12.75" customHeight="1" x14ac:dyDescent="0.2"/>
    <row r="4483" ht="12.75" customHeight="1" x14ac:dyDescent="0.2"/>
    <row r="4484" ht="12.75" customHeight="1" x14ac:dyDescent="0.2"/>
    <row r="4485" ht="12.75" customHeight="1" x14ac:dyDescent="0.2"/>
    <row r="4486" ht="12.75" customHeight="1" x14ac:dyDescent="0.2"/>
    <row r="4487" ht="12.75" customHeight="1" x14ac:dyDescent="0.2"/>
    <row r="4488" ht="12.75" customHeight="1" x14ac:dyDescent="0.2"/>
    <row r="4489" ht="12.75" customHeight="1" x14ac:dyDescent="0.2"/>
    <row r="4490" ht="12.75" customHeight="1" x14ac:dyDescent="0.2"/>
    <row r="4491" ht="12.75" customHeight="1" x14ac:dyDescent="0.2"/>
    <row r="4492" ht="12.75" customHeight="1" x14ac:dyDescent="0.2"/>
    <row r="4493" ht="12.75" customHeight="1" x14ac:dyDescent="0.2"/>
    <row r="4494" ht="12.75" customHeight="1" x14ac:dyDescent="0.2"/>
    <row r="4495" ht="12.75" customHeight="1" x14ac:dyDescent="0.2"/>
    <row r="4496" ht="12.75" customHeight="1" x14ac:dyDescent="0.2"/>
    <row r="4497" ht="12.75" customHeight="1" x14ac:dyDescent="0.2"/>
    <row r="4498" ht="12.75" customHeight="1" x14ac:dyDescent="0.2"/>
    <row r="4499" ht="12.75" customHeight="1" x14ac:dyDescent="0.2"/>
    <row r="4500" ht="12.75" customHeight="1" x14ac:dyDescent="0.2"/>
    <row r="4501" ht="12.75" customHeight="1" x14ac:dyDescent="0.2"/>
    <row r="4502" ht="12.75" customHeight="1" x14ac:dyDescent="0.2"/>
    <row r="4503" ht="12.75" customHeight="1" x14ac:dyDescent="0.2"/>
    <row r="4504" ht="12.75" customHeight="1" x14ac:dyDescent="0.2"/>
    <row r="4505" ht="12.75" customHeight="1" x14ac:dyDescent="0.2"/>
    <row r="4506" ht="12.75" customHeight="1" x14ac:dyDescent="0.2"/>
    <row r="4507" ht="12.75" customHeight="1" x14ac:dyDescent="0.2"/>
    <row r="4508" ht="12.75" customHeight="1" x14ac:dyDescent="0.2"/>
    <row r="4509" ht="12.75" customHeight="1" x14ac:dyDescent="0.2"/>
    <row r="4510" ht="12.75" customHeight="1" x14ac:dyDescent="0.2"/>
    <row r="4511" ht="12.75" customHeight="1" x14ac:dyDescent="0.2"/>
    <row r="4512" ht="12.75" customHeight="1" x14ac:dyDescent="0.2"/>
    <row r="4513" ht="12.75" customHeight="1" x14ac:dyDescent="0.2"/>
    <row r="4514" ht="12.75" customHeight="1" x14ac:dyDescent="0.2"/>
    <row r="4515" ht="12.75" customHeight="1" x14ac:dyDescent="0.2"/>
    <row r="4516" ht="12.75" customHeight="1" x14ac:dyDescent="0.2"/>
    <row r="4517" ht="12.75" customHeight="1" x14ac:dyDescent="0.2"/>
    <row r="4518" ht="12.75" customHeight="1" x14ac:dyDescent="0.2"/>
    <row r="4519" ht="12.75" customHeight="1" x14ac:dyDescent="0.2"/>
    <row r="4520" ht="12.75" customHeight="1" x14ac:dyDescent="0.2"/>
    <row r="4521" ht="12.75" customHeight="1" x14ac:dyDescent="0.2"/>
    <row r="4522" ht="12.75" customHeight="1" x14ac:dyDescent="0.2"/>
    <row r="4523" ht="12.75" customHeight="1" x14ac:dyDescent="0.2"/>
    <row r="4524" ht="12.75" customHeight="1" x14ac:dyDescent="0.2"/>
    <row r="4525" ht="12.75" customHeight="1" x14ac:dyDescent="0.2"/>
    <row r="4526" ht="12.75" customHeight="1" x14ac:dyDescent="0.2"/>
    <row r="4527" ht="12.75" customHeight="1" x14ac:dyDescent="0.2"/>
    <row r="4528" ht="12.75" customHeight="1" x14ac:dyDescent="0.2"/>
    <row r="4529" ht="12.75" customHeight="1" x14ac:dyDescent="0.2"/>
    <row r="4530" ht="12.75" customHeight="1" x14ac:dyDescent="0.2"/>
    <row r="4531" ht="12.75" customHeight="1" x14ac:dyDescent="0.2"/>
    <row r="4532" ht="12.75" customHeight="1" x14ac:dyDescent="0.2"/>
    <row r="4533" ht="12.75" customHeight="1" x14ac:dyDescent="0.2"/>
    <row r="4534" ht="12.75" customHeight="1" x14ac:dyDescent="0.2"/>
    <row r="4535" ht="12.75" customHeight="1" x14ac:dyDescent="0.2"/>
    <row r="4536" ht="12.75" customHeight="1" x14ac:dyDescent="0.2"/>
    <row r="4537" ht="12.75" customHeight="1" x14ac:dyDescent="0.2"/>
    <row r="4538" ht="12.75" customHeight="1" x14ac:dyDescent="0.2"/>
    <row r="4539" ht="12.75" customHeight="1" x14ac:dyDescent="0.2"/>
    <row r="4540" ht="12.75" customHeight="1" x14ac:dyDescent="0.2"/>
    <row r="4541" ht="12.75" customHeight="1" x14ac:dyDescent="0.2"/>
    <row r="4542" ht="12.75" customHeight="1" x14ac:dyDescent="0.2"/>
    <row r="4543" ht="12.75" customHeight="1" x14ac:dyDescent="0.2"/>
    <row r="4544" ht="12.75" customHeight="1" x14ac:dyDescent="0.2"/>
    <row r="4545" ht="12.75" customHeight="1" x14ac:dyDescent="0.2"/>
    <row r="4546" ht="12.75" customHeight="1" x14ac:dyDescent="0.2"/>
    <row r="4547" ht="12.75" customHeight="1" x14ac:dyDescent="0.2"/>
    <row r="4548" ht="12.75" customHeight="1" x14ac:dyDescent="0.2"/>
    <row r="4549" ht="12.75" customHeight="1" x14ac:dyDescent="0.2"/>
    <row r="4550" ht="12.75" customHeight="1" x14ac:dyDescent="0.2"/>
    <row r="4551" ht="12.75" customHeight="1" x14ac:dyDescent="0.2"/>
    <row r="4552" ht="12.75" customHeight="1" x14ac:dyDescent="0.2"/>
    <row r="4553" ht="12.75" customHeight="1" x14ac:dyDescent="0.2"/>
    <row r="4554" ht="12.75" customHeight="1" x14ac:dyDescent="0.2"/>
    <row r="4555" ht="12.75" customHeight="1" x14ac:dyDescent="0.2"/>
    <row r="4556" ht="12.75" customHeight="1" x14ac:dyDescent="0.2"/>
    <row r="4557" ht="12.75" customHeight="1" x14ac:dyDescent="0.2"/>
    <row r="4558" ht="12.75" customHeight="1" x14ac:dyDescent="0.2"/>
    <row r="4559" ht="12.75" customHeight="1" x14ac:dyDescent="0.2"/>
    <row r="4560" ht="12.75" customHeight="1" x14ac:dyDescent="0.2"/>
    <row r="4561" ht="12.75" customHeight="1" x14ac:dyDescent="0.2"/>
    <row r="4562" ht="12.75" customHeight="1" x14ac:dyDescent="0.2"/>
    <row r="4563" ht="12.75" customHeight="1" x14ac:dyDescent="0.2"/>
    <row r="4564" ht="12.75" customHeight="1" x14ac:dyDescent="0.2"/>
    <row r="4565" ht="12.75" customHeight="1" x14ac:dyDescent="0.2"/>
    <row r="4566" ht="12.75" customHeight="1" x14ac:dyDescent="0.2"/>
    <row r="4567" ht="12.75" customHeight="1" x14ac:dyDescent="0.2"/>
    <row r="4568" ht="12.75" customHeight="1" x14ac:dyDescent="0.2"/>
    <row r="4569" ht="12.75" customHeight="1" x14ac:dyDescent="0.2"/>
    <row r="4570" ht="12.75" customHeight="1" x14ac:dyDescent="0.2"/>
    <row r="4571" ht="12.75" customHeight="1" x14ac:dyDescent="0.2"/>
    <row r="4572" ht="12.75" customHeight="1" x14ac:dyDescent="0.2"/>
    <row r="4573" ht="12.75" customHeight="1" x14ac:dyDescent="0.2"/>
    <row r="4574" ht="12.75" customHeight="1" x14ac:dyDescent="0.2"/>
    <row r="4575" ht="12.75" customHeight="1" x14ac:dyDescent="0.2"/>
    <row r="4576" ht="12.75" customHeight="1" x14ac:dyDescent="0.2"/>
    <row r="4577" ht="12.75" customHeight="1" x14ac:dyDescent="0.2"/>
    <row r="4578" ht="12.75" customHeight="1" x14ac:dyDescent="0.2"/>
    <row r="4579" ht="12.75" customHeight="1" x14ac:dyDescent="0.2"/>
    <row r="4580" ht="12.75" customHeight="1" x14ac:dyDescent="0.2"/>
    <row r="4581" ht="12.75" customHeight="1" x14ac:dyDescent="0.2"/>
    <row r="4582" ht="12.75" customHeight="1" x14ac:dyDescent="0.2"/>
    <row r="4583" ht="12.75" customHeight="1" x14ac:dyDescent="0.2"/>
    <row r="4584" ht="12.75" customHeight="1" x14ac:dyDescent="0.2"/>
    <row r="4585" ht="12.75" customHeight="1" x14ac:dyDescent="0.2"/>
    <row r="4586" ht="12.75" customHeight="1" x14ac:dyDescent="0.2"/>
    <row r="4587" ht="12.75" customHeight="1" x14ac:dyDescent="0.2"/>
    <row r="4588" ht="12.75" customHeight="1" x14ac:dyDescent="0.2"/>
    <row r="4589" ht="12.75" customHeight="1" x14ac:dyDescent="0.2"/>
    <row r="4590" ht="12.75" customHeight="1" x14ac:dyDescent="0.2"/>
    <row r="4591" ht="12.75" customHeight="1" x14ac:dyDescent="0.2"/>
    <row r="4592" ht="12.75" customHeight="1" x14ac:dyDescent="0.2"/>
    <row r="4593" ht="12.75" customHeight="1" x14ac:dyDescent="0.2"/>
    <row r="4594" ht="12.75" customHeight="1" x14ac:dyDescent="0.2"/>
    <row r="4595" ht="12.75" customHeight="1" x14ac:dyDescent="0.2"/>
    <row r="4596" ht="12.75" customHeight="1" x14ac:dyDescent="0.2"/>
    <row r="4597" ht="12.75" customHeight="1" x14ac:dyDescent="0.2"/>
    <row r="4598" ht="12.75" customHeight="1" x14ac:dyDescent="0.2"/>
    <row r="4599" ht="12.75" customHeight="1" x14ac:dyDescent="0.2"/>
    <row r="4600" ht="12.75" customHeight="1" x14ac:dyDescent="0.2"/>
    <row r="4601" ht="12.75" customHeight="1" x14ac:dyDescent="0.2"/>
    <row r="4602" ht="12.75" customHeight="1" x14ac:dyDescent="0.2"/>
    <row r="4603" ht="12.75" customHeight="1" x14ac:dyDescent="0.2"/>
    <row r="4604" ht="12.75" customHeight="1" x14ac:dyDescent="0.2"/>
    <row r="4605" ht="12.75" customHeight="1" x14ac:dyDescent="0.2"/>
    <row r="4606" ht="12.75" customHeight="1" x14ac:dyDescent="0.2"/>
    <row r="4607" ht="12.75" customHeight="1" x14ac:dyDescent="0.2"/>
    <row r="4608" ht="12.75" customHeight="1" x14ac:dyDescent="0.2"/>
    <row r="4609" ht="12.75" customHeight="1" x14ac:dyDescent="0.2"/>
    <row r="4610" ht="12.75" customHeight="1" x14ac:dyDescent="0.2"/>
    <row r="4611" ht="12.75" customHeight="1" x14ac:dyDescent="0.2"/>
    <row r="4612" ht="12.75" customHeight="1" x14ac:dyDescent="0.2"/>
    <row r="4613" ht="12.75" customHeight="1" x14ac:dyDescent="0.2"/>
    <row r="4614" ht="12.75" customHeight="1" x14ac:dyDescent="0.2"/>
    <row r="4615" ht="12.75" customHeight="1" x14ac:dyDescent="0.2"/>
    <row r="4616" ht="12.75" customHeight="1" x14ac:dyDescent="0.2"/>
    <row r="4617" ht="12.75" customHeight="1" x14ac:dyDescent="0.2"/>
    <row r="4618" ht="12.75" customHeight="1" x14ac:dyDescent="0.2"/>
    <row r="4619" ht="12.75" customHeight="1" x14ac:dyDescent="0.2"/>
    <row r="4620" ht="12.75" customHeight="1" x14ac:dyDescent="0.2"/>
    <row r="4621" ht="12.75" customHeight="1" x14ac:dyDescent="0.2"/>
    <row r="4622" ht="12.75" customHeight="1" x14ac:dyDescent="0.2"/>
    <row r="4623" ht="12.75" customHeight="1" x14ac:dyDescent="0.2"/>
    <row r="4624" ht="12.75" customHeight="1" x14ac:dyDescent="0.2"/>
    <row r="4625" ht="12.75" customHeight="1" x14ac:dyDescent="0.2"/>
    <row r="4626" ht="12.75" customHeight="1" x14ac:dyDescent="0.2"/>
    <row r="4627" ht="12.75" customHeight="1" x14ac:dyDescent="0.2"/>
    <row r="4628" ht="12.75" customHeight="1" x14ac:dyDescent="0.2"/>
    <row r="4629" ht="12.75" customHeight="1" x14ac:dyDescent="0.2"/>
    <row r="4630" ht="12.75" customHeight="1" x14ac:dyDescent="0.2"/>
    <row r="4631" ht="12.75" customHeight="1" x14ac:dyDescent="0.2"/>
    <row r="4632" ht="12.75" customHeight="1" x14ac:dyDescent="0.2"/>
    <row r="4633" ht="12.75" customHeight="1" x14ac:dyDescent="0.2"/>
    <row r="4634" ht="12.75" customHeight="1" x14ac:dyDescent="0.2"/>
    <row r="4635" ht="12.75" customHeight="1" x14ac:dyDescent="0.2"/>
    <row r="4636" ht="12.75" customHeight="1" x14ac:dyDescent="0.2"/>
    <row r="4637" ht="12.75" customHeight="1" x14ac:dyDescent="0.2"/>
    <row r="4638" ht="12.75" customHeight="1" x14ac:dyDescent="0.2"/>
    <row r="4639" ht="12.75" customHeight="1" x14ac:dyDescent="0.2"/>
    <row r="4640" ht="12.75" customHeight="1" x14ac:dyDescent="0.2"/>
    <row r="4641" ht="12.75" customHeight="1" x14ac:dyDescent="0.2"/>
    <row r="4642" ht="12.75" customHeight="1" x14ac:dyDescent="0.2"/>
    <row r="4643" ht="12.75" customHeight="1" x14ac:dyDescent="0.2"/>
    <row r="4644" ht="12.75" customHeight="1" x14ac:dyDescent="0.2"/>
    <row r="4645" ht="12.75" customHeight="1" x14ac:dyDescent="0.2"/>
    <row r="4646" ht="12.75" customHeight="1" x14ac:dyDescent="0.2"/>
    <row r="4647" ht="12.75" customHeight="1" x14ac:dyDescent="0.2"/>
    <row r="4648" ht="12.75" customHeight="1" x14ac:dyDescent="0.2"/>
    <row r="4649" ht="12.75" customHeight="1" x14ac:dyDescent="0.2"/>
    <row r="4650" ht="12.75" customHeight="1" x14ac:dyDescent="0.2"/>
    <row r="4651" ht="12.75" customHeight="1" x14ac:dyDescent="0.2"/>
    <row r="4652" ht="12.75" customHeight="1" x14ac:dyDescent="0.2"/>
    <row r="4653" ht="12.75" customHeight="1" x14ac:dyDescent="0.2"/>
    <row r="4654" ht="12.75" customHeight="1" x14ac:dyDescent="0.2"/>
    <row r="4655" ht="12.75" customHeight="1" x14ac:dyDescent="0.2"/>
    <row r="4656" ht="12.75" customHeight="1" x14ac:dyDescent="0.2"/>
    <row r="4657" ht="12.75" customHeight="1" x14ac:dyDescent="0.2"/>
    <row r="4658" ht="12.75" customHeight="1" x14ac:dyDescent="0.2"/>
    <row r="4659" ht="12.75" customHeight="1" x14ac:dyDescent="0.2"/>
    <row r="4660" ht="12.75" customHeight="1" x14ac:dyDescent="0.2"/>
    <row r="4661" ht="12.75" customHeight="1" x14ac:dyDescent="0.2"/>
    <row r="4662" ht="12.75" customHeight="1" x14ac:dyDescent="0.2"/>
    <row r="4663" ht="12.75" customHeight="1" x14ac:dyDescent="0.2"/>
    <row r="4664" ht="12.75" customHeight="1" x14ac:dyDescent="0.2"/>
    <row r="4665" ht="12.75" customHeight="1" x14ac:dyDescent="0.2"/>
    <row r="4666" ht="12.75" customHeight="1" x14ac:dyDescent="0.2"/>
    <row r="4667" ht="12.75" customHeight="1" x14ac:dyDescent="0.2"/>
    <row r="4668" ht="12.75" customHeight="1" x14ac:dyDescent="0.2"/>
    <row r="4669" ht="12.75" customHeight="1" x14ac:dyDescent="0.2"/>
    <row r="4670" ht="12.75" customHeight="1" x14ac:dyDescent="0.2"/>
    <row r="4671" ht="12.75" customHeight="1" x14ac:dyDescent="0.2"/>
    <row r="4672" ht="12.75" customHeight="1" x14ac:dyDescent="0.2"/>
    <row r="4673" ht="12.75" customHeight="1" x14ac:dyDescent="0.2"/>
    <row r="4674" ht="12.75" customHeight="1" x14ac:dyDescent="0.2"/>
    <row r="4675" ht="12.75" customHeight="1" x14ac:dyDescent="0.2"/>
    <row r="4676" ht="12.75" customHeight="1" x14ac:dyDescent="0.2"/>
    <row r="4677" ht="12.75" customHeight="1" x14ac:dyDescent="0.2"/>
    <row r="4678" ht="12.75" customHeight="1" x14ac:dyDescent="0.2"/>
    <row r="4679" ht="12.75" customHeight="1" x14ac:dyDescent="0.2"/>
    <row r="4680" ht="12.75" customHeight="1" x14ac:dyDescent="0.2"/>
    <row r="4681" ht="12.75" customHeight="1" x14ac:dyDescent="0.2"/>
    <row r="4682" ht="12.75" customHeight="1" x14ac:dyDescent="0.2"/>
    <row r="4683" ht="12.75" customHeight="1" x14ac:dyDescent="0.2"/>
    <row r="4684" ht="12.75" customHeight="1" x14ac:dyDescent="0.2"/>
    <row r="4685" ht="12.75" customHeight="1" x14ac:dyDescent="0.2"/>
    <row r="4686" ht="12.75" customHeight="1" x14ac:dyDescent="0.2"/>
    <row r="4687" ht="12.75" customHeight="1" x14ac:dyDescent="0.2"/>
    <row r="4688" ht="12.75" customHeight="1" x14ac:dyDescent="0.2"/>
    <row r="4689" ht="12.75" customHeight="1" x14ac:dyDescent="0.2"/>
    <row r="4690" ht="12.75" customHeight="1" x14ac:dyDescent="0.2"/>
    <row r="4691" ht="12.75" customHeight="1" x14ac:dyDescent="0.2"/>
    <row r="4692" ht="12.75" customHeight="1" x14ac:dyDescent="0.2"/>
    <row r="4693" ht="12.75" customHeight="1" x14ac:dyDescent="0.2"/>
    <row r="4694" ht="12.75" customHeight="1" x14ac:dyDescent="0.2"/>
    <row r="4695" ht="12.75" customHeight="1" x14ac:dyDescent="0.2"/>
    <row r="4696" ht="12.75" customHeight="1" x14ac:dyDescent="0.2"/>
    <row r="4697" ht="12.75" customHeight="1" x14ac:dyDescent="0.2"/>
    <row r="4698" ht="12.75" customHeight="1" x14ac:dyDescent="0.2"/>
    <row r="4699" ht="12.75" customHeight="1" x14ac:dyDescent="0.2"/>
    <row r="4700" ht="12.75" customHeight="1" x14ac:dyDescent="0.2"/>
    <row r="4701" ht="12.75" customHeight="1" x14ac:dyDescent="0.2"/>
    <row r="4702" ht="12.75" customHeight="1" x14ac:dyDescent="0.2"/>
    <row r="4703" ht="12.75" customHeight="1" x14ac:dyDescent="0.2"/>
    <row r="4704" ht="12.75" customHeight="1" x14ac:dyDescent="0.2"/>
    <row r="4705" ht="12.75" customHeight="1" x14ac:dyDescent="0.2"/>
    <row r="4706" ht="12.75" customHeight="1" x14ac:dyDescent="0.2"/>
    <row r="4707" ht="12.75" customHeight="1" x14ac:dyDescent="0.2"/>
    <row r="4708" ht="12.75" customHeight="1" x14ac:dyDescent="0.2"/>
    <row r="4709" ht="12.75" customHeight="1" x14ac:dyDescent="0.2"/>
    <row r="4710" ht="12.75" customHeight="1" x14ac:dyDescent="0.2"/>
    <row r="4711" ht="12.75" customHeight="1" x14ac:dyDescent="0.2"/>
    <row r="4712" ht="12.75" customHeight="1" x14ac:dyDescent="0.2"/>
    <row r="4713" ht="12.75" customHeight="1" x14ac:dyDescent="0.2"/>
    <row r="4714" ht="12.75" customHeight="1" x14ac:dyDescent="0.2"/>
    <row r="4715" ht="12.75" customHeight="1" x14ac:dyDescent="0.2"/>
    <row r="4716" ht="12.75" customHeight="1" x14ac:dyDescent="0.2"/>
    <row r="4717" ht="12.75" customHeight="1" x14ac:dyDescent="0.2"/>
    <row r="4718" ht="12.75" customHeight="1" x14ac:dyDescent="0.2"/>
    <row r="4719" ht="12.75" customHeight="1" x14ac:dyDescent="0.2"/>
    <row r="4720" ht="12.75" customHeight="1" x14ac:dyDescent="0.2"/>
    <row r="4721" ht="12.75" customHeight="1" x14ac:dyDescent="0.2"/>
    <row r="4722" ht="12.75" customHeight="1" x14ac:dyDescent="0.2"/>
    <row r="4723" ht="12.75" customHeight="1" x14ac:dyDescent="0.2"/>
    <row r="4724" ht="12.75" customHeight="1" x14ac:dyDescent="0.2"/>
    <row r="4725" ht="12.75" customHeight="1" x14ac:dyDescent="0.2"/>
    <row r="4726" ht="12.75" customHeight="1" x14ac:dyDescent="0.2"/>
    <row r="4727" ht="12.75" customHeight="1" x14ac:dyDescent="0.2"/>
    <row r="4728" ht="12.75" customHeight="1" x14ac:dyDescent="0.2"/>
    <row r="4729" ht="12.75" customHeight="1" x14ac:dyDescent="0.2"/>
    <row r="4730" ht="12.75" customHeight="1" x14ac:dyDescent="0.2"/>
    <row r="4731" ht="12.75" customHeight="1" x14ac:dyDescent="0.2"/>
    <row r="4732" ht="12.75" customHeight="1" x14ac:dyDescent="0.2"/>
    <row r="4733" ht="12.75" customHeight="1" x14ac:dyDescent="0.2"/>
    <row r="4734" ht="12.75" customHeight="1" x14ac:dyDescent="0.2"/>
    <row r="4735" ht="12.75" customHeight="1" x14ac:dyDescent="0.2"/>
    <row r="4736" ht="12.75" customHeight="1" x14ac:dyDescent="0.2"/>
    <row r="4737" ht="12.75" customHeight="1" x14ac:dyDescent="0.2"/>
    <row r="4738" ht="12.75" customHeight="1" x14ac:dyDescent="0.2"/>
    <row r="4739" ht="12.75" customHeight="1" x14ac:dyDescent="0.2"/>
    <row r="4740" ht="12.75" customHeight="1" x14ac:dyDescent="0.2"/>
    <row r="4741" ht="12.75" customHeight="1" x14ac:dyDescent="0.2"/>
    <row r="4742" ht="12.75" customHeight="1" x14ac:dyDescent="0.2"/>
    <row r="4743" ht="12.75" customHeight="1" x14ac:dyDescent="0.2"/>
    <row r="4744" ht="12.75" customHeight="1" x14ac:dyDescent="0.2"/>
    <row r="4745" ht="12.75" customHeight="1" x14ac:dyDescent="0.2"/>
    <row r="4746" ht="12.75" customHeight="1" x14ac:dyDescent="0.2"/>
    <row r="4747" ht="12.75" customHeight="1" x14ac:dyDescent="0.2"/>
    <row r="4748" ht="12.75" customHeight="1" x14ac:dyDescent="0.2"/>
    <row r="4749" ht="12.75" customHeight="1" x14ac:dyDescent="0.2"/>
    <row r="4750" ht="12.75" customHeight="1" x14ac:dyDescent="0.2"/>
    <row r="4751" ht="12.75" customHeight="1" x14ac:dyDescent="0.2"/>
    <row r="4752" ht="12.75" customHeight="1" x14ac:dyDescent="0.2"/>
    <row r="4753" ht="12.75" customHeight="1" x14ac:dyDescent="0.2"/>
    <row r="4754" ht="12.75" customHeight="1" x14ac:dyDescent="0.2"/>
    <row r="4755" ht="12.75" customHeight="1" x14ac:dyDescent="0.2"/>
    <row r="4756" ht="12.75" customHeight="1" x14ac:dyDescent="0.2"/>
    <row r="4757" ht="12.75" customHeight="1" x14ac:dyDescent="0.2"/>
    <row r="4758" ht="12.75" customHeight="1" x14ac:dyDescent="0.2"/>
    <row r="4759" ht="12.75" customHeight="1" x14ac:dyDescent="0.2"/>
    <row r="4760" ht="12.75" customHeight="1" x14ac:dyDescent="0.2"/>
    <row r="4761" ht="12.75" customHeight="1" x14ac:dyDescent="0.2"/>
    <row r="4762" ht="12.75" customHeight="1" x14ac:dyDescent="0.2"/>
    <row r="4763" ht="12.75" customHeight="1" x14ac:dyDescent="0.2"/>
    <row r="4764" ht="12.75" customHeight="1" x14ac:dyDescent="0.2"/>
    <row r="4765" ht="12.75" customHeight="1" x14ac:dyDescent="0.2"/>
    <row r="4766" ht="12.75" customHeight="1" x14ac:dyDescent="0.2"/>
    <row r="4767" ht="12.75" customHeight="1" x14ac:dyDescent="0.2"/>
    <row r="4768" ht="12.75" customHeight="1" x14ac:dyDescent="0.2"/>
    <row r="4769" ht="12.75" customHeight="1" x14ac:dyDescent="0.2"/>
    <row r="4770" ht="12.75" customHeight="1" x14ac:dyDescent="0.2"/>
    <row r="4771" ht="12.75" customHeight="1" x14ac:dyDescent="0.2"/>
    <row r="4772" ht="12.75" customHeight="1" x14ac:dyDescent="0.2"/>
    <row r="4773" ht="12.75" customHeight="1" x14ac:dyDescent="0.2"/>
    <row r="4774" ht="12.75" customHeight="1" x14ac:dyDescent="0.2"/>
    <row r="4775" ht="12.75" customHeight="1" x14ac:dyDescent="0.2"/>
    <row r="4776" ht="12.75" customHeight="1" x14ac:dyDescent="0.2"/>
    <row r="4777" ht="12.75" customHeight="1" x14ac:dyDescent="0.2"/>
    <row r="4778" ht="12.75" customHeight="1" x14ac:dyDescent="0.2"/>
    <row r="4779" ht="12.75" customHeight="1" x14ac:dyDescent="0.2"/>
    <row r="4780" ht="12.75" customHeight="1" x14ac:dyDescent="0.2"/>
    <row r="4781" ht="12.75" customHeight="1" x14ac:dyDescent="0.2"/>
    <row r="4782" ht="12.75" customHeight="1" x14ac:dyDescent="0.2"/>
    <row r="4783" ht="12.75" customHeight="1" x14ac:dyDescent="0.2"/>
    <row r="4784" ht="12.75" customHeight="1" x14ac:dyDescent="0.2"/>
    <row r="4785" ht="12.75" customHeight="1" x14ac:dyDescent="0.2"/>
    <row r="4786" ht="12.75" customHeight="1" x14ac:dyDescent="0.2"/>
    <row r="4787" ht="12.75" customHeight="1" x14ac:dyDescent="0.2"/>
    <row r="4788" ht="12.75" customHeight="1" x14ac:dyDescent="0.2"/>
    <row r="4789" ht="12.75" customHeight="1" x14ac:dyDescent="0.2"/>
    <row r="4790" ht="12.75" customHeight="1" x14ac:dyDescent="0.2"/>
    <row r="4791" ht="12.75" customHeight="1" x14ac:dyDescent="0.2"/>
    <row r="4792" ht="12.75" customHeight="1" x14ac:dyDescent="0.2"/>
    <row r="4793" ht="12.75" customHeight="1" x14ac:dyDescent="0.2"/>
    <row r="4794" ht="12.75" customHeight="1" x14ac:dyDescent="0.2"/>
    <row r="4795" ht="12.75" customHeight="1" x14ac:dyDescent="0.2"/>
    <row r="4796" ht="12.75" customHeight="1" x14ac:dyDescent="0.2"/>
    <row r="4797" ht="12.75" customHeight="1" x14ac:dyDescent="0.2"/>
    <row r="4798" ht="12.75" customHeight="1" x14ac:dyDescent="0.2"/>
    <row r="4799" ht="12.75" customHeight="1" x14ac:dyDescent="0.2"/>
    <row r="4800" ht="12.75" customHeight="1" x14ac:dyDescent="0.2"/>
    <row r="4801" ht="12.75" customHeight="1" x14ac:dyDescent="0.2"/>
    <row r="4802" ht="12.75" customHeight="1" x14ac:dyDescent="0.2"/>
    <row r="4803" ht="12.75" customHeight="1" x14ac:dyDescent="0.2"/>
    <row r="4804" ht="12.75" customHeight="1" x14ac:dyDescent="0.2"/>
    <row r="4805" ht="12.75" customHeight="1" x14ac:dyDescent="0.2"/>
    <row r="4806" ht="12.75" customHeight="1" x14ac:dyDescent="0.2"/>
    <row r="4807" ht="12.75" customHeight="1" x14ac:dyDescent="0.2"/>
    <row r="4808" ht="12.75" customHeight="1" x14ac:dyDescent="0.2"/>
    <row r="4809" ht="12.75" customHeight="1" x14ac:dyDescent="0.2"/>
    <row r="4810" ht="12.75" customHeight="1" x14ac:dyDescent="0.2"/>
    <row r="4811" ht="12.75" customHeight="1" x14ac:dyDescent="0.2"/>
    <row r="4812" ht="12.75" customHeight="1" x14ac:dyDescent="0.2"/>
    <row r="4813" ht="12.75" customHeight="1" x14ac:dyDescent="0.2"/>
    <row r="4814" ht="12.75" customHeight="1" x14ac:dyDescent="0.2"/>
    <row r="4815" ht="12.75" customHeight="1" x14ac:dyDescent="0.2"/>
    <row r="4816" ht="12.75" customHeight="1" x14ac:dyDescent="0.2"/>
    <row r="4817" ht="12.75" customHeight="1" x14ac:dyDescent="0.2"/>
    <row r="4818" ht="12.75" customHeight="1" x14ac:dyDescent="0.2"/>
    <row r="4819" ht="12.75" customHeight="1" x14ac:dyDescent="0.2"/>
    <row r="4820" ht="12.75" customHeight="1" x14ac:dyDescent="0.2"/>
    <row r="4821" ht="12.75" customHeight="1" x14ac:dyDescent="0.2"/>
    <row r="4822" ht="12.75" customHeight="1" x14ac:dyDescent="0.2"/>
    <row r="4823" ht="12.75" customHeight="1" x14ac:dyDescent="0.2"/>
    <row r="4824" ht="12.75" customHeight="1" x14ac:dyDescent="0.2"/>
    <row r="4825" ht="12.75" customHeight="1" x14ac:dyDescent="0.2"/>
    <row r="4826" ht="12.75" customHeight="1" x14ac:dyDescent="0.2"/>
    <row r="4827" ht="12.75" customHeight="1" x14ac:dyDescent="0.2"/>
    <row r="4828" ht="12.75" customHeight="1" x14ac:dyDescent="0.2"/>
    <row r="4829" ht="12.75" customHeight="1" x14ac:dyDescent="0.2"/>
    <row r="4830" ht="12.75" customHeight="1" x14ac:dyDescent="0.2"/>
    <row r="4831" ht="12.75" customHeight="1" x14ac:dyDescent="0.2"/>
    <row r="4832" ht="12.75" customHeight="1" x14ac:dyDescent="0.2"/>
    <row r="4833" ht="12.75" customHeight="1" x14ac:dyDescent="0.2"/>
    <row r="4834" ht="12.75" customHeight="1" x14ac:dyDescent="0.2"/>
    <row r="4835" ht="12.75" customHeight="1" x14ac:dyDescent="0.2"/>
    <row r="4836" ht="12.75" customHeight="1" x14ac:dyDescent="0.2"/>
    <row r="4837" ht="12.75" customHeight="1" x14ac:dyDescent="0.2"/>
    <row r="4838" ht="12.75" customHeight="1" x14ac:dyDescent="0.2"/>
    <row r="4839" ht="12.75" customHeight="1" x14ac:dyDescent="0.2"/>
    <row r="4840" ht="12.75" customHeight="1" x14ac:dyDescent="0.2"/>
    <row r="4841" ht="12.75" customHeight="1" x14ac:dyDescent="0.2"/>
    <row r="4842" ht="12.75" customHeight="1" x14ac:dyDescent="0.2"/>
    <row r="4843" ht="12.75" customHeight="1" x14ac:dyDescent="0.2"/>
    <row r="4844" ht="12.75" customHeight="1" x14ac:dyDescent="0.2"/>
    <row r="4845" ht="12.75" customHeight="1" x14ac:dyDescent="0.2"/>
    <row r="4846" ht="12.75" customHeight="1" x14ac:dyDescent="0.2"/>
    <row r="4847" ht="12.75" customHeight="1" x14ac:dyDescent="0.2"/>
    <row r="4848" ht="12.75" customHeight="1" x14ac:dyDescent="0.2"/>
    <row r="4849" ht="12.75" customHeight="1" x14ac:dyDescent="0.2"/>
    <row r="4850" ht="12.75" customHeight="1" x14ac:dyDescent="0.2"/>
    <row r="4851" ht="12.75" customHeight="1" x14ac:dyDescent="0.2"/>
    <row r="4852" ht="12.75" customHeight="1" x14ac:dyDescent="0.2"/>
    <row r="4853" ht="12.75" customHeight="1" x14ac:dyDescent="0.2"/>
    <row r="4854" ht="12.75" customHeight="1" x14ac:dyDescent="0.2"/>
    <row r="4855" ht="12.75" customHeight="1" x14ac:dyDescent="0.2"/>
    <row r="4856" ht="12.75" customHeight="1" x14ac:dyDescent="0.2"/>
    <row r="4857" ht="12.75" customHeight="1" x14ac:dyDescent="0.2"/>
    <row r="4858" ht="12.75" customHeight="1" x14ac:dyDescent="0.2"/>
    <row r="4859" ht="12.75" customHeight="1" x14ac:dyDescent="0.2"/>
    <row r="4860" ht="12.75" customHeight="1" x14ac:dyDescent="0.2"/>
    <row r="4861" ht="12.75" customHeight="1" x14ac:dyDescent="0.2"/>
    <row r="4862" ht="12.75" customHeight="1" x14ac:dyDescent="0.2"/>
    <row r="4863" ht="12.75" customHeight="1" x14ac:dyDescent="0.2"/>
    <row r="4864" ht="12.75" customHeight="1" x14ac:dyDescent="0.2"/>
    <row r="4865" ht="12.75" customHeight="1" x14ac:dyDescent="0.2"/>
    <row r="4866" ht="12.75" customHeight="1" x14ac:dyDescent="0.2"/>
    <row r="4867" ht="12.75" customHeight="1" x14ac:dyDescent="0.2"/>
    <row r="4868" ht="12.75" customHeight="1" x14ac:dyDescent="0.2"/>
    <row r="4869" ht="12.75" customHeight="1" x14ac:dyDescent="0.2"/>
    <row r="4870" ht="12.75" customHeight="1" x14ac:dyDescent="0.2"/>
    <row r="4871" ht="12.75" customHeight="1" x14ac:dyDescent="0.2"/>
    <row r="4872" ht="12.75" customHeight="1" x14ac:dyDescent="0.2"/>
    <row r="4873" ht="12.75" customHeight="1" x14ac:dyDescent="0.2"/>
    <row r="4874" ht="12.75" customHeight="1" x14ac:dyDescent="0.2"/>
    <row r="4875" ht="12.75" customHeight="1" x14ac:dyDescent="0.2"/>
    <row r="4876" ht="12.75" customHeight="1" x14ac:dyDescent="0.2"/>
    <row r="4877" ht="12.75" customHeight="1" x14ac:dyDescent="0.2"/>
    <row r="4878" ht="12.75" customHeight="1" x14ac:dyDescent="0.2"/>
    <row r="4879" ht="12.75" customHeight="1" x14ac:dyDescent="0.2"/>
    <row r="4880" ht="12.75" customHeight="1" x14ac:dyDescent="0.2"/>
    <row r="4881" ht="12.75" customHeight="1" x14ac:dyDescent="0.2"/>
    <row r="4882" ht="12.75" customHeight="1" x14ac:dyDescent="0.2"/>
    <row r="4883" ht="12.75" customHeight="1" x14ac:dyDescent="0.2"/>
    <row r="4884" ht="12.75" customHeight="1" x14ac:dyDescent="0.2"/>
    <row r="4885" ht="12.75" customHeight="1" x14ac:dyDescent="0.2"/>
    <row r="4886" ht="12.75" customHeight="1" x14ac:dyDescent="0.2"/>
    <row r="4887" ht="12.75" customHeight="1" x14ac:dyDescent="0.2"/>
    <row r="4888" ht="12.75" customHeight="1" x14ac:dyDescent="0.2"/>
    <row r="4889" ht="12.75" customHeight="1" x14ac:dyDescent="0.2"/>
    <row r="4890" ht="12.75" customHeight="1" x14ac:dyDescent="0.2"/>
    <row r="4891" ht="12.75" customHeight="1" x14ac:dyDescent="0.2"/>
    <row r="4892" ht="12.75" customHeight="1" x14ac:dyDescent="0.2"/>
    <row r="4893" ht="12.75" customHeight="1" x14ac:dyDescent="0.2"/>
    <row r="4894" ht="12.75" customHeight="1" x14ac:dyDescent="0.2"/>
    <row r="4895" ht="12.75" customHeight="1" x14ac:dyDescent="0.2"/>
    <row r="4896" ht="12.75" customHeight="1" x14ac:dyDescent="0.2"/>
    <row r="4897" ht="12.75" customHeight="1" x14ac:dyDescent="0.2"/>
    <row r="4898" ht="12.75" customHeight="1" x14ac:dyDescent="0.2"/>
    <row r="4899" ht="12.75" customHeight="1" x14ac:dyDescent="0.2"/>
    <row r="4900" ht="12.75" customHeight="1" x14ac:dyDescent="0.2"/>
    <row r="4901" ht="12.75" customHeight="1" x14ac:dyDescent="0.2"/>
    <row r="4902" ht="12.75" customHeight="1" x14ac:dyDescent="0.2"/>
    <row r="4903" ht="12.75" customHeight="1" x14ac:dyDescent="0.2"/>
    <row r="4904" ht="12.75" customHeight="1" x14ac:dyDescent="0.2"/>
    <row r="4905" ht="12.75" customHeight="1" x14ac:dyDescent="0.2"/>
    <row r="4906" ht="12.75" customHeight="1" x14ac:dyDescent="0.2"/>
    <row r="4907" ht="12.75" customHeight="1" x14ac:dyDescent="0.2"/>
    <row r="4908" ht="12.75" customHeight="1" x14ac:dyDescent="0.2"/>
    <row r="4909" ht="12.75" customHeight="1" x14ac:dyDescent="0.2"/>
    <row r="4910" ht="12.75" customHeight="1" x14ac:dyDescent="0.2"/>
    <row r="4911" ht="12.75" customHeight="1" x14ac:dyDescent="0.2"/>
    <row r="4912" ht="12.75" customHeight="1" x14ac:dyDescent="0.2"/>
    <row r="4913" ht="12.75" customHeight="1" x14ac:dyDescent="0.2"/>
    <row r="4914" ht="12.75" customHeight="1" x14ac:dyDescent="0.2"/>
    <row r="4915" ht="12.75" customHeight="1" x14ac:dyDescent="0.2"/>
    <row r="4916" ht="12.75" customHeight="1" x14ac:dyDescent="0.2"/>
    <row r="4917" ht="12.75" customHeight="1" x14ac:dyDescent="0.2"/>
    <row r="4918" ht="12.75" customHeight="1" x14ac:dyDescent="0.2"/>
    <row r="4919" ht="12.75" customHeight="1" x14ac:dyDescent="0.2"/>
    <row r="4920" ht="12.75" customHeight="1" x14ac:dyDescent="0.2"/>
    <row r="4921" ht="12.75" customHeight="1" x14ac:dyDescent="0.2"/>
    <row r="4922" ht="12.75" customHeight="1" x14ac:dyDescent="0.2"/>
    <row r="4923" ht="12.75" customHeight="1" x14ac:dyDescent="0.2"/>
    <row r="4924" ht="12.75" customHeight="1" x14ac:dyDescent="0.2"/>
    <row r="4925" ht="12.75" customHeight="1" x14ac:dyDescent="0.2"/>
    <row r="4926" ht="12.75" customHeight="1" x14ac:dyDescent="0.2"/>
    <row r="4927" ht="12.75" customHeight="1" x14ac:dyDescent="0.2"/>
    <row r="4928" ht="12.75" customHeight="1" x14ac:dyDescent="0.2"/>
    <row r="4929" ht="12.75" customHeight="1" x14ac:dyDescent="0.2"/>
    <row r="4930" ht="12.75" customHeight="1" x14ac:dyDescent="0.2"/>
    <row r="4931" ht="12.75" customHeight="1" x14ac:dyDescent="0.2"/>
    <row r="4932" ht="12.75" customHeight="1" x14ac:dyDescent="0.2"/>
    <row r="4933" ht="12.75" customHeight="1" x14ac:dyDescent="0.2"/>
    <row r="4934" ht="12.75" customHeight="1" x14ac:dyDescent="0.2"/>
    <row r="4935" ht="12.75" customHeight="1" x14ac:dyDescent="0.2"/>
    <row r="4936" ht="12.75" customHeight="1" x14ac:dyDescent="0.2"/>
    <row r="4937" ht="12.75" customHeight="1" x14ac:dyDescent="0.2"/>
    <row r="4938" ht="12.75" customHeight="1" x14ac:dyDescent="0.2"/>
    <row r="4939" ht="12.75" customHeight="1" x14ac:dyDescent="0.2"/>
    <row r="4940" ht="12.75" customHeight="1" x14ac:dyDescent="0.2"/>
    <row r="4941" ht="12.75" customHeight="1" x14ac:dyDescent="0.2"/>
    <row r="4942" ht="12.75" customHeight="1" x14ac:dyDescent="0.2"/>
    <row r="4943" ht="12.75" customHeight="1" x14ac:dyDescent="0.2"/>
    <row r="4944" ht="12.75" customHeight="1" x14ac:dyDescent="0.2"/>
    <row r="4945" ht="12.75" customHeight="1" x14ac:dyDescent="0.2"/>
    <row r="4946" ht="12.75" customHeight="1" x14ac:dyDescent="0.2"/>
    <row r="4947" ht="12.75" customHeight="1" x14ac:dyDescent="0.2"/>
    <row r="4948" ht="12.75" customHeight="1" x14ac:dyDescent="0.2"/>
    <row r="4949" ht="12.75" customHeight="1" x14ac:dyDescent="0.2"/>
    <row r="4950" ht="12.75" customHeight="1" x14ac:dyDescent="0.2"/>
    <row r="4951" ht="12.75" customHeight="1" x14ac:dyDescent="0.2"/>
    <row r="4952" ht="12.75" customHeight="1" x14ac:dyDescent="0.2"/>
    <row r="4953" ht="12.75" customHeight="1" x14ac:dyDescent="0.2"/>
    <row r="4954" ht="12.75" customHeight="1" x14ac:dyDescent="0.2"/>
    <row r="4955" ht="12.75" customHeight="1" x14ac:dyDescent="0.2"/>
    <row r="4956" ht="12.75" customHeight="1" x14ac:dyDescent="0.2"/>
    <row r="4957" ht="12.75" customHeight="1" x14ac:dyDescent="0.2"/>
    <row r="4958" ht="12.75" customHeight="1" x14ac:dyDescent="0.2"/>
    <row r="4959" ht="12.75" customHeight="1" x14ac:dyDescent="0.2"/>
    <row r="4960" ht="12.75" customHeight="1" x14ac:dyDescent="0.2"/>
    <row r="4961" ht="12.75" customHeight="1" x14ac:dyDescent="0.2"/>
    <row r="4962" ht="12.75" customHeight="1" x14ac:dyDescent="0.2"/>
    <row r="4963" ht="12.75" customHeight="1" x14ac:dyDescent="0.2"/>
    <row r="4964" ht="12.75" customHeight="1" x14ac:dyDescent="0.2"/>
    <row r="4965" ht="12.75" customHeight="1" x14ac:dyDescent="0.2"/>
    <row r="4966" ht="12.75" customHeight="1" x14ac:dyDescent="0.2"/>
    <row r="4967" ht="12.75" customHeight="1" x14ac:dyDescent="0.2"/>
    <row r="4968" ht="12.75" customHeight="1" x14ac:dyDescent="0.2"/>
    <row r="4969" ht="12.75" customHeight="1" x14ac:dyDescent="0.2"/>
    <row r="4970" ht="12.75" customHeight="1" x14ac:dyDescent="0.2"/>
    <row r="4971" ht="12.75" customHeight="1" x14ac:dyDescent="0.2"/>
    <row r="4972" ht="12.75" customHeight="1" x14ac:dyDescent="0.2"/>
    <row r="4973" ht="12.75" customHeight="1" x14ac:dyDescent="0.2"/>
    <row r="4974" ht="12.75" customHeight="1" x14ac:dyDescent="0.2"/>
    <row r="4975" ht="12.75" customHeight="1" x14ac:dyDescent="0.2"/>
    <row r="4976" ht="12.75" customHeight="1" x14ac:dyDescent="0.2"/>
    <row r="4977" ht="12.75" customHeight="1" x14ac:dyDescent="0.2"/>
    <row r="4978" ht="12.75" customHeight="1" x14ac:dyDescent="0.2"/>
    <row r="4979" ht="12.75" customHeight="1" x14ac:dyDescent="0.2"/>
    <row r="4980" ht="12.75" customHeight="1" x14ac:dyDescent="0.2"/>
    <row r="4981" ht="12.75" customHeight="1" x14ac:dyDescent="0.2"/>
    <row r="4982" ht="12.75" customHeight="1" x14ac:dyDescent="0.2"/>
    <row r="4983" ht="12.75" customHeight="1" x14ac:dyDescent="0.2"/>
    <row r="4984" ht="12.75" customHeight="1" x14ac:dyDescent="0.2"/>
    <row r="4985" ht="12.75" customHeight="1" x14ac:dyDescent="0.2"/>
    <row r="4986" ht="12.75" customHeight="1" x14ac:dyDescent="0.2"/>
    <row r="4987" ht="12.75" customHeight="1" x14ac:dyDescent="0.2"/>
    <row r="4988" ht="12.75" customHeight="1" x14ac:dyDescent="0.2"/>
    <row r="4989" ht="12.75" customHeight="1" x14ac:dyDescent="0.2"/>
    <row r="4990" ht="12.75" customHeight="1" x14ac:dyDescent="0.2"/>
    <row r="4991" ht="12.75" customHeight="1" x14ac:dyDescent="0.2"/>
    <row r="4992" ht="12.75" customHeight="1" x14ac:dyDescent="0.2"/>
    <row r="4993" ht="12.75" customHeight="1" x14ac:dyDescent="0.2"/>
    <row r="4994" ht="12.75" customHeight="1" x14ac:dyDescent="0.2"/>
    <row r="4995" ht="12.75" customHeight="1" x14ac:dyDescent="0.2"/>
    <row r="4996" ht="12.75" customHeight="1" x14ac:dyDescent="0.2"/>
    <row r="4997" ht="12.75" customHeight="1" x14ac:dyDescent="0.2"/>
    <row r="4998" ht="12.75" customHeight="1" x14ac:dyDescent="0.2"/>
    <row r="4999" ht="12.75" customHeight="1" x14ac:dyDescent="0.2"/>
    <row r="5000" ht="12.75" customHeight="1" x14ac:dyDescent="0.2"/>
    <row r="5001" ht="12.75" customHeight="1" x14ac:dyDescent="0.2"/>
    <row r="5002" ht="12.75" customHeight="1" x14ac:dyDescent="0.2"/>
    <row r="5003" ht="12.75" customHeight="1" x14ac:dyDescent="0.2"/>
    <row r="5004" ht="12.75" customHeight="1" x14ac:dyDescent="0.2"/>
    <row r="5005" ht="12.75" customHeight="1" x14ac:dyDescent="0.2"/>
    <row r="5006" ht="12.75" customHeight="1" x14ac:dyDescent="0.2"/>
    <row r="5007" ht="12.75" customHeight="1" x14ac:dyDescent="0.2"/>
    <row r="5008" ht="12.75" customHeight="1" x14ac:dyDescent="0.2"/>
    <row r="5009" ht="12.75" customHeight="1" x14ac:dyDescent="0.2"/>
    <row r="5010" ht="12.75" customHeight="1" x14ac:dyDescent="0.2"/>
    <row r="5011" ht="12.75" customHeight="1" x14ac:dyDescent="0.2"/>
    <row r="5012" ht="12.75" customHeight="1" x14ac:dyDescent="0.2"/>
    <row r="5013" ht="12.75" customHeight="1" x14ac:dyDescent="0.2"/>
    <row r="5014" ht="12.75" customHeight="1" x14ac:dyDescent="0.2"/>
    <row r="5015" ht="12.75" customHeight="1" x14ac:dyDescent="0.2"/>
    <row r="5016" ht="12.75" customHeight="1" x14ac:dyDescent="0.2"/>
    <row r="5017" ht="12.75" customHeight="1" x14ac:dyDescent="0.2"/>
    <row r="5018" ht="12.75" customHeight="1" x14ac:dyDescent="0.2"/>
    <row r="5019" ht="12.75" customHeight="1" x14ac:dyDescent="0.2"/>
    <row r="5020" ht="12.75" customHeight="1" x14ac:dyDescent="0.2"/>
    <row r="5021" ht="12.75" customHeight="1" x14ac:dyDescent="0.2"/>
    <row r="5022" ht="12.75" customHeight="1" x14ac:dyDescent="0.2"/>
    <row r="5023" ht="12.75" customHeight="1" x14ac:dyDescent="0.2"/>
    <row r="5024" ht="12.75" customHeight="1" x14ac:dyDescent="0.2"/>
    <row r="5025" ht="12.75" customHeight="1" x14ac:dyDescent="0.2"/>
    <row r="5026" ht="12.75" customHeight="1" x14ac:dyDescent="0.2"/>
    <row r="5027" ht="12.75" customHeight="1" x14ac:dyDescent="0.2"/>
    <row r="5028" ht="12.75" customHeight="1" x14ac:dyDescent="0.2"/>
    <row r="5029" ht="12.75" customHeight="1" x14ac:dyDescent="0.2"/>
    <row r="5030" ht="12.75" customHeight="1" x14ac:dyDescent="0.2"/>
    <row r="5031" ht="12.75" customHeight="1" x14ac:dyDescent="0.2"/>
    <row r="5032" ht="12.75" customHeight="1" x14ac:dyDescent="0.2"/>
    <row r="5033" ht="12.75" customHeight="1" x14ac:dyDescent="0.2"/>
    <row r="5034" ht="12.75" customHeight="1" x14ac:dyDescent="0.2"/>
    <row r="5035" ht="12.75" customHeight="1" x14ac:dyDescent="0.2"/>
    <row r="5036" ht="12.75" customHeight="1" x14ac:dyDescent="0.2"/>
    <row r="5037" ht="12.75" customHeight="1" x14ac:dyDescent="0.2"/>
    <row r="5038" ht="12.75" customHeight="1" x14ac:dyDescent="0.2"/>
    <row r="5039" ht="12.75" customHeight="1" x14ac:dyDescent="0.2"/>
    <row r="5040" ht="12.75" customHeight="1" x14ac:dyDescent="0.2"/>
    <row r="5041" ht="12.75" customHeight="1" x14ac:dyDescent="0.2"/>
    <row r="5042" ht="12.75" customHeight="1" x14ac:dyDescent="0.2"/>
    <row r="5043" ht="12.75" customHeight="1" x14ac:dyDescent="0.2"/>
    <row r="5044" ht="12.75" customHeight="1" x14ac:dyDescent="0.2"/>
    <row r="5045" ht="12.75" customHeight="1" x14ac:dyDescent="0.2"/>
    <row r="5046" ht="12.75" customHeight="1" x14ac:dyDescent="0.2"/>
    <row r="5047" ht="12.75" customHeight="1" x14ac:dyDescent="0.2"/>
    <row r="5048" ht="12.75" customHeight="1" x14ac:dyDescent="0.2"/>
    <row r="5049" ht="12.75" customHeight="1" x14ac:dyDescent="0.2"/>
    <row r="5050" ht="12.75" customHeight="1" x14ac:dyDescent="0.2"/>
    <row r="5051" ht="12.75" customHeight="1" x14ac:dyDescent="0.2"/>
    <row r="5052" ht="12.75" customHeight="1" x14ac:dyDescent="0.2"/>
    <row r="5053" ht="12.75" customHeight="1" x14ac:dyDescent="0.2"/>
    <row r="5054" ht="12.75" customHeight="1" x14ac:dyDescent="0.2"/>
    <row r="5055" ht="12.75" customHeight="1" x14ac:dyDescent="0.2"/>
    <row r="5056" ht="12.75" customHeight="1" x14ac:dyDescent="0.2"/>
    <row r="5057" ht="12.75" customHeight="1" x14ac:dyDescent="0.2"/>
    <row r="5058" ht="12.75" customHeight="1" x14ac:dyDescent="0.2"/>
    <row r="5059" ht="12.75" customHeight="1" x14ac:dyDescent="0.2"/>
    <row r="5060" ht="12.75" customHeight="1" x14ac:dyDescent="0.2"/>
    <row r="5061" ht="12.75" customHeight="1" x14ac:dyDescent="0.2"/>
    <row r="5062" ht="12.75" customHeight="1" x14ac:dyDescent="0.2"/>
    <row r="5063" ht="12.75" customHeight="1" x14ac:dyDescent="0.2"/>
    <row r="5064" ht="12.75" customHeight="1" x14ac:dyDescent="0.2"/>
    <row r="5065" ht="12.75" customHeight="1" x14ac:dyDescent="0.2"/>
    <row r="5066" ht="12.75" customHeight="1" x14ac:dyDescent="0.2"/>
    <row r="5067" ht="12.75" customHeight="1" x14ac:dyDescent="0.2"/>
    <row r="5068" ht="12.75" customHeight="1" x14ac:dyDescent="0.2"/>
    <row r="5069" ht="12.75" customHeight="1" x14ac:dyDescent="0.2"/>
    <row r="5070" ht="12.75" customHeight="1" x14ac:dyDescent="0.2"/>
    <row r="5071" ht="12.75" customHeight="1" x14ac:dyDescent="0.2"/>
    <row r="5072" ht="12.75" customHeight="1" x14ac:dyDescent="0.2"/>
    <row r="5073" ht="12.75" customHeight="1" x14ac:dyDescent="0.2"/>
    <row r="5074" ht="12.75" customHeight="1" x14ac:dyDescent="0.2"/>
    <row r="5075" ht="12.75" customHeight="1" x14ac:dyDescent="0.2"/>
    <row r="5076" ht="12.75" customHeight="1" x14ac:dyDescent="0.2"/>
    <row r="5077" ht="12.75" customHeight="1" x14ac:dyDescent="0.2"/>
    <row r="5078" ht="12.75" customHeight="1" x14ac:dyDescent="0.2"/>
    <row r="5079" ht="12.75" customHeight="1" x14ac:dyDescent="0.2"/>
    <row r="5080" ht="12.75" customHeight="1" x14ac:dyDescent="0.2"/>
    <row r="5081" ht="12.75" customHeight="1" x14ac:dyDescent="0.2"/>
    <row r="5082" ht="12.75" customHeight="1" x14ac:dyDescent="0.2"/>
    <row r="5083" ht="12.75" customHeight="1" x14ac:dyDescent="0.2"/>
    <row r="5084" ht="12.75" customHeight="1" x14ac:dyDescent="0.2"/>
    <row r="5085" ht="12.75" customHeight="1" x14ac:dyDescent="0.2"/>
    <row r="5086" ht="12.75" customHeight="1" x14ac:dyDescent="0.2"/>
    <row r="5087" ht="12.75" customHeight="1" x14ac:dyDescent="0.2"/>
    <row r="5088" ht="12.75" customHeight="1" x14ac:dyDescent="0.2"/>
    <row r="5089" ht="12.75" customHeight="1" x14ac:dyDescent="0.2"/>
    <row r="5090" ht="12.75" customHeight="1" x14ac:dyDescent="0.2"/>
    <row r="5091" ht="12.75" customHeight="1" x14ac:dyDescent="0.2"/>
    <row r="5092" ht="12.75" customHeight="1" x14ac:dyDescent="0.2"/>
    <row r="5093" ht="12.75" customHeight="1" x14ac:dyDescent="0.2"/>
    <row r="5094" ht="12.75" customHeight="1" x14ac:dyDescent="0.2"/>
    <row r="5095" ht="12.75" customHeight="1" x14ac:dyDescent="0.2"/>
    <row r="5096" ht="12.75" customHeight="1" x14ac:dyDescent="0.2"/>
    <row r="5097" ht="12.75" customHeight="1" x14ac:dyDescent="0.2"/>
    <row r="5098" ht="12.75" customHeight="1" x14ac:dyDescent="0.2"/>
    <row r="5099" ht="12.75" customHeight="1" x14ac:dyDescent="0.2"/>
    <row r="5100" ht="12.75" customHeight="1" x14ac:dyDescent="0.2"/>
    <row r="5101" ht="12.75" customHeight="1" x14ac:dyDescent="0.2"/>
    <row r="5102" ht="12.75" customHeight="1" x14ac:dyDescent="0.2"/>
    <row r="5103" ht="12.75" customHeight="1" x14ac:dyDescent="0.2"/>
    <row r="5104" ht="12.75" customHeight="1" x14ac:dyDescent="0.2"/>
    <row r="5105" ht="12.75" customHeight="1" x14ac:dyDescent="0.2"/>
    <row r="5106" ht="12.75" customHeight="1" x14ac:dyDescent="0.2"/>
    <row r="5107" ht="12.75" customHeight="1" x14ac:dyDescent="0.2"/>
    <row r="5108" ht="12.75" customHeight="1" x14ac:dyDescent="0.2"/>
    <row r="5109" ht="12.75" customHeight="1" x14ac:dyDescent="0.2"/>
    <row r="5110" ht="12.75" customHeight="1" x14ac:dyDescent="0.2"/>
    <row r="5111" ht="12.75" customHeight="1" x14ac:dyDescent="0.2"/>
    <row r="5112" ht="12.75" customHeight="1" x14ac:dyDescent="0.2"/>
    <row r="5113" ht="12.75" customHeight="1" x14ac:dyDescent="0.2"/>
    <row r="5114" ht="12.75" customHeight="1" x14ac:dyDescent="0.2"/>
    <row r="5115" ht="12.75" customHeight="1" x14ac:dyDescent="0.2"/>
    <row r="5116" ht="12.75" customHeight="1" x14ac:dyDescent="0.2"/>
    <row r="5117" ht="12.75" customHeight="1" x14ac:dyDescent="0.2"/>
    <row r="5118" ht="12.75" customHeight="1" x14ac:dyDescent="0.2"/>
    <row r="5119" ht="12.75" customHeight="1" x14ac:dyDescent="0.2"/>
    <row r="5120" ht="12.75" customHeight="1" x14ac:dyDescent="0.2"/>
    <row r="5121" ht="12.75" customHeight="1" x14ac:dyDescent="0.2"/>
    <row r="5122" ht="12.75" customHeight="1" x14ac:dyDescent="0.2"/>
    <row r="5123" ht="12.75" customHeight="1" x14ac:dyDescent="0.2"/>
    <row r="5124" ht="12.75" customHeight="1" x14ac:dyDescent="0.2"/>
    <row r="5125" ht="12.75" customHeight="1" x14ac:dyDescent="0.2"/>
    <row r="5126" ht="12.75" customHeight="1" x14ac:dyDescent="0.2"/>
    <row r="5127" ht="12.75" customHeight="1" x14ac:dyDescent="0.2"/>
    <row r="5128" ht="12.75" customHeight="1" x14ac:dyDescent="0.2"/>
    <row r="5129" ht="12.75" customHeight="1" x14ac:dyDescent="0.2"/>
    <row r="5130" ht="12.75" customHeight="1" x14ac:dyDescent="0.2"/>
    <row r="5131" ht="12.75" customHeight="1" x14ac:dyDescent="0.2"/>
    <row r="5132" ht="12.75" customHeight="1" x14ac:dyDescent="0.2"/>
    <row r="5133" ht="12.75" customHeight="1" x14ac:dyDescent="0.2"/>
    <row r="5134" ht="12.75" customHeight="1" x14ac:dyDescent="0.2"/>
    <row r="5135" ht="12.75" customHeight="1" x14ac:dyDescent="0.2"/>
    <row r="5136" ht="12.75" customHeight="1" x14ac:dyDescent="0.2"/>
    <row r="5137" ht="12.75" customHeight="1" x14ac:dyDescent="0.2"/>
    <row r="5138" ht="12.75" customHeight="1" x14ac:dyDescent="0.2"/>
    <row r="5139" ht="12.75" customHeight="1" x14ac:dyDescent="0.2"/>
    <row r="5140" ht="12.75" customHeight="1" x14ac:dyDescent="0.2"/>
    <row r="5141" ht="12.75" customHeight="1" x14ac:dyDescent="0.2"/>
    <row r="5142" ht="12.75" customHeight="1" x14ac:dyDescent="0.2"/>
    <row r="5143" ht="12.75" customHeight="1" x14ac:dyDescent="0.2"/>
    <row r="5144" ht="12.75" customHeight="1" x14ac:dyDescent="0.2"/>
    <row r="5145" ht="12.75" customHeight="1" x14ac:dyDescent="0.2"/>
    <row r="5146" ht="12.75" customHeight="1" x14ac:dyDescent="0.2"/>
    <row r="5147" ht="12.75" customHeight="1" x14ac:dyDescent="0.2"/>
    <row r="5148" ht="12.75" customHeight="1" x14ac:dyDescent="0.2"/>
    <row r="5149" ht="12.75" customHeight="1" x14ac:dyDescent="0.2"/>
    <row r="5150" ht="12.75" customHeight="1" x14ac:dyDescent="0.2"/>
    <row r="5151" ht="12.75" customHeight="1" x14ac:dyDescent="0.2"/>
    <row r="5152" ht="12.75" customHeight="1" x14ac:dyDescent="0.2"/>
    <row r="5153" ht="12.75" customHeight="1" x14ac:dyDescent="0.2"/>
    <row r="5154" ht="12.75" customHeight="1" x14ac:dyDescent="0.2"/>
    <row r="5155" ht="12.75" customHeight="1" x14ac:dyDescent="0.2"/>
    <row r="5156" ht="12.75" customHeight="1" x14ac:dyDescent="0.2"/>
    <row r="5157" ht="12.75" customHeight="1" x14ac:dyDescent="0.2"/>
    <row r="5158" ht="12.75" customHeight="1" x14ac:dyDescent="0.2"/>
    <row r="5159" ht="12.75" customHeight="1" x14ac:dyDescent="0.2"/>
    <row r="5160" ht="12.75" customHeight="1" x14ac:dyDescent="0.2"/>
    <row r="5161" ht="12.75" customHeight="1" x14ac:dyDescent="0.2"/>
    <row r="5162" ht="12.75" customHeight="1" x14ac:dyDescent="0.2"/>
    <row r="5163" ht="12.75" customHeight="1" x14ac:dyDescent="0.2"/>
    <row r="5164" ht="12.75" customHeight="1" x14ac:dyDescent="0.2"/>
    <row r="5165" ht="12.75" customHeight="1" x14ac:dyDescent="0.2"/>
    <row r="5166" ht="12.75" customHeight="1" x14ac:dyDescent="0.2"/>
    <row r="5167" ht="12.75" customHeight="1" x14ac:dyDescent="0.2"/>
    <row r="5168" ht="12.75" customHeight="1" x14ac:dyDescent="0.2"/>
    <row r="5169" ht="12.75" customHeight="1" x14ac:dyDescent="0.2"/>
    <row r="5170" ht="12.75" customHeight="1" x14ac:dyDescent="0.2"/>
    <row r="5171" ht="12.75" customHeight="1" x14ac:dyDescent="0.2"/>
    <row r="5172" ht="12.75" customHeight="1" x14ac:dyDescent="0.2"/>
    <row r="5173" ht="12.75" customHeight="1" x14ac:dyDescent="0.2"/>
    <row r="5174" ht="12.75" customHeight="1" x14ac:dyDescent="0.2"/>
    <row r="5175" ht="12.75" customHeight="1" x14ac:dyDescent="0.2"/>
    <row r="5176" ht="12.75" customHeight="1" x14ac:dyDescent="0.2"/>
    <row r="5177" ht="12.75" customHeight="1" x14ac:dyDescent="0.2"/>
    <row r="5178" ht="12.75" customHeight="1" x14ac:dyDescent="0.2"/>
    <row r="5179" ht="12.75" customHeight="1" x14ac:dyDescent="0.2"/>
    <row r="5180" ht="12.75" customHeight="1" x14ac:dyDescent="0.2"/>
    <row r="5181" ht="12.75" customHeight="1" x14ac:dyDescent="0.2"/>
    <row r="5182" ht="12.75" customHeight="1" x14ac:dyDescent="0.2"/>
    <row r="5183" ht="12.75" customHeight="1" x14ac:dyDescent="0.2"/>
    <row r="5184" ht="12.75" customHeight="1" x14ac:dyDescent="0.2"/>
    <row r="5185" ht="12.75" customHeight="1" x14ac:dyDescent="0.2"/>
    <row r="5186" ht="12.75" customHeight="1" x14ac:dyDescent="0.2"/>
    <row r="5187" ht="12.75" customHeight="1" x14ac:dyDescent="0.2"/>
    <row r="5188" ht="12.75" customHeight="1" x14ac:dyDescent="0.2"/>
    <row r="5189" ht="12.75" customHeight="1" x14ac:dyDescent="0.2"/>
    <row r="5190" ht="12.75" customHeight="1" x14ac:dyDescent="0.2"/>
    <row r="5191" ht="12.75" customHeight="1" x14ac:dyDescent="0.2"/>
    <row r="5192" ht="12.75" customHeight="1" x14ac:dyDescent="0.2"/>
    <row r="5193" ht="12.75" customHeight="1" x14ac:dyDescent="0.2"/>
    <row r="5194" ht="12.75" customHeight="1" x14ac:dyDescent="0.2"/>
    <row r="5195" ht="12.75" customHeight="1" x14ac:dyDescent="0.2"/>
    <row r="5196" ht="12.75" customHeight="1" x14ac:dyDescent="0.2"/>
    <row r="5197" ht="12.75" customHeight="1" x14ac:dyDescent="0.2"/>
    <row r="5198" ht="12.75" customHeight="1" x14ac:dyDescent="0.2"/>
    <row r="5199" ht="12.75" customHeight="1" x14ac:dyDescent="0.2"/>
    <row r="5200" ht="12.75" customHeight="1" x14ac:dyDescent="0.2"/>
    <row r="5201" ht="12.75" customHeight="1" x14ac:dyDescent="0.2"/>
    <row r="5202" ht="12.75" customHeight="1" x14ac:dyDescent="0.2"/>
    <row r="5203" ht="12.75" customHeight="1" x14ac:dyDescent="0.2"/>
    <row r="5204" ht="12.75" customHeight="1" x14ac:dyDescent="0.2"/>
    <row r="5205" ht="12.75" customHeight="1" x14ac:dyDescent="0.2"/>
    <row r="5206" ht="12.75" customHeight="1" x14ac:dyDescent="0.2"/>
    <row r="5207" ht="12.75" customHeight="1" x14ac:dyDescent="0.2"/>
    <row r="5208" ht="12.75" customHeight="1" x14ac:dyDescent="0.2"/>
    <row r="5209" ht="12.75" customHeight="1" x14ac:dyDescent="0.2"/>
    <row r="5210" ht="12.75" customHeight="1" x14ac:dyDescent="0.2"/>
    <row r="5211" ht="12.75" customHeight="1" x14ac:dyDescent="0.2"/>
    <row r="5212" ht="12.75" customHeight="1" x14ac:dyDescent="0.2"/>
    <row r="5213" ht="12.75" customHeight="1" x14ac:dyDescent="0.2"/>
    <row r="5214" ht="12.75" customHeight="1" x14ac:dyDescent="0.2"/>
    <row r="5215" ht="12.75" customHeight="1" x14ac:dyDescent="0.2"/>
    <row r="5216" ht="12.75" customHeight="1" x14ac:dyDescent="0.2"/>
    <row r="5217" ht="12.75" customHeight="1" x14ac:dyDescent="0.2"/>
    <row r="5218" ht="12.75" customHeight="1" x14ac:dyDescent="0.2"/>
    <row r="5219" ht="12.75" customHeight="1" x14ac:dyDescent="0.2"/>
    <row r="5220" ht="12.75" customHeight="1" x14ac:dyDescent="0.2"/>
    <row r="5221" ht="12.75" customHeight="1" x14ac:dyDescent="0.2"/>
    <row r="5222" ht="12.75" customHeight="1" x14ac:dyDescent="0.2"/>
    <row r="5223" ht="12.75" customHeight="1" x14ac:dyDescent="0.2"/>
    <row r="5224" ht="12.75" customHeight="1" x14ac:dyDescent="0.2"/>
    <row r="5225" ht="12.75" customHeight="1" x14ac:dyDescent="0.2"/>
    <row r="5226" ht="12.75" customHeight="1" x14ac:dyDescent="0.2"/>
    <row r="5227" ht="12.75" customHeight="1" x14ac:dyDescent="0.2"/>
    <row r="5228" ht="12.75" customHeight="1" x14ac:dyDescent="0.2"/>
    <row r="5229" ht="12.75" customHeight="1" x14ac:dyDescent="0.2"/>
    <row r="5230" ht="12.75" customHeight="1" x14ac:dyDescent="0.2"/>
    <row r="5231" ht="12.75" customHeight="1" x14ac:dyDescent="0.2"/>
    <row r="5232" ht="12.75" customHeight="1" x14ac:dyDescent="0.2"/>
    <row r="5233" ht="12.75" customHeight="1" x14ac:dyDescent="0.2"/>
    <row r="5234" ht="12.75" customHeight="1" x14ac:dyDescent="0.2"/>
    <row r="5235" ht="12.75" customHeight="1" x14ac:dyDescent="0.2"/>
    <row r="5236" ht="12.75" customHeight="1" x14ac:dyDescent="0.2"/>
    <row r="5237" ht="12.75" customHeight="1" x14ac:dyDescent="0.2"/>
    <row r="5238" ht="12.75" customHeight="1" x14ac:dyDescent="0.2"/>
    <row r="5239" ht="12.75" customHeight="1" x14ac:dyDescent="0.2"/>
    <row r="5240" ht="12.75" customHeight="1" x14ac:dyDescent="0.2"/>
    <row r="5241" ht="12.75" customHeight="1" x14ac:dyDescent="0.2"/>
    <row r="5242" ht="12.75" customHeight="1" x14ac:dyDescent="0.2"/>
    <row r="5243" ht="12.75" customHeight="1" x14ac:dyDescent="0.2"/>
    <row r="5244" ht="12.75" customHeight="1" x14ac:dyDescent="0.2"/>
    <row r="5245" ht="12.75" customHeight="1" x14ac:dyDescent="0.2"/>
    <row r="5246" ht="12.75" customHeight="1" x14ac:dyDescent="0.2"/>
    <row r="5247" ht="12.75" customHeight="1" x14ac:dyDescent="0.2"/>
    <row r="5248" ht="12.75" customHeight="1" x14ac:dyDescent="0.2"/>
    <row r="5249" ht="12.75" customHeight="1" x14ac:dyDescent="0.2"/>
    <row r="5250" ht="12.75" customHeight="1" x14ac:dyDescent="0.2"/>
    <row r="5251" ht="12.75" customHeight="1" x14ac:dyDescent="0.2"/>
    <row r="5252" ht="12.75" customHeight="1" x14ac:dyDescent="0.2"/>
    <row r="5253" ht="12.75" customHeight="1" x14ac:dyDescent="0.2"/>
    <row r="5254" ht="12.75" customHeight="1" x14ac:dyDescent="0.2"/>
    <row r="5255" ht="12.75" customHeight="1" x14ac:dyDescent="0.2"/>
    <row r="5256" ht="12.75" customHeight="1" x14ac:dyDescent="0.2"/>
    <row r="5257" ht="12.75" customHeight="1" x14ac:dyDescent="0.2"/>
    <row r="5258" ht="12.75" customHeight="1" x14ac:dyDescent="0.2"/>
    <row r="5259" ht="12.75" customHeight="1" x14ac:dyDescent="0.2"/>
    <row r="5260" ht="12.75" customHeight="1" x14ac:dyDescent="0.2"/>
    <row r="5261" ht="12.75" customHeight="1" x14ac:dyDescent="0.2"/>
    <row r="5262" ht="12.75" customHeight="1" x14ac:dyDescent="0.2"/>
    <row r="5263" ht="12.75" customHeight="1" x14ac:dyDescent="0.2"/>
    <row r="5264" ht="12.75" customHeight="1" x14ac:dyDescent="0.2"/>
    <row r="5265" ht="12.75" customHeight="1" x14ac:dyDescent="0.2"/>
    <row r="5266" ht="12.75" customHeight="1" x14ac:dyDescent="0.2"/>
    <row r="5267" ht="12.75" customHeight="1" x14ac:dyDescent="0.2"/>
    <row r="5268" ht="12.75" customHeight="1" x14ac:dyDescent="0.2"/>
    <row r="5269" ht="12.75" customHeight="1" x14ac:dyDescent="0.2"/>
    <row r="5270" ht="12.75" customHeight="1" x14ac:dyDescent="0.2"/>
    <row r="5271" ht="12.75" customHeight="1" x14ac:dyDescent="0.2"/>
    <row r="5272" ht="12.75" customHeight="1" x14ac:dyDescent="0.2"/>
    <row r="5273" ht="12.75" customHeight="1" x14ac:dyDescent="0.2"/>
    <row r="5274" ht="12.75" customHeight="1" x14ac:dyDescent="0.2"/>
    <row r="5275" ht="12.75" customHeight="1" x14ac:dyDescent="0.2"/>
    <row r="5276" ht="12.75" customHeight="1" x14ac:dyDescent="0.2"/>
    <row r="5277" ht="12.75" customHeight="1" x14ac:dyDescent="0.2"/>
    <row r="5278" ht="12.75" customHeight="1" x14ac:dyDescent="0.2"/>
    <row r="5279" ht="12.75" customHeight="1" x14ac:dyDescent="0.2"/>
    <row r="5280" ht="12.75" customHeight="1" x14ac:dyDescent="0.2"/>
    <row r="5281" ht="12.75" customHeight="1" x14ac:dyDescent="0.2"/>
    <row r="5282" ht="12.75" customHeight="1" x14ac:dyDescent="0.2"/>
    <row r="5283" ht="12.75" customHeight="1" x14ac:dyDescent="0.2"/>
    <row r="5284" ht="12.75" customHeight="1" x14ac:dyDescent="0.2"/>
    <row r="5285" ht="12.75" customHeight="1" x14ac:dyDescent="0.2"/>
    <row r="5286" ht="12.75" customHeight="1" x14ac:dyDescent="0.2"/>
    <row r="5287" ht="12.75" customHeight="1" x14ac:dyDescent="0.2"/>
    <row r="5288" ht="12.75" customHeight="1" x14ac:dyDescent="0.2"/>
    <row r="5289" ht="12.75" customHeight="1" x14ac:dyDescent="0.2"/>
    <row r="5290" ht="12.75" customHeight="1" x14ac:dyDescent="0.2"/>
    <row r="5291" ht="12.75" customHeight="1" x14ac:dyDescent="0.2"/>
    <row r="5292" ht="12.75" customHeight="1" x14ac:dyDescent="0.2"/>
    <row r="5293" ht="12.75" customHeight="1" x14ac:dyDescent="0.2"/>
    <row r="5294" ht="12.75" customHeight="1" x14ac:dyDescent="0.2"/>
    <row r="5295" ht="12.75" customHeight="1" x14ac:dyDescent="0.2"/>
    <row r="5296" ht="12.75" customHeight="1" x14ac:dyDescent="0.2"/>
    <row r="5297" ht="12.75" customHeight="1" x14ac:dyDescent="0.2"/>
    <row r="5298" ht="12.75" customHeight="1" x14ac:dyDescent="0.2"/>
    <row r="5299" ht="12.75" customHeight="1" x14ac:dyDescent="0.2"/>
    <row r="5300" ht="12.75" customHeight="1" x14ac:dyDescent="0.2"/>
    <row r="5301" ht="12.75" customHeight="1" x14ac:dyDescent="0.2"/>
    <row r="5302" ht="12.75" customHeight="1" x14ac:dyDescent="0.2"/>
    <row r="5303" ht="12.75" customHeight="1" x14ac:dyDescent="0.2"/>
    <row r="5304" ht="12.75" customHeight="1" x14ac:dyDescent="0.2"/>
    <row r="5305" ht="12.75" customHeight="1" x14ac:dyDescent="0.2"/>
    <row r="5306" ht="12.75" customHeight="1" x14ac:dyDescent="0.2"/>
    <row r="5307" ht="12.75" customHeight="1" x14ac:dyDescent="0.2"/>
    <row r="5308" ht="12.75" customHeight="1" x14ac:dyDescent="0.2"/>
    <row r="5309" ht="12.75" customHeight="1" x14ac:dyDescent="0.2"/>
    <row r="5310" ht="12.75" customHeight="1" x14ac:dyDescent="0.2"/>
    <row r="5311" ht="12.75" customHeight="1" x14ac:dyDescent="0.2"/>
    <row r="5312" ht="12.75" customHeight="1" x14ac:dyDescent="0.2"/>
    <row r="5313" ht="12.75" customHeight="1" x14ac:dyDescent="0.2"/>
    <row r="5314" ht="12.75" customHeight="1" x14ac:dyDescent="0.2"/>
    <row r="5315" ht="12.75" customHeight="1" x14ac:dyDescent="0.2"/>
    <row r="5316" ht="12.75" customHeight="1" x14ac:dyDescent="0.2"/>
    <row r="5317" ht="12.75" customHeight="1" x14ac:dyDescent="0.2"/>
    <row r="5318" ht="12.75" customHeight="1" x14ac:dyDescent="0.2"/>
    <row r="5319" ht="12.75" customHeight="1" x14ac:dyDescent="0.2"/>
    <row r="5320" ht="12.75" customHeight="1" x14ac:dyDescent="0.2"/>
    <row r="5321" ht="12.75" customHeight="1" x14ac:dyDescent="0.2"/>
    <row r="5322" ht="12.75" customHeight="1" x14ac:dyDescent="0.2"/>
    <row r="5323" ht="12.75" customHeight="1" x14ac:dyDescent="0.2"/>
    <row r="5324" ht="12.75" customHeight="1" x14ac:dyDescent="0.2"/>
    <row r="5325" ht="12.75" customHeight="1" x14ac:dyDescent="0.2"/>
    <row r="5326" ht="12.75" customHeight="1" x14ac:dyDescent="0.2"/>
    <row r="5327" ht="12.75" customHeight="1" x14ac:dyDescent="0.2"/>
    <row r="5328" ht="12.75" customHeight="1" x14ac:dyDescent="0.2"/>
    <row r="5329" ht="12.75" customHeight="1" x14ac:dyDescent="0.2"/>
    <row r="5330" ht="12.75" customHeight="1" x14ac:dyDescent="0.2"/>
    <row r="5331" ht="12.75" customHeight="1" x14ac:dyDescent="0.2"/>
    <row r="5332" ht="12.75" customHeight="1" x14ac:dyDescent="0.2"/>
    <row r="5333" ht="12.75" customHeight="1" x14ac:dyDescent="0.2"/>
    <row r="5334" ht="12.75" customHeight="1" x14ac:dyDescent="0.2"/>
    <row r="5335" ht="12.75" customHeight="1" x14ac:dyDescent="0.2"/>
    <row r="5336" ht="12.75" customHeight="1" x14ac:dyDescent="0.2"/>
    <row r="5337" ht="12.75" customHeight="1" x14ac:dyDescent="0.2"/>
    <row r="5338" ht="12.75" customHeight="1" x14ac:dyDescent="0.2"/>
    <row r="5339" ht="12.75" customHeight="1" x14ac:dyDescent="0.2"/>
    <row r="5340" ht="12.75" customHeight="1" x14ac:dyDescent="0.2"/>
    <row r="5341" ht="12.75" customHeight="1" x14ac:dyDescent="0.2"/>
    <row r="5342" ht="12.75" customHeight="1" x14ac:dyDescent="0.2"/>
    <row r="5343" ht="12.75" customHeight="1" x14ac:dyDescent="0.2"/>
    <row r="5344" ht="12.75" customHeight="1" x14ac:dyDescent="0.2"/>
    <row r="5345" ht="12.75" customHeight="1" x14ac:dyDescent="0.2"/>
    <row r="5346" ht="12.75" customHeight="1" x14ac:dyDescent="0.2"/>
    <row r="5347" ht="12.75" customHeight="1" x14ac:dyDescent="0.2"/>
    <row r="5348" ht="12.75" customHeight="1" x14ac:dyDescent="0.2"/>
    <row r="5349" ht="12.75" customHeight="1" x14ac:dyDescent="0.2"/>
    <row r="5350" ht="12.75" customHeight="1" x14ac:dyDescent="0.2"/>
    <row r="5351" ht="12.75" customHeight="1" x14ac:dyDescent="0.2"/>
    <row r="5352" ht="12.75" customHeight="1" x14ac:dyDescent="0.2"/>
    <row r="5353" ht="12.75" customHeight="1" x14ac:dyDescent="0.2"/>
    <row r="5354" ht="12.75" customHeight="1" x14ac:dyDescent="0.2"/>
    <row r="5355" ht="12.75" customHeight="1" x14ac:dyDescent="0.2"/>
    <row r="5356" ht="12.75" customHeight="1" x14ac:dyDescent="0.2"/>
    <row r="5357" ht="12.75" customHeight="1" x14ac:dyDescent="0.2"/>
    <row r="5358" ht="12.75" customHeight="1" x14ac:dyDescent="0.2"/>
    <row r="5359" ht="12.75" customHeight="1" x14ac:dyDescent="0.2"/>
    <row r="5360" ht="12.75" customHeight="1" x14ac:dyDescent="0.2"/>
    <row r="5361" ht="12.75" customHeight="1" x14ac:dyDescent="0.2"/>
    <row r="5362" ht="12.75" customHeight="1" x14ac:dyDescent="0.2"/>
    <row r="5363" ht="12.75" customHeight="1" x14ac:dyDescent="0.2"/>
    <row r="5364" ht="12.75" customHeight="1" x14ac:dyDescent="0.2"/>
    <row r="5365" ht="12.75" customHeight="1" x14ac:dyDescent="0.2"/>
    <row r="5366" ht="12.75" customHeight="1" x14ac:dyDescent="0.2"/>
    <row r="5367" ht="12.75" customHeight="1" x14ac:dyDescent="0.2"/>
    <row r="5368" ht="12.75" customHeight="1" x14ac:dyDescent="0.2"/>
    <row r="5369" ht="12.75" customHeight="1" x14ac:dyDescent="0.2"/>
    <row r="5370" ht="12.75" customHeight="1" x14ac:dyDescent="0.2"/>
    <row r="5371" ht="12.75" customHeight="1" x14ac:dyDescent="0.2"/>
    <row r="5372" ht="12.75" customHeight="1" x14ac:dyDescent="0.2"/>
    <row r="5373" ht="12.75" customHeight="1" x14ac:dyDescent="0.2"/>
    <row r="5374" ht="12.75" customHeight="1" x14ac:dyDescent="0.2"/>
    <row r="5375" ht="12.75" customHeight="1" x14ac:dyDescent="0.2"/>
    <row r="5376" ht="12.75" customHeight="1" x14ac:dyDescent="0.2"/>
    <row r="5377" ht="12.75" customHeight="1" x14ac:dyDescent="0.2"/>
    <row r="5378" ht="12.75" customHeight="1" x14ac:dyDescent="0.2"/>
    <row r="5379" ht="12.75" customHeight="1" x14ac:dyDescent="0.2"/>
    <row r="5380" ht="12.75" customHeight="1" x14ac:dyDescent="0.2"/>
    <row r="5381" ht="12.75" customHeight="1" x14ac:dyDescent="0.2"/>
    <row r="5382" ht="12.75" customHeight="1" x14ac:dyDescent="0.2"/>
    <row r="5383" ht="12.75" customHeight="1" x14ac:dyDescent="0.2"/>
    <row r="5384" ht="12.75" customHeight="1" x14ac:dyDescent="0.2"/>
    <row r="5385" ht="12.75" customHeight="1" x14ac:dyDescent="0.2"/>
    <row r="5386" ht="12.75" customHeight="1" x14ac:dyDescent="0.2"/>
    <row r="5387" ht="12.75" customHeight="1" x14ac:dyDescent="0.2"/>
    <row r="5388" ht="12.75" customHeight="1" x14ac:dyDescent="0.2"/>
    <row r="5389" ht="12.75" customHeight="1" x14ac:dyDescent="0.2"/>
    <row r="5390" ht="12.75" customHeight="1" x14ac:dyDescent="0.2"/>
    <row r="5391" ht="12.75" customHeight="1" x14ac:dyDescent="0.2"/>
    <row r="5392" ht="12.75" customHeight="1" x14ac:dyDescent="0.2"/>
    <row r="5393" ht="12.75" customHeight="1" x14ac:dyDescent="0.2"/>
    <row r="5394" ht="12.75" customHeight="1" x14ac:dyDescent="0.2"/>
    <row r="5395" ht="12.75" customHeight="1" x14ac:dyDescent="0.2"/>
    <row r="5396" ht="12.75" customHeight="1" x14ac:dyDescent="0.2"/>
    <row r="5397" ht="12.75" customHeight="1" x14ac:dyDescent="0.2"/>
    <row r="5398" ht="12.75" customHeight="1" x14ac:dyDescent="0.2"/>
    <row r="5399" ht="12.75" customHeight="1" x14ac:dyDescent="0.2"/>
    <row r="5400" ht="12.75" customHeight="1" x14ac:dyDescent="0.2"/>
    <row r="5401" ht="12.75" customHeight="1" x14ac:dyDescent="0.2"/>
    <row r="5402" ht="12.75" customHeight="1" x14ac:dyDescent="0.2"/>
    <row r="5403" ht="12.75" customHeight="1" x14ac:dyDescent="0.2"/>
    <row r="5404" ht="12.75" customHeight="1" x14ac:dyDescent="0.2"/>
    <row r="5405" ht="12.75" customHeight="1" x14ac:dyDescent="0.2"/>
    <row r="5406" ht="12.75" customHeight="1" x14ac:dyDescent="0.2"/>
    <row r="5407" ht="12.75" customHeight="1" x14ac:dyDescent="0.2"/>
    <row r="5408" ht="12.75" customHeight="1" x14ac:dyDescent="0.2"/>
    <row r="5409" ht="12.75" customHeight="1" x14ac:dyDescent="0.2"/>
    <row r="5410" ht="12.75" customHeight="1" x14ac:dyDescent="0.2"/>
    <row r="5411" ht="12.75" customHeight="1" x14ac:dyDescent="0.2"/>
    <row r="5412" ht="12.75" customHeight="1" x14ac:dyDescent="0.2"/>
    <row r="5413" ht="12.75" customHeight="1" x14ac:dyDescent="0.2"/>
    <row r="5414" ht="12.75" customHeight="1" x14ac:dyDescent="0.2"/>
    <row r="5415" ht="12.75" customHeight="1" x14ac:dyDescent="0.2"/>
    <row r="5416" ht="12.75" customHeight="1" x14ac:dyDescent="0.2"/>
    <row r="5417" ht="12.75" customHeight="1" x14ac:dyDescent="0.2"/>
    <row r="5418" ht="12.75" customHeight="1" x14ac:dyDescent="0.2"/>
    <row r="5419" ht="12.75" customHeight="1" x14ac:dyDescent="0.2"/>
    <row r="5420" ht="12.75" customHeight="1" x14ac:dyDescent="0.2"/>
    <row r="5421" ht="12.75" customHeight="1" x14ac:dyDescent="0.2"/>
    <row r="5422" ht="12.75" customHeight="1" x14ac:dyDescent="0.2"/>
    <row r="5423" ht="12.75" customHeight="1" x14ac:dyDescent="0.2"/>
    <row r="5424" ht="12.75" customHeight="1" x14ac:dyDescent="0.2"/>
    <row r="5425" ht="12.75" customHeight="1" x14ac:dyDescent="0.2"/>
    <row r="5426" ht="12.75" customHeight="1" x14ac:dyDescent="0.2"/>
    <row r="5427" ht="12.75" customHeight="1" x14ac:dyDescent="0.2"/>
    <row r="5428" ht="12.75" customHeight="1" x14ac:dyDescent="0.2"/>
    <row r="5429" ht="12.75" customHeight="1" x14ac:dyDescent="0.2"/>
    <row r="5430" ht="12.75" customHeight="1" x14ac:dyDescent="0.2"/>
    <row r="5431" ht="12.75" customHeight="1" x14ac:dyDescent="0.2"/>
    <row r="5432" ht="12.75" customHeight="1" x14ac:dyDescent="0.2"/>
    <row r="5433" ht="12.75" customHeight="1" x14ac:dyDescent="0.2"/>
    <row r="5434" ht="12.75" customHeight="1" x14ac:dyDescent="0.2"/>
    <row r="5435" ht="12.75" customHeight="1" x14ac:dyDescent="0.2"/>
    <row r="5436" ht="12.75" customHeight="1" x14ac:dyDescent="0.2"/>
    <row r="5437" ht="12.75" customHeight="1" x14ac:dyDescent="0.2"/>
    <row r="5438" ht="12.75" customHeight="1" x14ac:dyDescent="0.2"/>
    <row r="5439" ht="12.75" customHeight="1" x14ac:dyDescent="0.2"/>
    <row r="5440" ht="12.75" customHeight="1" x14ac:dyDescent="0.2"/>
    <row r="5441" ht="12.75" customHeight="1" x14ac:dyDescent="0.2"/>
    <row r="5442" ht="12.75" customHeight="1" x14ac:dyDescent="0.2"/>
    <row r="5443" ht="12.75" customHeight="1" x14ac:dyDescent="0.2"/>
    <row r="5444" ht="12.75" customHeight="1" x14ac:dyDescent="0.2"/>
    <row r="5445" ht="12.75" customHeight="1" x14ac:dyDescent="0.2"/>
    <row r="5446" ht="12.75" customHeight="1" x14ac:dyDescent="0.2"/>
    <row r="5447" ht="12.75" customHeight="1" x14ac:dyDescent="0.2"/>
    <row r="5448" ht="12.75" customHeight="1" x14ac:dyDescent="0.2"/>
    <row r="5449" ht="12.75" customHeight="1" x14ac:dyDescent="0.2"/>
    <row r="5450" ht="12.75" customHeight="1" x14ac:dyDescent="0.2"/>
    <row r="5451" ht="12.75" customHeight="1" x14ac:dyDescent="0.2"/>
    <row r="5452" ht="12.75" customHeight="1" x14ac:dyDescent="0.2"/>
    <row r="5453" ht="12.75" customHeight="1" x14ac:dyDescent="0.2"/>
    <row r="5454" ht="12.75" customHeight="1" x14ac:dyDescent="0.2"/>
    <row r="5455" ht="12.75" customHeight="1" x14ac:dyDescent="0.2"/>
    <row r="5456" ht="12.75" customHeight="1" x14ac:dyDescent="0.2"/>
    <row r="5457" ht="12.75" customHeight="1" x14ac:dyDescent="0.2"/>
    <row r="5458" ht="12.75" customHeight="1" x14ac:dyDescent="0.2"/>
    <row r="5459" ht="12.75" customHeight="1" x14ac:dyDescent="0.2"/>
    <row r="5460" ht="12.75" customHeight="1" x14ac:dyDescent="0.2"/>
    <row r="5461" ht="12.75" customHeight="1" x14ac:dyDescent="0.2"/>
    <row r="5462" ht="12.75" customHeight="1" x14ac:dyDescent="0.2"/>
    <row r="5463" ht="12.75" customHeight="1" x14ac:dyDescent="0.2"/>
    <row r="5464" ht="12.75" customHeight="1" x14ac:dyDescent="0.2"/>
    <row r="5465" ht="12.75" customHeight="1" x14ac:dyDescent="0.2"/>
    <row r="5466" ht="12.75" customHeight="1" x14ac:dyDescent="0.2"/>
    <row r="5467" ht="12.75" customHeight="1" x14ac:dyDescent="0.2"/>
    <row r="5468" ht="12.75" customHeight="1" x14ac:dyDescent="0.2"/>
    <row r="5469" ht="12.75" customHeight="1" x14ac:dyDescent="0.2"/>
    <row r="5470" ht="12.75" customHeight="1" x14ac:dyDescent="0.2"/>
    <row r="5471" ht="12.75" customHeight="1" x14ac:dyDescent="0.2"/>
    <row r="5472" ht="12.75" customHeight="1" x14ac:dyDescent="0.2"/>
    <row r="5473" ht="12.75" customHeight="1" x14ac:dyDescent="0.2"/>
    <row r="5474" ht="12.75" customHeight="1" x14ac:dyDescent="0.2"/>
    <row r="5475" ht="12.75" customHeight="1" x14ac:dyDescent="0.2"/>
    <row r="5476" ht="12.75" customHeight="1" x14ac:dyDescent="0.2"/>
    <row r="5477" ht="12.75" customHeight="1" x14ac:dyDescent="0.2"/>
    <row r="5478" ht="12.75" customHeight="1" x14ac:dyDescent="0.2"/>
    <row r="5479" ht="12.75" customHeight="1" x14ac:dyDescent="0.2"/>
    <row r="5480" ht="12.75" customHeight="1" x14ac:dyDescent="0.2"/>
    <row r="5481" ht="12.75" customHeight="1" x14ac:dyDescent="0.2"/>
    <row r="5482" ht="12.75" customHeight="1" x14ac:dyDescent="0.2"/>
    <row r="5483" ht="12.75" customHeight="1" x14ac:dyDescent="0.2"/>
    <row r="5484" ht="12.75" customHeight="1" x14ac:dyDescent="0.2"/>
    <row r="5485" ht="12.75" customHeight="1" x14ac:dyDescent="0.2"/>
    <row r="5486" ht="12.75" customHeight="1" x14ac:dyDescent="0.2"/>
    <row r="5487" ht="12.75" customHeight="1" x14ac:dyDescent="0.2"/>
    <row r="5488" ht="12.75" customHeight="1" x14ac:dyDescent="0.2"/>
    <row r="5489" ht="12.75" customHeight="1" x14ac:dyDescent="0.2"/>
    <row r="5490" ht="12.75" customHeight="1" x14ac:dyDescent="0.2"/>
    <row r="5491" ht="12.75" customHeight="1" x14ac:dyDescent="0.2"/>
    <row r="5492" ht="12.75" customHeight="1" x14ac:dyDescent="0.2"/>
    <row r="5493" ht="12.75" customHeight="1" x14ac:dyDescent="0.2"/>
    <row r="5494" ht="12.75" customHeight="1" x14ac:dyDescent="0.2"/>
    <row r="5495" ht="12.75" customHeight="1" x14ac:dyDescent="0.2"/>
    <row r="5496" ht="12.75" customHeight="1" x14ac:dyDescent="0.2"/>
    <row r="5497" ht="12.75" customHeight="1" x14ac:dyDescent="0.2"/>
    <row r="5498" ht="12.75" customHeight="1" x14ac:dyDescent="0.2"/>
    <row r="5499" ht="12.75" customHeight="1" x14ac:dyDescent="0.2"/>
    <row r="5500" ht="12.75" customHeight="1" x14ac:dyDescent="0.2"/>
    <row r="5501" ht="12.75" customHeight="1" x14ac:dyDescent="0.2"/>
    <row r="5502" ht="12.75" customHeight="1" x14ac:dyDescent="0.2"/>
    <row r="5503" ht="12.75" customHeight="1" x14ac:dyDescent="0.2"/>
    <row r="5504" ht="12.75" customHeight="1" x14ac:dyDescent="0.2"/>
    <row r="5505" ht="12.75" customHeight="1" x14ac:dyDescent="0.2"/>
    <row r="5506" ht="12.75" customHeight="1" x14ac:dyDescent="0.2"/>
    <row r="5507" ht="12.75" customHeight="1" x14ac:dyDescent="0.2"/>
    <row r="5508" ht="12.75" customHeight="1" x14ac:dyDescent="0.2"/>
    <row r="5509" ht="12.75" customHeight="1" x14ac:dyDescent="0.2"/>
    <row r="5510" ht="12.75" customHeight="1" x14ac:dyDescent="0.2"/>
    <row r="5511" ht="12.75" customHeight="1" x14ac:dyDescent="0.2"/>
    <row r="5512" ht="12.75" customHeight="1" x14ac:dyDescent="0.2"/>
    <row r="5513" ht="12.75" customHeight="1" x14ac:dyDescent="0.2"/>
    <row r="5514" ht="12.75" customHeight="1" x14ac:dyDescent="0.2"/>
    <row r="5515" ht="12.75" customHeight="1" x14ac:dyDescent="0.2"/>
    <row r="5516" ht="12.75" customHeight="1" x14ac:dyDescent="0.2"/>
    <row r="5517" ht="12.75" customHeight="1" x14ac:dyDescent="0.2"/>
    <row r="5518" ht="12.75" customHeight="1" x14ac:dyDescent="0.2"/>
    <row r="5519" ht="12.75" customHeight="1" x14ac:dyDescent="0.2"/>
    <row r="5520" ht="12.75" customHeight="1" x14ac:dyDescent="0.2"/>
    <row r="5521" ht="12.75" customHeight="1" x14ac:dyDescent="0.2"/>
    <row r="5522" ht="12.75" customHeight="1" x14ac:dyDescent="0.2"/>
    <row r="5523" ht="12.75" customHeight="1" x14ac:dyDescent="0.2"/>
    <row r="5524" ht="12.75" customHeight="1" x14ac:dyDescent="0.2"/>
    <row r="5525" ht="12.75" customHeight="1" x14ac:dyDescent="0.2"/>
    <row r="5526" ht="12.75" customHeight="1" x14ac:dyDescent="0.2"/>
    <row r="5527" ht="12.75" customHeight="1" x14ac:dyDescent="0.2"/>
    <row r="5528" ht="12.75" customHeight="1" x14ac:dyDescent="0.2"/>
    <row r="5529" ht="12.75" customHeight="1" x14ac:dyDescent="0.2"/>
    <row r="5530" ht="12.75" customHeight="1" x14ac:dyDescent="0.2"/>
    <row r="5531" ht="12.75" customHeight="1" x14ac:dyDescent="0.2"/>
    <row r="5532" ht="12.75" customHeight="1" x14ac:dyDescent="0.2"/>
    <row r="5533" ht="12.75" customHeight="1" x14ac:dyDescent="0.2"/>
    <row r="5534" ht="12.75" customHeight="1" x14ac:dyDescent="0.2"/>
    <row r="5535" ht="12.75" customHeight="1" x14ac:dyDescent="0.2"/>
    <row r="5536" ht="12.75" customHeight="1" x14ac:dyDescent="0.2"/>
    <row r="5537" ht="12.75" customHeight="1" x14ac:dyDescent="0.2"/>
    <row r="5538" ht="12.75" customHeight="1" x14ac:dyDescent="0.2"/>
    <row r="5539" ht="12.75" customHeight="1" x14ac:dyDescent="0.2"/>
    <row r="5540" ht="12.75" customHeight="1" x14ac:dyDescent="0.2"/>
    <row r="5541" ht="12.75" customHeight="1" x14ac:dyDescent="0.2"/>
    <row r="5542" ht="12.75" customHeight="1" x14ac:dyDescent="0.2"/>
    <row r="5543" ht="12.75" customHeight="1" x14ac:dyDescent="0.2"/>
    <row r="5544" ht="12.75" customHeight="1" x14ac:dyDescent="0.2"/>
    <row r="5545" ht="12.75" customHeight="1" x14ac:dyDescent="0.2"/>
    <row r="5546" ht="12.75" customHeight="1" x14ac:dyDescent="0.2"/>
    <row r="5547" ht="12.75" customHeight="1" x14ac:dyDescent="0.2"/>
    <row r="5548" ht="12.75" customHeight="1" x14ac:dyDescent="0.2"/>
    <row r="5549" ht="12.75" customHeight="1" x14ac:dyDescent="0.2"/>
    <row r="5550" ht="12.75" customHeight="1" x14ac:dyDescent="0.2"/>
    <row r="5551" ht="12.75" customHeight="1" x14ac:dyDescent="0.2"/>
    <row r="5552" ht="12.75" customHeight="1" x14ac:dyDescent="0.2"/>
    <row r="5553" ht="12.75" customHeight="1" x14ac:dyDescent="0.2"/>
    <row r="5554" ht="12.75" customHeight="1" x14ac:dyDescent="0.2"/>
    <row r="5555" ht="12.75" customHeight="1" x14ac:dyDescent="0.2"/>
    <row r="5556" ht="12.75" customHeight="1" x14ac:dyDescent="0.2"/>
    <row r="5557" ht="12.75" customHeight="1" x14ac:dyDescent="0.2"/>
    <row r="5558" ht="12.75" customHeight="1" x14ac:dyDescent="0.2"/>
    <row r="5559" ht="12.75" customHeight="1" x14ac:dyDescent="0.2"/>
    <row r="5560" ht="12.75" customHeight="1" x14ac:dyDescent="0.2"/>
    <row r="5561" ht="12.75" customHeight="1" x14ac:dyDescent="0.2"/>
    <row r="5562" ht="12.75" customHeight="1" x14ac:dyDescent="0.2"/>
    <row r="5563" ht="12.75" customHeight="1" x14ac:dyDescent="0.2"/>
    <row r="5564" ht="12.75" customHeight="1" x14ac:dyDescent="0.2"/>
    <row r="5565" ht="12.75" customHeight="1" x14ac:dyDescent="0.2"/>
    <row r="5566" ht="12.75" customHeight="1" x14ac:dyDescent="0.2"/>
    <row r="5567" ht="12.75" customHeight="1" x14ac:dyDescent="0.2"/>
    <row r="5568" ht="12.75" customHeight="1" x14ac:dyDescent="0.2"/>
    <row r="5569" ht="12.75" customHeight="1" x14ac:dyDescent="0.2"/>
    <row r="5570" ht="12.75" customHeight="1" x14ac:dyDescent="0.2"/>
    <row r="5571" ht="12.75" customHeight="1" x14ac:dyDescent="0.2"/>
    <row r="5572" ht="12.75" customHeight="1" x14ac:dyDescent="0.2"/>
    <row r="5573" ht="12.75" customHeight="1" x14ac:dyDescent="0.2"/>
    <row r="5574" ht="12.75" customHeight="1" x14ac:dyDescent="0.2"/>
    <row r="5575" ht="12.75" customHeight="1" x14ac:dyDescent="0.2"/>
    <row r="5576" ht="12.75" customHeight="1" x14ac:dyDescent="0.2"/>
    <row r="5577" ht="12.75" customHeight="1" x14ac:dyDescent="0.2"/>
    <row r="5578" ht="12.75" customHeight="1" x14ac:dyDescent="0.2"/>
    <row r="5579" ht="12.75" customHeight="1" x14ac:dyDescent="0.2"/>
    <row r="5580" ht="12.75" customHeight="1" x14ac:dyDescent="0.2"/>
    <row r="5581" ht="12.75" customHeight="1" x14ac:dyDescent="0.2"/>
    <row r="5582" ht="12.75" customHeight="1" x14ac:dyDescent="0.2"/>
    <row r="5583" ht="12.75" customHeight="1" x14ac:dyDescent="0.2"/>
    <row r="5584" ht="12.75" customHeight="1" x14ac:dyDescent="0.2"/>
    <row r="5585" ht="12.75" customHeight="1" x14ac:dyDescent="0.2"/>
    <row r="5586" ht="12.75" customHeight="1" x14ac:dyDescent="0.2"/>
    <row r="5587" ht="12.75" customHeight="1" x14ac:dyDescent="0.2"/>
    <row r="5588" ht="12.75" customHeight="1" x14ac:dyDescent="0.2"/>
    <row r="5589" ht="12.75" customHeight="1" x14ac:dyDescent="0.2"/>
    <row r="5590" ht="12.75" customHeight="1" x14ac:dyDescent="0.2"/>
    <row r="5591" ht="12.75" customHeight="1" x14ac:dyDescent="0.2"/>
    <row r="5592" ht="12.75" customHeight="1" x14ac:dyDescent="0.2"/>
    <row r="5593" ht="12.75" customHeight="1" x14ac:dyDescent="0.2"/>
    <row r="5594" ht="12.75" customHeight="1" x14ac:dyDescent="0.2"/>
    <row r="5595" ht="12.75" customHeight="1" x14ac:dyDescent="0.2"/>
    <row r="5596" ht="12.75" customHeight="1" x14ac:dyDescent="0.2"/>
    <row r="5597" ht="12.75" customHeight="1" x14ac:dyDescent="0.2"/>
    <row r="5598" ht="12.75" customHeight="1" x14ac:dyDescent="0.2"/>
    <row r="5599" ht="12.75" customHeight="1" x14ac:dyDescent="0.2"/>
    <row r="5600" ht="12.75" customHeight="1" x14ac:dyDescent="0.2"/>
    <row r="5601" ht="12.75" customHeight="1" x14ac:dyDescent="0.2"/>
    <row r="5602" ht="12.75" customHeight="1" x14ac:dyDescent="0.2"/>
    <row r="5603" ht="12.75" customHeight="1" x14ac:dyDescent="0.2"/>
    <row r="5604" ht="12.75" customHeight="1" x14ac:dyDescent="0.2"/>
    <row r="5605" ht="12.75" customHeight="1" x14ac:dyDescent="0.2"/>
    <row r="5606" ht="12.75" customHeight="1" x14ac:dyDescent="0.2"/>
    <row r="5607" ht="12.75" customHeight="1" x14ac:dyDescent="0.2"/>
    <row r="5608" ht="12.75" customHeight="1" x14ac:dyDescent="0.2"/>
    <row r="5609" ht="12.75" customHeight="1" x14ac:dyDescent="0.2"/>
    <row r="5610" ht="12.75" customHeight="1" x14ac:dyDescent="0.2"/>
    <row r="5611" ht="12.75" customHeight="1" x14ac:dyDescent="0.2"/>
    <row r="5612" ht="12.75" customHeight="1" x14ac:dyDescent="0.2"/>
    <row r="5613" ht="12.75" customHeight="1" x14ac:dyDescent="0.2"/>
    <row r="5614" ht="12.75" customHeight="1" x14ac:dyDescent="0.2"/>
    <row r="5615" ht="12.75" customHeight="1" x14ac:dyDescent="0.2"/>
    <row r="5616" ht="12.75" customHeight="1" x14ac:dyDescent="0.2"/>
    <row r="5617" ht="12.75" customHeight="1" x14ac:dyDescent="0.2"/>
    <row r="5618" ht="12.75" customHeight="1" x14ac:dyDescent="0.2"/>
    <row r="5619" ht="12.75" customHeight="1" x14ac:dyDescent="0.2"/>
    <row r="5620" ht="12.75" customHeight="1" x14ac:dyDescent="0.2"/>
    <row r="5621" ht="12.75" customHeight="1" x14ac:dyDescent="0.2"/>
    <row r="5622" ht="12.75" customHeight="1" x14ac:dyDescent="0.2"/>
    <row r="5623" ht="12.75" customHeight="1" x14ac:dyDescent="0.2"/>
    <row r="5624" ht="12.75" customHeight="1" x14ac:dyDescent="0.2"/>
    <row r="5625" ht="12.75" customHeight="1" x14ac:dyDescent="0.2"/>
    <row r="5626" ht="12.75" customHeight="1" x14ac:dyDescent="0.2"/>
    <row r="5627" ht="12.75" customHeight="1" x14ac:dyDescent="0.2"/>
    <row r="5628" ht="12.75" customHeight="1" x14ac:dyDescent="0.2"/>
    <row r="5629" ht="12.75" customHeight="1" x14ac:dyDescent="0.2"/>
    <row r="5630" ht="12.75" customHeight="1" x14ac:dyDescent="0.2"/>
    <row r="5631" ht="12.75" customHeight="1" x14ac:dyDescent="0.2"/>
    <row r="5632" ht="12.75" customHeight="1" x14ac:dyDescent="0.2"/>
    <row r="5633" ht="12.75" customHeight="1" x14ac:dyDescent="0.2"/>
    <row r="5634" ht="12.75" customHeight="1" x14ac:dyDescent="0.2"/>
    <row r="5635" ht="12.75" customHeight="1" x14ac:dyDescent="0.2"/>
    <row r="5636" ht="12.75" customHeight="1" x14ac:dyDescent="0.2"/>
    <row r="5637" ht="12.75" customHeight="1" x14ac:dyDescent="0.2"/>
    <row r="5638" ht="12.75" customHeight="1" x14ac:dyDescent="0.2"/>
    <row r="5639" ht="12.75" customHeight="1" x14ac:dyDescent="0.2"/>
    <row r="5640" ht="12.75" customHeight="1" x14ac:dyDescent="0.2"/>
    <row r="5641" ht="12.75" customHeight="1" x14ac:dyDescent="0.2"/>
    <row r="5642" ht="12.75" customHeight="1" x14ac:dyDescent="0.2"/>
    <row r="5643" ht="12.75" customHeight="1" x14ac:dyDescent="0.2"/>
    <row r="5644" ht="12.75" customHeight="1" x14ac:dyDescent="0.2"/>
    <row r="5645" ht="12.75" customHeight="1" x14ac:dyDescent="0.2"/>
    <row r="5646" ht="12.75" customHeight="1" x14ac:dyDescent="0.2"/>
    <row r="5647" ht="12.75" customHeight="1" x14ac:dyDescent="0.2"/>
    <row r="5648" ht="12.75" customHeight="1" x14ac:dyDescent="0.2"/>
    <row r="5649" ht="12.75" customHeight="1" x14ac:dyDescent="0.2"/>
    <row r="5650" ht="12.75" customHeight="1" x14ac:dyDescent="0.2"/>
    <row r="5651" ht="12.75" customHeight="1" x14ac:dyDescent="0.2"/>
    <row r="5652" ht="12.75" customHeight="1" x14ac:dyDescent="0.2"/>
    <row r="5653" ht="12.75" customHeight="1" x14ac:dyDescent="0.2"/>
    <row r="5654" ht="12.75" customHeight="1" x14ac:dyDescent="0.2"/>
    <row r="5655" ht="12.75" customHeight="1" x14ac:dyDescent="0.2"/>
    <row r="5656" ht="12.75" customHeight="1" x14ac:dyDescent="0.2"/>
    <row r="5657" ht="12.75" customHeight="1" x14ac:dyDescent="0.2"/>
    <row r="5658" ht="12.75" customHeight="1" x14ac:dyDescent="0.2"/>
    <row r="5659" ht="12.75" customHeight="1" x14ac:dyDescent="0.2"/>
    <row r="5660" ht="12.75" customHeight="1" x14ac:dyDescent="0.2"/>
    <row r="5661" ht="12.75" customHeight="1" x14ac:dyDescent="0.2"/>
    <row r="5662" ht="12.75" customHeight="1" x14ac:dyDescent="0.2"/>
    <row r="5663" ht="12.75" customHeight="1" x14ac:dyDescent="0.2"/>
    <row r="5664" ht="12.75" customHeight="1" x14ac:dyDescent="0.2"/>
    <row r="5665" ht="12.75" customHeight="1" x14ac:dyDescent="0.2"/>
    <row r="5666" ht="12.75" customHeight="1" x14ac:dyDescent="0.2"/>
    <row r="5667" ht="12.75" customHeight="1" x14ac:dyDescent="0.2"/>
    <row r="5668" ht="12.75" customHeight="1" x14ac:dyDescent="0.2"/>
    <row r="5669" ht="12.75" customHeight="1" x14ac:dyDescent="0.2"/>
    <row r="5670" ht="12.75" customHeight="1" x14ac:dyDescent="0.2"/>
    <row r="5671" ht="12.75" customHeight="1" x14ac:dyDescent="0.2"/>
    <row r="5672" ht="12.75" customHeight="1" x14ac:dyDescent="0.2"/>
    <row r="5673" ht="12.75" customHeight="1" x14ac:dyDescent="0.2"/>
    <row r="5674" ht="12.75" customHeight="1" x14ac:dyDescent="0.2"/>
    <row r="5675" ht="12.75" customHeight="1" x14ac:dyDescent="0.2"/>
    <row r="5676" ht="12.75" customHeight="1" x14ac:dyDescent="0.2"/>
    <row r="5677" ht="12.75" customHeight="1" x14ac:dyDescent="0.2"/>
    <row r="5678" ht="12.75" customHeight="1" x14ac:dyDescent="0.2"/>
    <row r="5679" ht="12.75" customHeight="1" x14ac:dyDescent="0.2"/>
    <row r="5680" ht="12.75" customHeight="1" x14ac:dyDescent="0.2"/>
    <row r="5681" ht="12.75" customHeight="1" x14ac:dyDescent="0.2"/>
    <row r="5682" ht="12.75" customHeight="1" x14ac:dyDescent="0.2"/>
    <row r="5683" ht="12.75" customHeight="1" x14ac:dyDescent="0.2"/>
    <row r="5684" ht="12.75" customHeight="1" x14ac:dyDescent="0.2"/>
    <row r="5685" ht="12.75" customHeight="1" x14ac:dyDescent="0.2"/>
    <row r="5686" ht="12.75" customHeight="1" x14ac:dyDescent="0.2"/>
    <row r="5687" ht="12.75" customHeight="1" x14ac:dyDescent="0.2"/>
    <row r="5688" ht="12.75" customHeight="1" x14ac:dyDescent="0.2"/>
    <row r="5689" ht="12.75" customHeight="1" x14ac:dyDescent="0.2"/>
    <row r="5690" ht="12.75" customHeight="1" x14ac:dyDescent="0.2"/>
    <row r="5691" ht="12.75" customHeight="1" x14ac:dyDescent="0.2"/>
    <row r="5692" ht="12.75" customHeight="1" x14ac:dyDescent="0.2"/>
    <row r="5693" ht="12.75" customHeight="1" x14ac:dyDescent="0.2"/>
    <row r="5694" ht="12.75" customHeight="1" x14ac:dyDescent="0.2"/>
    <row r="5695" ht="12.75" customHeight="1" x14ac:dyDescent="0.2"/>
    <row r="5696" ht="12.75" customHeight="1" x14ac:dyDescent="0.2"/>
    <row r="5697" ht="12.75" customHeight="1" x14ac:dyDescent="0.2"/>
    <row r="5698" ht="12.75" customHeight="1" x14ac:dyDescent="0.2"/>
    <row r="5699" ht="12.75" customHeight="1" x14ac:dyDescent="0.2"/>
    <row r="5700" ht="12.75" customHeight="1" x14ac:dyDescent="0.2"/>
    <row r="5701" ht="12.75" customHeight="1" x14ac:dyDescent="0.2"/>
    <row r="5702" ht="12.75" customHeight="1" x14ac:dyDescent="0.2"/>
    <row r="5703" ht="12.75" customHeight="1" x14ac:dyDescent="0.2"/>
    <row r="5704" ht="12.75" customHeight="1" x14ac:dyDescent="0.2"/>
    <row r="5705" ht="12.75" customHeight="1" x14ac:dyDescent="0.2"/>
    <row r="5706" ht="12.75" customHeight="1" x14ac:dyDescent="0.2"/>
    <row r="5707" ht="12.75" customHeight="1" x14ac:dyDescent="0.2"/>
    <row r="5708" ht="12.75" customHeight="1" x14ac:dyDescent="0.2"/>
    <row r="5709" ht="12.75" customHeight="1" x14ac:dyDescent="0.2"/>
    <row r="5710" ht="12.75" customHeight="1" x14ac:dyDescent="0.2"/>
    <row r="5711" ht="12.75" customHeight="1" x14ac:dyDescent="0.2"/>
    <row r="5712" ht="12.75" customHeight="1" x14ac:dyDescent="0.2"/>
    <row r="5713" ht="12.75" customHeight="1" x14ac:dyDescent="0.2"/>
    <row r="5714" ht="12.75" customHeight="1" x14ac:dyDescent="0.2"/>
    <row r="5715" ht="12.75" customHeight="1" x14ac:dyDescent="0.2"/>
    <row r="5716" ht="12.75" customHeight="1" x14ac:dyDescent="0.2"/>
    <row r="5717" ht="12.75" customHeight="1" x14ac:dyDescent="0.2"/>
    <row r="5718" ht="12.75" customHeight="1" x14ac:dyDescent="0.2"/>
    <row r="5719" ht="12.75" customHeight="1" x14ac:dyDescent="0.2"/>
    <row r="5720" ht="12.75" customHeight="1" x14ac:dyDescent="0.2"/>
    <row r="5721" ht="12.75" customHeight="1" x14ac:dyDescent="0.2"/>
    <row r="5722" ht="12.75" customHeight="1" x14ac:dyDescent="0.2"/>
    <row r="5723" ht="12.75" customHeight="1" x14ac:dyDescent="0.2"/>
    <row r="5724" ht="12.75" customHeight="1" x14ac:dyDescent="0.2"/>
    <row r="5725" ht="12.75" customHeight="1" x14ac:dyDescent="0.2"/>
    <row r="5726" ht="12.75" customHeight="1" x14ac:dyDescent="0.2"/>
    <row r="5727" ht="12.75" customHeight="1" x14ac:dyDescent="0.2"/>
    <row r="5728" ht="12.75" customHeight="1" x14ac:dyDescent="0.2"/>
    <row r="5729" ht="12.75" customHeight="1" x14ac:dyDescent="0.2"/>
    <row r="5730" ht="12.75" customHeight="1" x14ac:dyDescent="0.2"/>
    <row r="5731" ht="12.75" customHeight="1" x14ac:dyDescent="0.2"/>
    <row r="5732" ht="12.75" customHeight="1" x14ac:dyDescent="0.2"/>
    <row r="5733" ht="12.75" customHeight="1" x14ac:dyDescent="0.2"/>
    <row r="5734" ht="12.75" customHeight="1" x14ac:dyDescent="0.2"/>
    <row r="5735" ht="12.75" customHeight="1" x14ac:dyDescent="0.2"/>
    <row r="5736" ht="12.75" customHeight="1" x14ac:dyDescent="0.2"/>
    <row r="5737" ht="12.75" customHeight="1" x14ac:dyDescent="0.2"/>
    <row r="5738" ht="12.75" customHeight="1" x14ac:dyDescent="0.2"/>
    <row r="5739" ht="12.75" customHeight="1" x14ac:dyDescent="0.2"/>
    <row r="5740" ht="12.75" customHeight="1" x14ac:dyDescent="0.2"/>
    <row r="5741" ht="12.75" customHeight="1" x14ac:dyDescent="0.2"/>
    <row r="5742" ht="12.75" customHeight="1" x14ac:dyDescent="0.2"/>
    <row r="5743" ht="12.75" customHeight="1" x14ac:dyDescent="0.2"/>
    <row r="5744" ht="12.75" customHeight="1" x14ac:dyDescent="0.2"/>
    <row r="5745" ht="12.75" customHeight="1" x14ac:dyDescent="0.2"/>
    <row r="5746" ht="12.75" customHeight="1" x14ac:dyDescent="0.2"/>
    <row r="5747" ht="12.75" customHeight="1" x14ac:dyDescent="0.2"/>
    <row r="5748" ht="12.75" customHeight="1" x14ac:dyDescent="0.2"/>
    <row r="5749" ht="12.75" customHeight="1" x14ac:dyDescent="0.2"/>
    <row r="5750" ht="12.75" customHeight="1" x14ac:dyDescent="0.2"/>
    <row r="5751" ht="12.75" customHeight="1" x14ac:dyDescent="0.2"/>
    <row r="5752" ht="12.75" customHeight="1" x14ac:dyDescent="0.2"/>
    <row r="5753" ht="12.75" customHeight="1" x14ac:dyDescent="0.2"/>
    <row r="5754" ht="12.75" customHeight="1" x14ac:dyDescent="0.2"/>
    <row r="5755" ht="12.75" customHeight="1" x14ac:dyDescent="0.2"/>
    <row r="5756" ht="12.75" customHeight="1" x14ac:dyDescent="0.2"/>
    <row r="5757" ht="12.75" customHeight="1" x14ac:dyDescent="0.2"/>
    <row r="5758" ht="12.75" customHeight="1" x14ac:dyDescent="0.2"/>
    <row r="5759" ht="12.75" customHeight="1" x14ac:dyDescent="0.2"/>
    <row r="5760" ht="12.75" customHeight="1" x14ac:dyDescent="0.2"/>
    <row r="5761" ht="12.75" customHeight="1" x14ac:dyDescent="0.2"/>
    <row r="5762" ht="12.75" customHeight="1" x14ac:dyDescent="0.2"/>
    <row r="5763" ht="12.75" customHeight="1" x14ac:dyDescent="0.2"/>
    <row r="5764" ht="12.75" customHeight="1" x14ac:dyDescent="0.2"/>
    <row r="5765" ht="12.75" customHeight="1" x14ac:dyDescent="0.2"/>
    <row r="5766" ht="12.75" customHeight="1" x14ac:dyDescent="0.2"/>
    <row r="5767" ht="12.75" customHeight="1" x14ac:dyDescent="0.2"/>
    <row r="5768" ht="12.75" customHeight="1" x14ac:dyDescent="0.2"/>
    <row r="5769" ht="12.75" customHeight="1" x14ac:dyDescent="0.2"/>
    <row r="5770" ht="12.75" customHeight="1" x14ac:dyDescent="0.2"/>
    <row r="5771" ht="12.75" customHeight="1" x14ac:dyDescent="0.2"/>
    <row r="5772" ht="12.75" customHeight="1" x14ac:dyDescent="0.2"/>
    <row r="5773" ht="12.75" customHeight="1" x14ac:dyDescent="0.2"/>
    <row r="5774" ht="12.75" customHeight="1" x14ac:dyDescent="0.2"/>
    <row r="5775" ht="12.75" customHeight="1" x14ac:dyDescent="0.2"/>
    <row r="5776" ht="12.75" customHeight="1" x14ac:dyDescent="0.2"/>
    <row r="5777" ht="12.75" customHeight="1" x14ac:dyDescent="0.2"/>
    <row r="5778" ht="12.75" customHeight="1" x14ac:dyDescent="0.2"/>
    <row r="5779" ht="12.75" customHeight="1" x14ac:dyDescent="0.2"/>
    <row r="5780" ht="12.75" customHeight="1" x14ac:dyDescent="0.2"/>
    <row r="5781" ht="12.75" customHeight="1" x14ac:dyDescent="0.2"/>
    <row r="5782" ht="12.75" customHeight="1" x14ac:dyDescent="0.2"/>
    <row r="5783" ht="12.75" customHeight="1" x14ac:dyDescent="0.2"/>
    <row r="5784" ht="12.75" customHeight="1" x14ac:dyDescent="0.2"/>
    <row r="5785" ht="12.75" customHeight="1" x14ac:dyDescent="0.2"/>
    <row r="5786" ht="12.75" customHeight="1" x14ac:dyDescent="0.2"/>
    <row r="5787" ht="12.75" customHeight="1" x14ac:dyDescent="0.2"/>
    <row r="5788" ht="12.75" customHeight="1" x14ac:dyDescent="0.2"/>
    <row r="5789" ht="12.75" customHeight="1" x14ac:dyDescent="0.2"/>
    <row r="5790" ht="12.75" customHeight="1" x14ac:dyDescent="0.2"/>
    <row r="5791" ht="12.75" customHeight="1" x14ac:dyDescent="0.2"/>
    <row r="5792" ht="12.75" customHeight="1" x14ac:dyDescent="0.2"/>
    <row r="5793" ht="12.75" customHeight="1" x14ac:dyDescent="0.2"/>
    <row r="5794" ht="12.75" customHeight="1" x14ac:dyDescent="0.2"/>
    <row r="5795" ht="12.75" customHeight="1" x14ac:dyDescent="0.2"/>
    <row r="5796" ht="12.75" customHeight="1" x14ac:dyDescent="0.2"/>
    <row r="5797" ht="12.75" customHeight="1" x14ac:dyDescent="0.2"/>
    <row r="5798" ht="12.75" customHeight="1" x14ac:dyDescent="0.2"/>
    <row r="5799" ht="12.75" customHeight="1" x14ac:dyDescent="0.2"/>
    <row r="5800" ht="12.75" customHeight="1" x14ac:dyDescent="0.2"/>
    <row r="5801" ht="12.75" customHeight="1" x14ac:dyDescent="0.2"/>
    <row r="5802" ht="12.75" customHeight="1" x14ac:dyDescent="0.2"/>
    <row r="5803" ht="12.75" customHeight="1" x14ac:dyDescent="0.2"/>
    <row r="5804" ht="12.75" customHeight="1" x14ac:dyDescent="0.2"/>
    <row r="5805" ht="12.75" customHeight="1" x14ac:dyDescent="0.2"/>
    <row r="5806" ht="12.75" customHeight="1" x14ac:dyDescent="0.2"/>
    <row r="5807" ht="12.75" customHeight="1" x14ac:dyDescent="0.2"/>
    <row r="5808" ht="12.75" customHeight="1" x14ac:dyDescent="0.2"/>
    <row r="5809" ht="12.75" customHeight="1" x14ac:dyDescent="0.2"/>
    <row r="5810" ht="12.75" customHeight="1" x14ac:dyDescent="0.2"/>
    <row r="5811" ht="12.75" customHeight="1" x14ac:dyDescent="0.2"/>
    <row r="5812" ht="12.75" customHeight="1" x14ac:dyDescent="0.2"/>
    <row r="5813" ht="12.75" customHeight="1" x14ac:dyDescent="0.2"/>
    <row r="5814" ht="12.75" customHeight="1" x14ac:dyDescent="0.2"/>
    <row r="5815" ht="12.75" customHeight="1" x14ac:dyDescent="0.2"/>
    <row r="5816" ht="12.75" customHeight="1" x14ac:dyDescent="0.2"/>
    <row r="5817" ht="12.75" customHeight="1" x14ac:dyDescent="0.2"/>
    <row r="5818" ht="12.75" customHeight="1" x14ac:dyDescent="0.2"/>
    <row r="5819" ht="12.75" customHeight="1" x14ac:dyDescent="0.2"/>
    <row r="5820" ht="12.75" customHeight="1" x14ac:dyDescent="0.2"/>
    <row r="5821" ht="12.75" customHeight="1" x14ac:dyDescent="0.2"/>
    <row r="5822" ht="12.75" customHeight="1" x14ac:dyDescent="0.2"/>
    <row r="5823" ht="12.75" customHeight="1" x14ac:dyDescent="0.2"/>
    <row r="5824" ht="12.75" customHeight="1" x14ac:dyDescent="0.2"/>
    <row r="5825" ht="12.75" customHeight="1" x14ac:dyDescent="0.2"/>
    <row r="5826" ht="12.75" customHeight="1" x14ac:dyDescent="0.2"/>
    <row r="5827" ht="12.75" customHeight="1" x14ac:dyDescent="0.2"/>
    <row r="5828" ht="12.75" customHeight="1" x14ac:dyDescent="0.2"/>
    <row r="5829" ht="12.75" customHeight="1" x14ac:dyDescent="0.2"/>
    <row r="5830" ht="12.75" customHeight="1" x14ac:dyDescent="0.2"/>
    <row r="5831" ht="12.75" customHeight="1" x14ac:dyDescent="0.2"/>
    <row r="5832" ht="12.75" customHeight="1" x14ac:dyDescent="0.2"/>
    <row r="5833" ht="12.75" customHeight="1" x14ac:dyDescent="0.2"/>
    <row r="5834" ht="12.75" customHeight="1" x14ac:dyDescent="0.2"/>
    <row r="5835" ht="12.75" customHeight="1" x14ac:dyDescent="0.2"/>
    <row r="5836" ht="12.75" customHeight="1" x14ac:dyDescent="0.2"/>
    <row r="5837" ht="12.75" customHeight="1" x14ac:dyDescent="0.2"/>
    <row r="5838" ht="12.75" customHeight="1" x14ac:dyDescent="0.2"/>
    <row r="5839" ht="12.75" customHeight="1" x14ac:dyDescent="0.2"/>
    <row r="5840" ht="12.75" customHeight="1" x14ac:dyDescent="0.2"/>
    <row r="5841" ht="12.75" customHeight="1" x14ac:dyDescent="0.2"/>
    <row r="5842" ht="12.75" customHeight="1" x14ac:dyDescent="0.2"/>
    <row r="5843" ht="12.75" customHeight="1" x14ac:dyDescent="0.2"/>
    <row r="5844" ht="12.75" customHeight="1" x14ac:dyDescent="0.2"/>
    <row r="5845" ht="12.75" customHeight="1" x14ac:dyDescent="0.2"/>
    <row r="5846" ht="12.75" customHeight="1" x14ac:dyDescent="0.2"/>
    <row r="5847" ht="12.75" customHeight="1" x14ac:dyDescent="0.2"/>
    <row r="5848" ht="12.75" customHeight="1" x14ac:dyDescent="0.2"/>
    <row r="5849" ht="12.75" customHeight="1" x14ac:dyDescent="0.2"/>
    <row r="5850" ht="12.75" customHeight="1" x14ac:dyDescent="0.2"/>
    <row r="5851" ht="12.75" customHeight="1" x14ac:dyDescent="0.2"/>
    <row r="5852" ht="12.75" customHeight="1" x14ac:dyDescent="0.2"/>
    <row r="5853" ht="12.75" customHeight="1" x14ac:dyDescent="0.2"/>
    <row r="5854" ht="12.75" customHeight="1" x14ac:dyDescent="0.2"/>
    <row r="5855" ht="12.75" customHeight="1" x14ac:dyDescent="0.2"/>
    <row r="5856" ht="12.75" customHeight="1" x14ac:dyDescent="0.2"/>
    <row r="5857" ht="12.75" customHeight="1" x14ac:dyDescent="0.2"/>
    <row r="5858" ht="12.75" customHeight="1" x14ac:dyDescent="0.2"/>
    <row r="5859" ht="12.75" customHeight="1" x14ac:dyDescent="0.2"/>
    <row r="5860" ht="12.75" customHeight="1" x14ac:dyDescent="0.2"/>
    <row r="5861" ht="12.75" customHeight="1" x14ac:dyDescent="0.2"/>
    <row r="5862" ht="12.75" customHeight="1" x14ac:dyDescent="0.2"/>
    <row r="5863" ht="12.75" customHeight="1" x14ac:dyDescent="0.2"/>
    <row r="5864" ht="12.75" customHeight="1" x14ac:dyDescent="0.2"/>
    <row r="5865" ht="12.75" customHeight="1" x14ac:dyDescent="0.2"/>
    <row r="5866" ht="12.75" customHeight="1" x14ac:dyDescent="0.2"/>
    <row r="5867" ht="12.75" customHeight="1" x14ac:dyDescent="0.2"/>
    <row r="5868" ht="12.75" customHeight="1" x14ac:dyDescent="0.2"/>
    <row r="5869" ht="12.75" customHeight="1" x14ac:dyDescent="0.2"/>
    <row r="5870" ht="12.75" customHeight="1" x14ac:dyDescent="0.2"/>
    <row r="5871" ht="12.75" customHeight="1" x14ac:dyDescent="0.2"/>
    <row r="5872" ht="12.75" customHeight="1" x14ac:dyDescent="0.2"/>
    <row r="5873" ht="12.75" customHeight="1" x14ac:dyDescent="0.2"/>
    <row r="5874" ht="12.75" customHeight="1" x14ac:dyDescent="0.2"/>
    <row r="5875" ht="12.75" customHeight="1" x14ac:dyDescent="0.2"/>
    <row r="5876" ht="12.75" customHeight="1" x14ac:dyDescent="0.2"/>
    <row r="5877" ht="12.75" customHeight="1" x14ac:dyDescent="0.2"/>
    <row r="5878" ht="12.75" customHeight="1" x14ac:dyDescent="0.2"/>
    <row r="5879" ht="12.75" customHeight="1" x14ac:dyDescent="0.2"/>
    <row r="5880" ht="12.75" customHeight="1" x14ac:dyDescent="0.2"/>
    <row r="5881" ht="12.75" customHeight="1" x14ac:dyDescent="0.2"/>
    <row r="5882" ht="12.75" customHeight="1" x14ac:dyDescent="0.2"/>
    <row r="5883" ht="12.75" customHeight="1" x14ac:dyDescent="0.2"/>
    <row r="5884" ht="12.75" customHeight="1" x14ac:dyDescent="0.2"/>
    <row r="5885" ht="12.75" customHeight="1" x14ac:dyDescent="0.2"/>
    <row r="5886" ht="12.75" customHeight="1" x14ac:dyDescent="0.2"/>
    <row r="5887" ht="12.75" customHeight="1" x14ac:dyDescent="0.2"/>
    <row r="5888" ht="12.75" customHeight="1" x14ac:dyDescent="0.2"/>
    <row r="5889" ht="12.75" customHeight="1" x14ac:dyDescent="0.2"/>
    <row r="5890" ht="12.75" customHeight="1" x14ac:dyDescent="0.2"/>
    <row r="5891" ht="12.75" customHeight="1" x14ac:dyDescent="0.2"/>
    <row r="5892" ht="12.75" customHeight="1" x14ac:dyDescent="0.2"/>
    <row r="5893" ht="12.75" customHeight="1" x14ac:dyDescent="0.2"/>
    <row r="5894" ht="12.75" customHeight="1" x14ac:dyDescent="0.2"/>
    <row r="5895" ht="12.75" customHeight="1" x14ac:dyDescent="0.2"/>
    <row r="5896" ht="12.75" customHeight="1" x14ac:dyDescent="0.2"/>
    <row r="5897" ht="12.75" customHeight="1" x14ac:dyDescent="0.2"/>
    <row r="5898" ht="12.75" customHeight="1" x14ac:dyDescent="0.2"/>
    <row r="5899" ht="12.75" customHeight="1" x14ac:dyDescent="0.2"/>
    <row r="5900" ht="12.75" customHeight="1" x14ac:dyDescent="0.2"/>
    <row r="5901" ht="12.75" customHeight="1" x14ac:dyDescent="0.2"/>
    <row r="5902" ht="12.75" customHeight="1" x14ac:dyDescent="0.2"/>
    <row r="5903" ht="12.75" customHeight="1" x14ac:dyDescent="0.2"/>
    <row r="5904" ht="12.75" customHeight="1" x14ac:dyDescent="0.2"/>
    <row r="5905" ht="12.75" customHeight="1" x14ac:dyDescent="0.2"/>
    <row r="5906" ht="12.75" customHeight="1" x14ac:dyDescent="0.2"/>
    <row r="5907" ht="12.75" customHeight="1" x14ac:dyDescent="0.2"/>
    <row r="5908" ht="12.75" customHeight="1" x14ac:dyDescent="0.2"/>
    <row r="5909" ht="12.75" customHeight="1" x14ac:dyDescent="0.2"/>
    <row r="5910" ht="12.75" customHeight="1" x14ac:dyDescent="0.2"/>
    <row r="5911" ht="12.75" customHeight="1" x14ac:dyDescent="0.2"/>
    <row r="5912" ht="12.75" customHeight="1" x14ac:dyDescent="0.2"/>
    <row r="5913" ht="12.75" customHeight="1" x14ac:dyDescent="0.2"/>
    <row r="5914" ht="12.75" customHeight="1" x14ac:dyDescent="0.2"/>
    <row r="5915" ht="12.75" customHeight="1" x14ac:dyDescent="0.2"/>
    <row r="5916" ht="12.75" customHeight="1" x14ac:dyDescent="0.2"/>
    <row r="5917" ht="12.75" customHeight="1" x14ac:dyDescent="0.2"/>
    <row r="5918" ht="12.75" customHeight="1" x14ac:dyDescent="0.2"/>
    <row r="5919" ht="12.75" customHeight="1" x14ac:dyDescent="0.2"/>
    <row r="5920" ht="12.75" customHeight="1" x14ac:dyDescent="0.2"/>
    <row r="5921" ht="12.75" customHeight="1" x14ac:dyDescent="0.2"/>
    <row r="5922" ht="12.75" customHeight="1" x14ac:dyDescent="0.2"/>
    <row r="5923" ht="12.75" customHeight="1" x14ac:dyDescent="0.2"/>
    <row r="5924" ht="12.75" customHeight="1" x14ac:dyDescent="0.2"/>
    <row r="5925" ht="12.75" customHeight="1" x14ac:dyDescent="0.2"/>
    <row r="5926" ht="12.75" customHeight="1" x14ac:dyDescent="0.2"/>
    <row r="5927" ht="12.75" customHeight="1" x14ac:dyDescent="0.2"/>
    <row r="5928" ht="12.75" customHeight="1" x14ac:dyDescent="0.2"/>
    <row r="5929" ht="12.75" customHeight="1" x14ac:dyDescent="0.2"/>
    <row r="5930" ht="12.75" customHeight="1" x14ac:dyDescent="0.2"/>
    <row r="5931" ht="12.75" customHeight="1" x14ac:dyDescent="0.2"/>
    <row r="5932" ht="12.75" customHeight="1" x14ac:dyDescent="0.2"/>
    <row r="5933" ht="12.75" customHeight="1" x14ac:dyDescent="0.2"/>
    <row r="5934" ht="12.75" customHeight="1" x14ac:dyDescent="0.2"/>
    <row r="5935" ht="12.75" customHeight="1" x14ac:dyDescent="0.2"/>
    <row r="5936" ht="12.75" customHeight="1" x14ac:dyDescent="0.2"/>
    <row r="5937" ht="12.75" customHeight="1" x14ac:dyDescent="0.2"/>
    <row r="5938" ht="12.75" customHeight="1" x14ac:dyDescent="0.2"/>
    <row r="5939" ht="12.75" customHeight="1" x14ac:dyDescent="0.2"/>
    <row r="5940" ht="12.75" customHeight="1" x14ac:dyDescent="0.2"/>
    <row r="5941" ht="12.75" customHeight="1" x14ac:dyDescent="0.2"/>
    <row r="5942" ht="12.75" customHeight="1" x14ac:dyDescent="0.2"/>
    <row r="5943" ht="12.75" customHeight="1" x14ac:dyDescent="0.2"/>
    <row r="5944" ht="12.75" customHeight="1" x14ac:dyDescent="0.2"/>
    <row r="5945" ht="12.75" customHeight="1" x14ac:dyDescent="0.2"/>
    <row r="5946" ht="12.75" customHeight="1" x14ac:dyDescent="0.2"/>
    <row r="5947" ht="12.75" customHeight="1" x14ac:dyDescent="0.2"/>
    <row r="5948" ht="12.75" customHeight="1" x14ac:dyDescent="0.2"/>
    <row r="5949" ht="12.75" customHeight="1" x14ac:dyDescent="0.2"/>
    <row r="5950" ht="12.75" customHeight="1" x14ac:dyDescent="0.2"/>
    <row r="5951" ht="12.75" customHeight="1" x14ac:dyDescent="0.2"/>
    <row r="5952" ht="12.75" customHeight="1" x14ac:dyDescent="0.2"/>
    <row r="5953" ht="12.75" customHeight="1" x14ac:dyDescent="0.2"/>
    <row r="5954" ht="12.75" customHeight="1" x14ac:dyDescent="0.2"/>
    <row r="5955" ht="12.75" customHeight="1" x14ac:dyDescent="0.2"/>
    <row r="5956" ht="12.75" customHeight="1" x14ac:dyDescent="0.2"/>
    <row r="5957" ht="12.75" customHeight="1" x14ac:dyDescent="0.2"/>
    <row r="5958" ht="12.75" customHeight="1" x14ac:dyDescent="0.2"/>
    <row r="5959" ht="12.75" customHeight="1" x14ac:dyDescent="0.2"/>
    <row r="5960" ht="12.75" customHeight="1" x14ac:dyDescent="0.2"/>
    <row r="5961" ht="12.75" customHeight="1" x14ac:dyDescent="0.2"/>
    <row r="5962" ht="12.75" customHeight="1" x14ac:dyDescent="0.2"/>
    <row r="5963" ht="12.75" customHeight="1" x14ac:dyDescent="0.2"/>
    <row r="5964" ht="12.75" customHeight="1" x14ac:dyDescent="0.2"/>
    <row r="5965" ht="12.75" customHeight="1" x14ac:dyDescent="0.2"/>
    <row r="5966" ht="12.75" customHeight="1" x14ac:dyDescent="0.2"/>
    <row r="5967" ht="12.75" customHeight="1" x14ac:dyDescent="0.2"/>
    <row r="5968" ht="12.75" customHeight="1" x14ac:dyDescent="0.2"/>
    <row r="5969" ht="12.75" customHeight="1" x14ac:dyDescent="0.2"/>
    <row r="5970" ht="12.75" customHeight="1" x14ac:dyDescent="0.2"/>
    <row r="5971" ht="12.75" customHeight="1" x14ac:dyDescent="0.2"/>
    <row r="5972" ht="12.75" customHeight="1" x14ac:dyDescent="0.2"/>
    <row r="5973" ht="12.75" customHeight="1" x14ac:dyDescent="0.2"/>
    <row r="5974" ht="12.75" customHeight="1" x14ac:dyDescent="0.2"/>
    <row r="5975" ht="12.75" customHeight="1" x14ac:dyDescent="0.2"/>
    <row r="5976" ht="12.75" customHeight="1" x14ac:dyDescent="0.2"/>
    <row r="5977" ht="12.75" customHeight="1" x14ac:dyDescent="0.2"/>
    <row r="5978" ht="12.75" customHeight="1" x14ac:dyDescent="0.2"/>
    <row r="5979" ht="12.75" customHeight="1" x14ac:dyDescent="0.2"/>
    <row r="5980" ht="12.75" customHeight="1" x14ac:dyDescent="0.2"/>
    <row r="5981" ht="12.75" customHeight="1" x14ac:dyDescent="0.2"/>
    <row r="5982" ht="12.75" customHeight="1" x14ac:dyDescent="0.2"/>
    <row r="5983" ht="12.75" customHeight="1" x14ac:dyDescent="0.2"/>
    <row r="5984" ht="12.75" customHeight="1" x14ac:dyDescent="0.2"/>
    <row r="5985" ht="12.75" customHeight="1" x14ac:dyDescent="0.2"/>
    <row r="5986" ht="12.75" customHeight="1" x14ac:dyDescent="0.2"/>
    <row r="5987" ht="12.75" customHeight="1" x14ac:dyDescent="0.2"/>
    <row r="5988" ht="12.75" customHeight="1" x14ac:dyDescent="0.2"/>
    <row r="5989" ht="12.75" customHeight="1" x14ac:dyDescent="0.2"/>
    <row r="5990" ht="12.75" customHeight="1" x14ac:dyDescent="0.2"/>
    <row r="5991" ht="12.75" customHeight="1" x14ac:dyDescent="0.2"/>
    <row r="5992" ht="12.75" customHeight="1" x14ac:dyDescent="0.2"/>
    <row r="5993" ht="12.75" customHeight="1" x14ac:dyDescent="0.2"/>
    <row r="5994" ht="12.75" customHeight="1" x14ac:dyDescent="0.2"/>
    <row r="5995" ht="12.75" customHeight="1" x14ac:dyDescent="0.2"/>
    <row r="5996" ht="12.75" customHeight="1" x14ac:dyDescent="0.2"/>
    <row r="5997" ht="12.75" customHeight="1" x14ac:dyDescent="0.2"/>
    <row r="5998" ht="12.75" customHeight="1" x14ac:dyDescent="0.2"/>
    <row r="5999" ht="12.75" customHeight="1" x14ac:dyDescent="0.2"/>
    <row r="6000" ht="12.75" customHeight="1" x14ac:dyDescent="0.2"/>
    <row r="6001" ht="12.75" customHeight="1" x14ac:dyDescent="0.2"/>
    <row r="6002" ht="12.75" customHeight="1" x14ac:dyDescent="0.2"/>
    <row r="6003" ht="12.75" customHeight="1" x14ac:dyDescent="0.2"/>
    <row r="6004" ht="12.75" customHeight="1" x14ac:dyDescent="0.2"/>
    <row r="6005" ht="12.75" customHeight="1" x14ac:dyDescent="0.2"/>
    <row r="6006" ht="12.75" customHeight="1" x14ac:dyDescent="0.2"/>
    <row r="6007" ht="12.75" customHeight="1" x14ac:dyDescent="0.2"/>
    <row r="6008" ht="12.75" customHeight="1" x14ac:dyDescent="0.2"/>
    <row r="6009" ht="12.75" customHeight="1" x14ac:dyDescent="0.2"/>
    <row r="6010" ht="12.75" customHeight="1" x14ac:dyDescent="0.2"/>
    <row r="6011" ht="12.75" customHeight="1" x14ac:dyDescent="0.2"/>
    <row r="6012" ht="12.75" customHeight="1" x14ac:dyDescent="0.2"/>
    <row r="6013" ht="12.75" customHeight="1" x14ac:dyDescent="0.2"/>
    <row r="6014" ht="12.75" customHeight="1" x14ac:dyDescent="0.2"/>
    <row r="6015" ht="12.75" customHeight="1" x14ac:dyDescent="0.2"/>
    <row r="6016" ht="12.75" customHeight="1" x14ac:dyDescent="0.2"/>
    <row r="6017" ht="12.75" customHeight="1" x14ac:dyDescent="0.2"/>
    <row r="6018" ht="12.75" customHeight="1" x14ac:dyDescent="0.2"/>
    <row r="6019" ht="12.75" customHeight="1" x14ac:dyDescent="0.2"/>
    <row r="6020" ht="12.75" customHeight="1" x14ac:dyDescent="0.2"/>
    <row r="6021" ht="12.75" customHeight="1" x14ac:dyDescent="0.2"/>
    <row r="6022" ht="12.75" customHeight="1" x14ac:dyDescent="0.2"/>
    <row r="6023" ht="12.75" customHeight="1" x14ac:dyDescent="0.2"/>
    <row r="6024" ht="12.75" customHeight="1" x14ac:dyDescent="0.2"/>
    <row r="6025" ht="12.75" customHeight="1" x14ac:dyDescent="0.2"/>
    <row r="6026" ht="12.75" customHeight="1" x14ac:dyDescent="0.2"/>
    <row r="6027" ht="12.75" customHeight="1" x14ac:dyDescent="0.2"/>
    <row r="6028" ht="12.75" customHeight="1" x14ac:dyDescent="0.2"/>
    <row r="6029" ht="12.75" customHeight="1" x14ac:dyDescent="0.2"/>
    <row r="6030" ht="12.75" customHeight="1" x14ac:dyDescent="0.2"/>
    <row r="6031" ht="12.75" customHeight="1" x14ac:dyDescent="0.2"/>
    <row r="6032" ht="12.75" customHeight="1" x14ac:dyDescent="0.2"/>
    <row r="6033" ht="12.75" customHeight="1" x14ac:dyDescent="0.2"/>
    <row r="6034" ht="12.75" customHeight="1" x14ac:dyDescent="0.2"/>
    <row r="6035" ht="12.75" customHeight="1" x14ac:dyDescent="0.2"/>
    <row r="6036" ht="12.75" customHeight="1" x14ac:dyDescent="0.2"/>
    <row r="6037" ht="12.75" customHeight="1" x14ac:dyDescent="0.2"/>
    <row r="6038" ht="12.75" customHeight="1" x14ac:dyDescent="0.2"/>
    <row r="6039" ht="12.75" customHeight="1" x14ac:dyDescent="0.2"/>
    <row r="6040" ht="12.75" customHeight="1" x14ac:dyDescent="0.2"/>
    <row r="6041" ht="12.75" customHeight="1" x14ac:dyDescent="0.2"/>
    <row r="6042" ht="12.75" customHeight="1" x14ac:dyDescent="0.2"/>
    <row r="6043" ht="12.75" customHeight="1" x14ac:dyDescent="0.2"/>
    <row r="6044" ht="12.75" customHeight="1" x14ac:dyDescent="0.2"/>
    <row r="6045" ht="12.75" customHeight="1" x14ac:dyDescent="0.2"/>
    <row r="6046" ht="12.75" customHeight="1" x14ac:dyDescent="0.2"/>
    <row r="6047" ht="12.75" customHeight="1" x14ac:dyDescent="0.2"/>
    <row r="6048" ht="12.75" customHeight="1" x14ac:dyDescent="0.2"/>
    <row r="6049" ht="12.75" customHeight="1" x14ac:dyDescent="0.2"/>
    <row r="6050" ht="12.75" customHeight="1" x14ac:dyDescent="0.2"/>
    <row r="6051" ht="12.75" customHeight="1" x14ac:dyDescent="0.2"/>
    <row r="6052" ht="12.75" customHeight="1" x14ac:dyDescent="0.2"/>
    <row r="6053" ht="12.75" customHeight="1" x14ac:dyDescent="0.2"/>
    <row r="6054" ht="12.75" customHeight="1" x14ac:dyDescent="0.2"/>
    <row r="6055" ht="12.75" customHeight="1" x14ac:dyDescent="0.2"/>
    <row r="6056" ht="12.75" customHeight="1" x14ac:dyDescent="0.2"/>
    <row r="6057" ht="12.75" customHeight="1" x14ac:dyDescent="0.2"/>
    <row r="6058" ht="12.75" customHeight="1" x14ac:dyDescent="0.2"/>
    <row r="6059" ht="12.75" customHeight="1" x14ac:dyDescent="0.2"/>
    <row r="6060" ht="12.75" customHeight="1" x14ac:dyDescent="0.2"/>
    <row r="6061" ht="12.75" customHeight="1" x14ac:dyDescent="0.2"/>
    <row r="6062" ht="12.75" customHeight="1" x14ac:dyDescent="0.2"/>
    <row r="6063" ht="12.75" customHeight="1" x14ac:dyDescent="0.2"/>
    <row r="6064" ht="12.75" customHeight="1" x14ac:dyDescent="0.2"/>
    <row r="6065" ht="12.75" customHeight="1" x14ac:dyDescent="0.2"/>
    <row r="6066" ht="12.75" customHeight="1" x14ac:dyDescent="0.2"/>
    <row r="6067" ht="12.75" customHeight="1" x14ac:dyDescent="0.2"/>
    <row r="6068" ht="12.75" customHeight="1" x14ac:dyDescent="0.2"/>
    <row r="6069" ht="12.75" customHeight="1" x14ac:dyDescent="0.2"/>
    <row r="6070" ht="12.75" customHeight="1" x14ac:dyDescent="0.2"/>
    <row r="6071" ht="12.75" customHeight="1" x14ac:dyDescent="0.2"/>
    <row r="6072" ht="12.75" customHeight="1" x14ac:dyDescent="0.2"/>
    <row r="6073" ht="12.75" customHeight="1" x14ac:dyDescent="0.2"/>
    <row r="6074" ht="12.75" customHeight="1" x14ac:dyDescent="0.2"/>
    <row r="6075" ht="12.75" customHeight="1" x14ac:dyDescent="0.2"/>
    <row r="6076" ht="12.75" customHeight="1" x14ac:dyDescent="0.2"/>
    <row r="6077" ht="12.75" customHeight="1" x14ac:dyDescent="0.2"/>
    <row r="6078" ht="12.75" customHeight="1" x14ac:dyDescent="0.2"/>
    <row r="6079" ht="12.75" customHeight="1" x14ac:dyDescent="0.2"/>
    <row r="6080" ht="12.75" customHeight="1" x14ac:dyDescent="0.2"/>
    <row r="6081" ht="12.75" customHeight="1" x14ac:dyDescent="0.2"/>
    <row r="6082" ht="12.75" customHeight="1" x14ac:dyDescent="0.2"/>
    <row r="6083" ht="12.75" customHeight="1" x14ac:dyDescent="0.2"/>
    <row r="6084" ht="12.75" customHeight="1" x14ac:dyDescent="0.2"/>
    <row r="6085" ht="12.75" customHeight="1" x14ac:dyDescent="0.2"/>
    <row r="6086" ht="12.75" customHeight="1" x14ac:dyDescent="0.2"/>
    <row r="6087" ht="12.75" customHeight="1" x14ac:dyDescent="0.2"/>
    <row r="6088" ht="12.75" customHeight="1" x14ac:dyDescent="0.2"/>
    <row r="6089" ht="12.75" customHeight="1" x14ac:dyDescent="0.2"/>
    <row r="6090" ht="12.75" customHeight="1" x14ac:dyDescent="0.2"/>
    <row r="6091" ht="12.75" customHeight="1" x14ac:dyDescent="0.2"/>
    <row r="6092" ht="12.75" customHeight="1" x14ac:dyDescent="0.2"/>
    <row r="6093" ht="12.75" customHeight="1" x14ac:dyDescent="0.2"/>
    <row r="6094" ht="12.75" customHeight="1" x14ac:dyDescent="0.2"/>
    <row r="6095" ht="12.75" customHeight="1" x14ac:dyDescent="0.2"/>
    <row r="6096" ht="12.75" customHeight="1" x14ac:dyDescent="0.2"/>
    <row r="6097" ht="12.75" customHeight="1" x14ac:dyDescent="0.2"/>
    <row r="6098" ht="12.75" customHeight="1" x14ac:dyDescent="0.2"/>
    <row r="6099" ht="12.75" customHeight="1" x14ac:dyDescent="0.2"/>
    <row r="6100" ht="12.75" customHeight="1" x14ac:dyDescent="0.2"/>
    <row r="6101" ht="12.75" customHeight="1" x14ac:dyDescent="0.2"/>
    <row r="6102" ht="12.75" customHeight="1" x14ac:dyDescent="0.2"/>
    <row r="6103" ht="12.75" customHeight="1" x14ac:dyDescent="0.2"/>
    <row r="6104" ht="12.75" customHeight="1" x14ac:dyDescent="0.2"/>
    <row r="6105" ht="12.75" customHeight="1" x14ac:dyDescent="0.2"/>
    <row r="6106" ht="12.75" customHeight="1" x14ac:dyDescent="0.2"/>
    <row r="6107" ht="12.75" customHeight="1" x14ac:dyDescent="0.2"/>
    <row r="6108" ht="12.75" customHeight="1" x14ac:dyDescent="0.2"/>
    <row r="6109" ht="12.75" customHeight="1" x14ac:dyDescent="0.2"/>
    <row r="6110" ht="12.75" customHeight="1" x14ac:dyDescent="0.2"/>
    <row r="6111" ht="12.75" customHeight="1" x14ac:dyDescent="0.2"/>
    <row r="6112" ht="12.75" customHeight="1" x14ac:dyDescent="0.2"/>
    <row r="6113" ht="12.75" customHeight="1" x14ac:dyDescent="0.2"/>
    <row r="6114" ht="12.75" customHeight="1" x14ac:dyDescent="0.2"/>
    <row r="6115" ht="12.75" customHeight="1" x14ac:dyDescent="0.2"/>
    <row r="6116" ht="12.75" customHeight="1" x14ac:dyDescent="0.2"/>
    <row r="6117" ht="12.75" customHeight="1" x14ac:dyDescent="0.2"/>
    <row r="6118" ht="12.75" customHeight="1" x14ac:dyDescent="0.2"/>
    <row r="6119" ht="12.75" customHeight="1" x14ac:dyDescent="0.2"/>
    <row r="6120" ht="12.75" customHeight="1" x14ac:dyDescent="0.2"/>
    <row r="6121" ht="12.75" customHeight="1" x14ac:dyDescent="0.2"/>
    <row r="6122" ht="12.75" customHeight="1" x14ac:dyDescent="0.2"/>
    <row r="6123" ht="12.75" customHeight="1" x14ac:dyDescent="0.2"/>
    <row r="6124" ht="12.75" customHeight="1" x14ac:dyDescent="0.2"/>
    <row r="6125" ht="12.75" customHeight="1" x14ac:dyDescent="0.2"/>
    <row r="6126" ht="12.75" customHeight="1" x14ac:dyDescent="0.2"/>
    <row r="6127" ht="12.75" customHeight="1" x14ac:dyDescent="0.2"/>
    <row r="6128" ht="12.75" customHeight="1" x14ac:dyDescent="0.2"/>
    <row r="6129" ht="12.75" customHeight="1" x14ac:dyDescent="0.2"/>
    <row r="6130" ht="12.75" customHeight="1" x14ac:dyDescent="0.2"/>
    <row r="6131" ht="12.75" customHeight="1" x14ac:dyDescent="0.2"/>
    <row r="6132" ht="12.75" customHeight="1" x14ac:dyDescent="0.2"/>
    <row r="6133" ht="12.75" customHeight="1" x14ac:dyDescent="0.2"/>
    <row r="6134" ht="12.75" customHeight="1" x14ac:dyDescent="0.2"/>
    <row r="6135" ht="12.75" customHeight="1" x14ac:dyDescent="0.2"/>
    <row r="6136" ht="12.75" customHeight="1" x14ac:dyDescent="0.2"/>
    <row r="6137" ht="12.75" customHeight="1" x14ac:dyDescent="0.2"/>
    <row r="6138" ht="12.75" customHeight="1" x14ac:dyDescent="0.2"/>
    <row r="6139" ht="12.75" customHeight="1" x14ac:dyDescent="0.2"/>
    <row r="6140" ht="12.75" customHeight="1" x14ac:dyDescent="0.2"/>
    <row r="6141" ht="12.75" customHeight="1" x14ac:dyDescent="0.2"/>
    <row r="6142" ht="12.75" customHeight="1" x14ac:dyDescent="0.2"/>
    <row r="6143" ht="12.75" customHeight="1" x14ac:dyDescent="0.2"/>
    <row r="6144" ht="12.75" customHeight="1" x14ac:dyDescent="0.2"/>
    <row r="6145" ht="12.75" customHeight="1" x14ac:dyDescent="0.2"/>
    <row r="6146" ht="12.75" customHeight="1" x14ac:dyDescent="0.2"/>
    <row r="6147" ht="12.75" customHeight="1" x14ac:dyDescent="0.2"/>
    <row r="6148" ht="12.75" customHeight="1" x14ac:dyDescent="0.2"/>
    <row r="6149" ht="12.75" customHeight="1" x14ac:dyDescent="0.2"/>
    <row r="6150" ht="12.75" customHeight="1" x14ac:dyDescent="0.2"/>
    <row r="6151" ht="12.75" customHeight="1" x14ac:dyDescent="0.2"/>
    <row r="6152" ht="12.75" customHeight="1" x14ac:dyDescent="0.2"/>
    <row r="6153" ht="12.75" customHeight="1" x14ac:dyDescent="0.2"/>
    <row r="6154" ht="12.75" customHeight="1" x14ac:dyDescent="0.2"/>
    <row r="6155" ht="12.75" customHeight="1" x14ac:dyDescent="0.2"/>
    <row r="6156" ht="12.75" customHeight="1" x14ac:dyDescent="0.2"/>
    <row r="6157" ht="12.75" customHeight="1" x14ac:dyDescent="0.2"/>
    <row r="6158" ht="12.75" customHeight="1" x14ac:dyDescent="0.2"/>
    <row r="6159" ht="12.75" customHeight="1" x14ac:dyDescent="0.2"/>
    <row r="6160" ht="12.75" customHeight="1" x14ac:dyDescent="0.2"/>
    <row r="6161" ht="12.75" customHeight="1" x14ac:dyDescent="0.2"/>
    <row r="6162" ht="12.75" customHeight="1" x14ac:dyDescent="0.2"/>
    <row r="6163" ht="12.75" customHeight="1" x14ac:dyDescent="0.2"/>
    <row r="6164" ht="12.75" customHeight="1" x14ac:dyDescent="0.2"/>
    <row r="6165" ht="12.75" customHeight="1" x14ac:dyDescent="0.2"/>
    <row r="6166" ht="12.75" customHeight="1" x14ac:dyDescent="0.2"/>
    <row r="6167" ht="12.75" customHeight="1" x14ac:dyDescent="0.2"/>
    <row r="6168" ht="12.75" customHeight="1" x14ac:dyDescent="0.2"/>
    <row r="6169" ht="12.75" customHeight="1" x14ac:dyDescent="0.2"/>
    <row r="6170" ht="12.75" customHeight="1" x14ac:dyDescent="0.2"/>
    <row r="6171" ht="12.75" customHeight="1" x14ac:dyDescent="0.2"/>
    <row r="6172" ht="12.75" customHeight="1" x14ac:dyDescent="0.2"/>
    <row r="6173" ht="12.75" customHeight="1" x14ac:dyDescent="0.2"/>
    <row r="6174" ht="12.75" customHeight="1" x14ac:dyDescent="0.2"/>
    <row r="6175" ht="12.75" customHeight="1" x14ac:dyDescent="0.2"/>
    <row r="6176" ht="12.75" customHeight="1" x14ac:dyDescent="0.2"/>
    <row r="6177" ht="12.75" customHeight="1" x14ac:dyDescent="0.2"/>
    <row r="6178" ht="12.75" customHeight="1" x14ac:dyDescent="0.2"/>
    <row r="6179" ht="12.75" customHeight="1" x14ac:dyDescent="0.2"/>
    <row r="6180" ht="12.75" customHeight="1" x14ac:dyDescent="0.2"/>
    <row r="6181" ht="12.75" customHeight="1" x14ac:dyDescent="0.2"/>
    <row r="6182" ht="12.75" customHeight="1" x14ac:dyDescent="0.2"/>
    <row r="6183" ht="12.75" customHeight="1" x14ac:dyDescent="0.2"/>
    <row r="6184" ht="12.75" customHeight="1" x14ac:dyDescent="0.2"/>
    <row r="6185" ht="12.75" customHeight="1" x14ac:dyDescent="0.2"/>
    <row r="6186" ht="12.75" customHeight="1" x14ac:dyDescent="0.2"/>
    <row r="6187" ht="12.75" customHeight="1" x14ac:dyDescent="0.2"/>
    <row r="6188" ht="12.75" customHeight="1" x14ac:dyDescent="0.2"/>
    <row r="6189" ht="12.75" customHeight="1" x14ac:dyDescent="0.2"/>
    <row r="6190" ht="12.75" customHeight="1" x14ac:dyDescent="0.2"/>
    <row r="6191" ht="12.75" customHeight="1" x14ac:dyDescent="0.2"/>
    <row r="6192" ht="12.75" customHeight="1" x14ac:dyDescent="0.2"/>
    <row r="6193" ht="12.75" customHeight="1" x14ac:dyDescent="0.2"/>
    <row r="6194" ht="12.75" customHeight="1" x14ac:dyDescent="0.2"/>
    <row r="6195" ht="12.75" customHeight="1" x14ac:dyDescent="0.2"/>
    <row r="6196" ht="12.75" customHeight="1" x14ac:dyDescent="0.2"/>
    <row r="6197" ht="12.75" customHeight="1" x14ac:dyDescent="0.2"/>
    <row r="6198" ht="12.75" customHeight="1" x14ac:dyDescent="0.2"/>
    <row r="6199" ht="12.75" customHeight="1" x14ac:dyDescent="0.2"/>
    <row r="6200" ht="12.75" customHeight="1" x14ac:dyDescent="0.2"/>
    <row r="6201" ht="12.75" customHeight="1" x14ac:dyDescent="0.2"/>
    <row r="6202" ht="12.75" customHeight="1" x14ac:dyDescent="0.2"/>
    <row r="6203" ht="12.75" customHeight="1" x14ac:dyDescent="0.2"/>
    <row r="6204" ht="12.75" customHeight="1" x14ac:dyDescent="0.2"/>
    <row r="6205" ht="12.75" customHeight="1" x14ac:dyDescent="0.2"/>
    <row r="6206" ht="12.75" customHeight="1" x14ac:dyDescent="0.2"/>
    <row r="6207" ht="12.75" customHeight="1" x14ac:dyDescent="0.2"/>
    <row r="6208" ht="12.75" customHeight="1" x14ac:dyDescent="0.2"/>
    <row r="6209" ht="12.75" customHeight="1" x14ac:dyDescent="0.2"/>
    <row r="6210" ht="12.75" customHeight="1" x14ac:dyDescent="0.2"/>
    <row r="6211" ht="12.75" customHeight="1" x14ac:dyDescent="0.2"/>
    <row r="6212" ht="12.75" customHeight="1" x14ac:dyDescent="0.2"/>
    <row r="6213" ht="12.75" customHeight="1" x14ac:dyDescent="0.2"/>
    <row r="6214" ht="12.75" customHeight="1" x14ac:dyDescent="0.2"/>
    <row r="6215" ht="12.75" customHeight="1" x14ac:dyDescent="0.2"/>
    <row r="6216" ht="12.75" customHeight="1" x14ac:dyDescent="0.2"/>
    <row r="6217" ht="12.75" customHeight="1" x14ac:dyDescent="0.2"/>
    <row r="6218" ht="12.75" customHeight="1" x14ac:dyDescent="0.2"/>
    <row r="6219" ht="12.75" customHeight="1" x14ac:dyDescent="0.2"/>
    <row r="6220" ht="12.75" customHeight="1" x14ac:dyDescent="0.2"/>
    <row r="6221" ht="12.75" customHeight="1" x14ac:dyDescent="0.2"/>
    <row r="6222" ht="12.75" customHeight="1" x14ac:dyDescent="0.2"/>
    <row r="6223" ht="12.75" customHeight="1" x14ac:dyDescent="0.2"/>
    <row r="6224" ht="12.75" customHeight="1" x14ac:dyDescent="0.2"/>
    <row r="6225" ht="12.75" customHeight="1" x14ac:dyDescent="0.2"/>
    <row r="6226" ht="12.75" customHeight="1" x14ac:dyDescent="0.2"/>
    <row r="6227" ht="12.75" customHeight="1" x14ac:dyDescent="0.2"/>
    <row r="6228" ht="12.75" customHeight="1" x14ac:dyDescent="0.2"/>
    <row r="6229" ht="12.75" customHeight="1" x14ac:dyDescent="0.2"/>
    <row r="6230" ht="12.75" customHeight="1" x14ac:dyDescent="0.2"/>
    <row r="6231" ht="12.75" customHeight="1" x14ac:dyDescent="0.2"/>
    <row r="6232" ht="12.75" customHeight="1" x14ac:dyDescent="0.2"/>
    <row r="6233" ht="12.75" customHeight="1" x14ac:dyDescent="0.2"/>
    <row r="6234" ht="12.75" customHeight="1" x14ac:dyDescent="0.2"/>
    <row r="6235" ht="12.75" customHeight="1" x14ac:dyDescent="0.2"/>
    <row r="6236" ht="12.75" customHeight="1" x14ac:dyDescent="0.2"/>
    <row r="6237" ht="12.75" customHeight="1" x14ac:dyDescent="0.2"/>
    <row r="6238" ht="12.75" customHeight="1" x14ac:dyDescent="0.2"/>
    <row r="6239" ht="12.75" customHeight="1" x14ac:dyDescent="0.2"/>
    <row r="6240" ht="12.75" customHeight="1" x14ac:dyDescent="0.2"/>
    <row r="6241" ht="12.75" customHeight="1" x14ac:dyDescent="0.2"/>
    <row r="6242" ht="12.75" customHeight="1" x14ac:dyDescent="0.2"/>
    <row r="6243" ht="12.75" customHeight="1" x14ac:dyDescent="0.2"/>
    <row r="6244" ht="12.75" customHeight="1" x14ac:dyDescent="0.2"/>
    <row r="6245" ht="12.75" customHeight="1" x14ac:dyDescent="0.2"/>
    <row r="6246" ht="12.75" customHeight="1" x14ac:dyDescent="0.2"/>
    <row r="6247" ht="12.75" customHeight="1" x14ac:dyDescent="0.2"/>
    <row r="6248" ht="12.75" customHeight="1" x14ac:dyDescent="0.2"/>
    <row r="6249" ht="12.75" customHeight="1" x14ac:dyDescent="0.2"/>
    <row r="6250" ht="12.75" customHeight="1" x14ac:dyDescent="0.2"/>
    <row r="6251" ht="12.75" customHeight="1" x14ac:dyDescent="0.2"/>
    <row r="6252" ht="12.75" customHeight="1" x14ac:dyDescent="0.2"/>
    <row r="6253" ht="12.75" customHeight="1" x14ac:dyDescent="0.2"/>
    <row r="6254" ht="12.75" customHeight="1" x14ac:dyDescent="0.2"/>
    <row r="6255" ht="12.75" customHeight="1" x14ac:dyDescent="0.2"/>
    <row r="6256" ht="12.75" customHeight="1" x14ac:dyDescent="0.2"/>
    <row r="6257" ht="12.75" customHeight="1" x14ac:dyDescent="0.2"/>
    <row r="6258" ht="12.75" customHeight="1" x14ac:dyDescent="0.2"/>
    <row r="6259" ht="12.75" customHeight="1" x14ac:dyDescent="0.2"/>
    <row r="6260" ht="12.75" customHeight="1" x14ac:dyDescent="0.2"/>
    <row r="6261" ht="12.75" customHeight="1" x14ac:dyDescent="0.2"/>
    <row r="6262" ht="12.75" customHeight="1" x14ac:dyDescent="0.2"/>
    <row r="6263" ht="12.75" customHeight="1" x14ac:dyDescent="0.2"/>
    <row r="6264" ht="12.75" customHeight="1" x14ac:dyDescent="0.2"/>
    <row r="6265" ht="12.75" customHeight="1" x14ac:dyDescent="0.2"/>
    <row r="6266" ht="12.75" customHeight="1" x14ac:dyDescent="0.2"/>
    <row r="6267" ht="12.75" customHeight="1" x14ac:dyDescent="0.2"/>
    <row r="6268" ht="12.75" customHeight="1" x14ac:dyDescent="0.2"/>
    <row r="6269" ht="12.75" customHeight="1" x14ac:dyDescent="0.2"/>
    <row r="6270" ht="12.75" customHeight="1" x14ac:dyDescent="0.2"/>
    <row r="6271" ht="12.75" customHeight="1" x14ac:dyDescent="0.2"/>
    <row r="6272" ht="12.75" customHeight="1" x14ac:dyDescent="0.2"/>
    <row r="6273" ht="12.75" customHeight="1" x14ac:dyDescent="0.2"/>
    <row r="6274" ht="12.75" customHeight="1" x14ac:dyDescent="0.2"/>
    <row r="6275" ht="12.75" customHeight="1" x14ac:dyDescent="0.2"/>
    <row r="6276" ht="12.75" customHeight="1" x14ac:dyDescent="0.2"/>
    <row r="6277" ht="12.75" customHeight="1" x14ac:dyDescent="0.2"/>
    <row r="6278" ht="12.75" customHeight="1" x14ac:dyDescent="0.2"/>
    <row r="6279" ht="12.75" customHeight="1" x14ac:dyDescent="0.2"/>
    <row r="6280" ht="12.75" customHeight="1" x14ac:dyDescent="0.2"/>
    <row r="6281" ht="12.75" customHeight="1" x14ac:dyDescent="0.2"/>
    <row r="6282" ht="12.75" customHeight="1" x14ac:dyDescent="0.2"/>
    <row r="6283" ht="12.75" customHeight="1" x14ac:dyDescent="0.2"/>
    <row r="6284" ht="12.75" customHeight="1" x14ac:dyDescent="0.2"/>
    <row r="6285" ht="12.75" customHeight="1" x14ac:dyDescent="0.2"/>
    <row r="6286" ht="12.75" customHeight="1" x14ac:dyDescent="0.2"/>
    <row r="6287" ht="12.75" customHeight="1" x14ac:dyDescent="0.2"/>
    <row r="6288" ht="12.75" customHeight="1" x14ac:dyDescent="0.2"/>
    <row r="6289" ht="12.75" customHeight="1" x14ac:dyDescent="0.2"/>
    <row r="6290" ht="12.75" customHeight="1" x14ac:dyDescent="0.2"/>
    <row r="6291" ht="12.75" customHeight="1" x14ac:dyDescent="0.2"/>
    <row r="6292" ht="12.75" customHeight="1" x14ac:dyDescent="0.2"/>
    <row r="6293" ht="12.75" customHeight="1" x14ac:dyDescent="0.2"/>
    <row r="6294" ht="12.75" customHeight="1" x14ac:dyDescent="0.2"/>
    <row r="6295" ht="12.75" customHeight="1" x14ac:dyDescent="0.2"/>
    <row r="6296" ht="12.75" customHeight="1" x14ac:dyDescent="0.2"/>
    <row r="6297" ht="12.75" customHeight="1" x14ac:dyDescent="0.2"/>
    <row r="6298" ht="12.75" customHeight="1" x14ac:dyDescent="0.2"/>
    <row r="6299" ht="12.75" customHeight="1" x14ac:dyDescent="0.2"/>
    <row r="6300" ht="12.75" customHeight="1" x14ac:dyDescent="0.2"/>
    <row r="6301" ht="12.75" customHeight="1" x14ac:dyDescent="0.2"/>
    <row r="6302" ht="12.75" customHeight="1" x14ac:dyDescent="0.2"/>
    <row r="6303" ht="12.75" customHeight="1" x14ac:dyDescent="0.2"/>
    <row r="6304" ht="12.75" customHeight="1" x14ac:dyDescent="0.2"/>
    <row r="6305" ht="12.75" customHeight="1" x14ac:dyDescent="0.2"/>
    <row r="6306" ht="12.75" customHeight="1" x14ac:dyDescent="0.2"/>
    <row r="6307" ht="12.75" customHeight="1" x14ac:dyDescent="0.2"/>
    <row r="6308" ht="12.75" customHeight="1" x14ac:dyDescent="0.2"/>
    <row r="6309" ht="12.75" customHeight="1" x14ac:dyDescent="0.2"/>
    <row r="6310" ht="12.75" customHeight="1" x14ac:dyDescent="0.2"/>
    <row r="6311" ht="12.75" customHeight="1" x14ac:dyDescent="0.2"/>
    <row r="6312" ht="12.75" customHeight="1" x14ac:dyDescent="0.2"/>
    <row r="6313" ht="12.75" customHeight="1" x14ac:dyDescent="0.2"/>
    <row r="6314" ht="12.75" customHeight="1" x14ac:dyDescent="0.2"/>
    <row r="6315" ht="12.75" customHeight="1" x14ac:dyDescent="0.2"/>
    <row r="6316" ht="12.75" customHeight="1" x14ac:dyDescent="0.2"/>
    <row r="6317" ht="12.75" customHeight="1" x14ac:dyDescent="0.2"/>
    <row r="6318" ht="12.75" customHeight="1" x14ac:dyDescent="0.2"/>
    <row r="6319" ht="12.75" customHeight="1" x14ac:dyDescent="0.2"/>
    <row r="6320" ht="12.75" customHeight="1" x14ac:dyDescent="0.2"/>
    <row r="6321" ht="12.75" customHeight="1" x14ac:dyDescent="0.2"/>
    <row r="6322" ht="12.75" customHeight="1" x14ac:dyDescent="0.2"/>
    <row r="6323" ht="12.75" customHeight="1" x14ac:dyDescent="0.2"/>
    <row r="6324" ht="12.75" customHeight="1" x14ac:dyDescent="0.2"/>
    <row r="6325" ht="12.75" customHeight="1" x14ac:dyDescent="0.2"/>
    <row r="6326" ht="12.75" customHeight="1" x14ac:dyDescent="0.2"/>
    <row r="6327" ht="12.75" customHeight="1" x14ac:dyDescent="0.2"/>
    <row r="6328" ht="12.75" customHeight="1" x14ac:dyDescent="0.2"/>
    <row r="6329" ht="12.75" customHeight="1" x14ac:dyDescent="0.2"/>
    <row r="6330" ht="12.75" customHeight="1" x14ac:dyDescent="0.2"/>
    <row r="6331" ht="12.75" customHeight="1" x14ac:dyDescent="0.2"/>
    <row r="6332" ht="12.75" customHeight="1" x14ac:dyDescent="0.2"/>
    <row r="6333" ht="12.75" customHeight="1" x14ac:dyDescent="0.2"/>
    <row r="6334" ht="12.75" customHeight="1" x14ac:dyDescent="0.2"/>
    <row r="6335" ht="12.75" customHeight="1" x14ac:dyDescent="0.2"/>
    <row r="6336" ht="12.75" customHeight="1" x14ac:dyDescent="0.2"/>
    <row r="6337" ht="12.75" customHeight="1" x14ac:dyDescent="0.2"/>
    <row r="6338" ht="12.75" customHeight="1" x14ac:dyDescent="0.2"/>
    <row r="6339" ht="12.75" customHeight="1" x14ac:dyDescent="0.2"/>
    <row r="6340" ht="12.75" customHeight="1" x14ac:dyDescent="0.2"/>
    <row r="6341" ht="12.75" customHeight="1" x14ac:dyDescent="0.2"/>
    <row r="6342" ht="12.75" customHeight="1" x14ac:dyDescent="0.2"/>
    <row r="6343" ht="12.75" customHeight="1" x14ac:dyDescent="0.2"/>
    <row r="6344" ht="12.75" customHeight="1" x14ac:dyDescent="0.2"/>
    <row r="6345" ht="12.75" customHeight="1" x14ac:dyDescent="0.2"/>
    <row r="6346" ht="12.75" customHeight="1" x14ac:dyDescent="0.2"/>
    <row r="6347" ht="12.75" customHeight="1" x14ac:dyDescent="0.2"/>
    <row r="6348" ht="12.75" customHeight="1" x14ac:dyDescent="0.2"/>
    <row r="6349" ht="12.75" customHeight="1" x14ac:dyDescent="0.2"/>
    <row r="6350" ht="12.75" customHeight="1" x14ac:dyDescent="0.2"/>
    <row r="6351" ht="12.75" customHeight="1" x14ac:dyDescent="0.2"/>
    <row r="6352" ht="12.75" customHeight="1" x14ac:dyDescent="0.2"/>
    <row r="6353" ht="12.75" customHeight="1" x14ac:dyDescent="0.2"/>
    <row r="6354" ht="12.75" customHeight="1" x14ac:dyDescent="0.2"/>
    <row r="6355" ht="12.75" customHeight="1" x14ac:dyDescent="0.2"/>
    <row r="6356" ht="12.75" customHeight="1" x14ac:dyDescent="0.2"/>
    <row r="6357" ht="12.75" customHeight="1" x14ac:dyDescent="0.2"/>
    <row r="6358" ht="12.75" customHeight="1" x14ac:dyDescent="0.2"/>
    <row r="6359" ht="12.75" customHeight="1" x14ac:dyDescent="0.2"/>
    <row r="6360" ht="12.75" customHeight="1" x14ac:dyDescent="0.2"/>
    <row r="6361" ht="12.75" customHeight="1" x14ac:dyDescent="0.2"/>
    <row r="6362" ht="12.75" customHeight="1" x14ac:dyDescent="0.2"/>
    <row r="6363" ht="12.75" customHeight="1" x14ac:dyDescent="0.2"/>
    <row r="6364" ht="12.75" customHeight="1" x14ac:dyDescent="0.2"/>
    <row r="6365" ht="12.75" customHeight="1" x14ac:dyDescent="0.2"/>
    <row r="6366" ht="12.75" customHeight="1" x14ac:dyDescent="0.2"/>
    <row r="6367" ht="12.75" customHeight="1" x14ac:dyDescent="0.2"/>
    <row r="6368" ht="12.75" customHeight="1" x14ac:dyDescent="0.2"/>
    <row r="6369" ht="12.75" customHeight="1" x14ac:dyDescent="0.2"/>
    <row r="6370" ht="12.75" customHeight="1" x14ac:dyDescent="0.2"/>
    <row r="6371" ht="12.75" customHeight="1" x14ac:dyDescent="0.2"/>
    <row r="6372" ht="12.75" customHeight="1" x14ac:dyDescent="0.2"/>
    <row r="6373" ht="12.75" customHeight="1" x14ac:dyDescent="0.2"/>
    <row r="6374" ht="12.75" customHeight="1" x14ac:dyDescent="0.2"/>
    <row r="6375" ht="12.75" customHeight="1" x14ac:dyDescent="0.2"/>
    <row r="6376" ht="12.75" customHeight="1" x14ac:dyDescent="0.2"/>
    <row r="6377" ht="12.75" customHeight="1" x14ac:dyDescent="0.2"/>
    <row r="6378" ht="12.75" customHeight="1" x14ac:dyDescent="0.2"/>
    <row r="6379" ht="12.75" customHeight="1" x14ac:dyDescent="0.2"/>
    <row r="6380" ht="12.75" customHeight="1" x14ac:dyDescent="0.2"/>
    <row r="6381" ht="12.75" customHeight="1" x14ac:dyDescent="0.2"/>
    <row r="6382" ht="12.75" customHeight="1" x14ac:dyDescent="0.2"/>
    <row r="6383" ht="12.75" customHeight="1" x14ac:dyDescent="0.2"/>
    <row r="6384" ht="12.75" customHeight="1" x14ac:dyDescent="0.2"/>
    <row r="6385" ht="12.75" customHeight="1" x14ac:dyDescent="0.2"/>
    <row r="6386" ht="12.75" customHeight="1" x14ac:dyDescent="0.2"/>
    <row r="6387" ht="12.75" customHeight="1" x14ac:dyDescent="0.2"/>
    <row r="6388" ht="12.75" customHeight="1" x14ac:dyDescent="0.2"/>
    <row r="6389" ht="12.75" customHeight="1" x14ac:dyDescent="0.2"/>
    <row r="6390" ht="12.75" customHeight="1" x14ac:dyDescent="0.2"/>
    <row r="6391" ht="12.75" customHeight="1" x14ac:dyDescent="0.2"/>
    <row r="6392" ht="12.75" customHeight="1" x14ac:dyDescent="0.2"/>
    <row r="6393" ht="12.75" customHeight="1" x14ac:dyDescent="0.2"/>
    <row r="6394" ht="12.75" customHeight="1" x14ac:dyDescent="0.2"/>
    <row r="6395" ht="12.75" customHeight="1" x14ac:dyDescent="0.2"/>
    <row r="6396" ht="12.75" customHeight="1" x14ac:dyDescent="0.2"/>
    <row r="6397" ht="12.75" customHeight="1" x14ac:dyDescent="0.2"/>
    <row r="6398" ht="12.75" customHeight="1" x14ac:dyDescent="0.2"/>
    <row r="6399" ht="12.75" customHeight="1" x14ac:dyDescent="0.2"/>
    <row r="6400" ht="12.75" customHeight="1" x14ac:dyDescent="0.2"/>
    <row r="6401" ht="12.75" customHeight="1" x14ac:dyDescent="0.2"/>
    <row r="6402" ht="12.75" customHeight="1" x14ac:dyDescent="0.2"/>
    <row r="6403" ht="12.75" customHeight="1" x14ac:dyDescent="0.2"/>
    <row r="6404" ht="12.75" customHeight="1" x14ac:dyDescent="0.2"/>
    <row r="6405" ht="12.75" customHeight="1" x14ac:dyDescent="0.2"/>
    <row r="6406" ht="12.75" customHeight="1" x14ac:dyDescent="0.2"/>
    <row r="6407" ht="12.75" customHeight="1" x14ac:dyDescent="0.2"/>
    <row r="6408" ht="12.75" customHeight="1" x14ac:dyDescent="0.2"/>
    <row r="6409" ht="12.75" customHeight="1" x14ac:dyDescent="0.2"/>
    <row r="6410" ht="12.75" customHeight="1" x14ac:dyDescent="0.2"/>
    <row r="6411" ht="12.75" customHeight="1" x14ac:dyDescent="0.2"/>
    <row r="6412" ht="12.75" customHeight="1" x14ac:dyDescent="0.2"/>
    <row r="6413" ht="12.75" customHeight="1" x14ac:dyDescent="0.2"/>
    <row r="6414" ht="12.75" customHeight="1" x14ac:dyDescent="0.2"/>
    <row r="6415" ht="12.75" customHeight="1" x14ac:dyDescent="0.2"/>
    <row r="6416" ht="12.75" customHeight="1" x14ac:dyDescent="0.2"/>
    <row r="6417" ht="12.75" customHeight="1" x14ac:dyDescent="0.2"/>
    <row r="6418" ht="12.75" customHeight="1" x14ac:dyDescent="0.2"/>
    <row r="6419" ht="12.75" customHeight="1" x14ac:dyDescent="0.2"/>
    <row r="6420" ht="12.75" customHeight="1" x14ac:dyDescent="0.2"/>
    <row r="6421" ht="12.75" customHeight="1" x14ac:dyDescent="0.2"/>
    <row r="6422" ht="12.75" customHeight="1" x14ac:dyDescent="0.2"/>
    <row r="6423" ht="12.75" customHeight="1" x14ac:dyDescent="0.2"/>
    <row r="6424" ht="12.75" customHeight="1" x14ac:dyDescent="0.2"/>
    <row r="6425" ht="12.75" customHeight="1" x14ac:dyDescent="0.2"/>
    <row r="6426" ht="12.75" customHeight="1" x14ac:dyDescent="0.2"/>
    <row r="6427" ht="12.75" customHeight="1" x14ac:dyDescent="0.2"/>
    <row r="6428" ht="12.75" customHeight="1" x14ac:dyDescent="0.2"/>
    <row r="6429" ht="12.75" customHeight="1" x14ac:dyDescent="0.2"/>
    <row r="6430" ht="12.75" customHeight="1" x14ac:dyDescent="0.2"/>
    <row r="6431" ht="12.75" customHeight="1" x14ac:dyDescent="0.2"/>
    <row r="6432" ht="12.75" customHeight="1" x14ac:dyDescent="0.2"/>
    <row r="6433" ht="12.75" customHeight="1" x14ac:dyDescent="0.2"/>
    <row r="6434" ht="12.75" customHeight="1" x14ac:dyDescent="0.2"/>
    <row r="6435" ht="12.75" customHeight="1" x14ac:dyDescent="0.2"/>
    <row r="6436" ht="12.75" customHeight="1" x14ac:dyDescent="0.2"/>
    <row r="6437" ht="12.75" customHeight="1" x14ac:dyDescent="0.2"/>
    <row r="6438" ht="12.75" customHeight="1" x14ac:dyDescent="0.2"/>
    <row r="6439" ht="12.75" customHeight="1" x14ac:dyDescent="0.2"/>
    <row r="6440" ht="12.75" customHeight="1" x14ac:dyDescent="0.2"/>
    <row r="6441" ht="12.75" customHeight="1" x14ac:dyDescent="0.2"/>
    <row r="6442" ht="12.75" customHeight="1" x14ac:dyDescent="0.2"/>
    <row r="6443" ht="12.75" customHeight="1" x14ac:dyDescent="0.2"/>
    <row r="6444" ht="12.75" customHeight="1" x14ac:dyDescent="0.2"/>
    <row r="6445" ht="12.75" customHeight="1" x14ac:dyDescent="0.2"/>
    <row r="6446" ht="12.75" customHeight="1" x14ac:dyDescent="0.2"/>
    <row r="6447" ht="12.75" customHeight="1" x14ac:dyDescent="0.2"/>
    <row r="6448" ht="12.75" customHeight="1" x14ac:dyDescent="0.2"/>
    <row r="6449" ht="12.75" customHeight="1" x14ac:dyDescent="0.2"/>
    <row r="6450" ht="12.75" customHeight="1" x14ac:dyDescent="0.2"/>
    <row r="6451" ht="12.75" customHeight="1" x14ac:dyDescent="0.2"/>
    <row r="6452" ht="12.75" customHeight="1" x14ac:dyDescent="0.2"/>
    <row r="6453" ht="12.75" customHeight="1" x14ac:dyDescent="0.2"/>
    <row r="6454" ht="12.75" customHeight="1" x14ac:dyDescent="0.2"/>
    <row r="6455" ht="12.75" customHeight="1" x14ac:dyDescent="0.2"/>
    <row r="6456" ht="12.75" customHeight="1" x14ac:dyDescent="0.2"/>
    <row r="6457" ht="12.75" customHeight="1" x14ac:dyDescent="0.2"/>
    <row r="6458" ht="12.75" customHeight="1" x14ac:dyDescent="0.2"/>
    <row r="6459" ht="12.75" customHeight="1" x14ac:dyDescent="0.2"/>
    <row r="6460" ht="12.75" customHeight="1" x14ac:dyDescent="0.2"/>
    <row r="6461" ht="12.75" customHeight="1" x14ac:dyDescent="0.2"/>
    <row r="6462" ht="12.75" customHeight="1" x14ac:dyDescent="0.2"/>
    <row r="6463" ht="12.75" customHeight="1" x14ac:dyDescent="0.2"/>
    <row r="6464" ht="12.75" customHeight="1" x14ac:dyDescent="0.2"/>
    <row r="6465" ht="12.75" customHeight="1" x14ac:dyDescent="0.2"/>
    <row r="6466" ht="12.75" customHeight="1" x14ac:dyDescent="0.2"/>
    <row r="6467" ht="12.75" customHeight="1" x14ac:dyDescent="0.2"/>
    <row r="6468" ht="12.75" customHeight="1" x14ac:dyDescent="0.2"/>
    <row r="6469" ht="12.75" customHeight="1" x14ac:dyDescent="0.2"/>
    <row r="6470" ht="12.75" customHeight="1" x14ac:dyDescent="0.2"/>
    <row r="6471" ht="12.75" customHeight="1" x14ac:dyDescent="0.2"/>
    <row r="6472" ht="12.75" customHeight="1" x14ac:dyDescent="0.2"/>
    <row r="6473" ht="12.75" customHeight="1" x14ac:dyDescent="0.2"/>
    <row r="6474" ht="12.75" customHeight="1" x14ac:dyDescent="0.2"/>
    <row r="6475" ht="12.75" customHeight="1" x14ac:dyDescent="0.2"/>
    <row r="6476" ht="12.75" customHeight="1" x14ac:dyDescent="0.2"/>
    <row r="6477" ht="12.75" customHeight="1" x14ac:dyDescent="0.2"/>
    <row r="6478" ht="12.75" customHeight="1" x14ac:dyDescent="0.2"/>
    <row r="6479" ht="12.75" customHeight="1" x14ac:dyDescent="0.2"/>
    <row r="6480" ht="12.75" customHeight="1" x14ac:dyDescent="0.2"/>
    <row r="6481" ht="12.75" customHeight="1" x14ac:dyDescent="0.2"/>
    <row r="6482" ht="12.75" customHeight="1" x14ac:dyDescent="0.2"/>
    <row r="6483" ht="12.75" customHeight="1" x14ac:dyDescent="0.2"/>
    <row r="6484" ht="12.75" customHeight="1" x14ac:dyDescent="0.2"/>
    <row r="6485" ht="12.75" customHeight="1" x14ac:dyDescent="0.2"/>
    <row r="6486" ht="12.75" customHeight="1" x14ac:dyDescent="0.2"/>
    <row r="6487" ht="12.75" customHeight="1" x14ac:dyDescent="0.2"/>
    <row r="6488" ht="12.75" customHeight="1" x14ac:dyDescent="0.2"/>
    <row r="6489" ht="12.75" customHeight="1" x14ac:dyDescent="0.2"/>
    <row r="6490" ht="12.75" customHeight="1" x14ac:dyDescent="0.2"/>
    <row r="6491" ht="12.75" customHeight="1" x14ac:dyDescent="0.2"/>
    <row r="6492" ht="12.75" customHeight="1" x14ac:dyDescent="0.2"/>
    <row r="6493" ht="12.75" customHeight="1" x14ac:dyDescent="0.2"/>
    <row r="6494" ht="12.75" customHeight="1" x14ac:dyDescent="0.2"/>
    <row r="6495" ht="12.75" customHeight="1" x14ac:dyDescent="0.2"/>
    <row r="6496" ht="12.75" customHeight="1" x14ac:dyDescent="0.2"/>
    <row r="6497" ht="12.75" customHeight="1" x14ac:dyDescent="0.2"/>
    <row r="6498" ht="12.75" customHeight="1" x14ac:dyDescent="0.2"/>
    <row r="6499" ht="12.75" customHeight="1" x14ac:dyDescent="0.2"/>
    <row r="6500" ht="12.75" customHeight="1" x14ac:dyDescent="0.2"/>
    <row r="6501" ht="12.75" customHeight="1" x14ac:dyDescent="0.2"/>
    <row r="6502" ht="12.75" customHeight="1" x14ac:dyDescent="0.2"/>
    <row r="6503" ht="12.75" customHeight="1" x14ac:dyDescent="0.2"/>
    <row r="6504" ht="12.75" customHeight="1" x14ac:dyDescent="0.2"/>
    <row r="6505" ht="12.75" customHeight="1" x14ac:dyDescent="0.2"/>
    <row r="6506" ht="12.75" customHeight="1" x14ac:dyDescent="0.2"/>
    <row r="6507" ht="12.75" customHeight="1" x14ac:dyDescent="0.2"/>
    <row r="6508" ht="12.75" customHeight="1" x14ac:dyDescent="0.2"/>
    <row r="6509" ht="12.75" customHeight="1" x14ac:dyDescent="0.2"/>
    <row r="6510" ht="12.75" customHeight="1" x14ac:dyDescent="0.2"/>
    <row r="6511" ht="12.75" customHeight="1" x14ac:dyDescent="0.2"/>
    <row r="6512" ht="12.75" customHeight="1" x14ac:dyDescent="0.2"/>
    <row r="6513" ht="12.75" customHeight="1" x14ac:dyDescent="0.2"/>
    <row r="6514" ht="12.75" customHeight="1" x14ac:dyDescent="0.2"/>
    <row r="6515" ht="12.75" customHeight="1" x14ac:dyDescent="0.2"/>
    <row r="6516" ht="12.75" customHeight="1" x14ac:dyDescent="0.2"/>
    <row r="6517" ht="12.75" customHeight="1" x14ac:dyDescent="0.2"/>
    <row r="6518" ht="12.75" customHeight="1" x14ac:dyDescent="0.2"/>
    <row r="6519" ht="12.75" customHeight="1" x14ac:dyDescent="0.2"/>
    <row r="6520" ht="12.75" customHeight="1" x14ac:dyDescent="0.2"/>
    <row r="6521" ht="12.75" customHeight="1" x14ac:dyDescent="0.2"/>
    <row r="6522" ht="12.75" customHeight="1" x14ac:dyDescent="0.2"/>
    <row r="6523" ht="12.75" customHeight="1" x14ac:dyDescent="0.2"/>
    <row r="6524" ht="12.75" customHeight="1" x14ac:dyDescent="0.2"/>
    <row r="6525" ht="12.75" customHeight="1" x14ac:dyDescent="0.2"/>
    <row r="6526" ht="12.75" customHeight="1" x14ac:dyDescent="0.2"/>
    <row r="6527" ht="12.75" customHeight="1" x14ac:dyDescent="0.2"/>
    <row r="6528" ht="12.75" customHeight="1" x14ac:dyDescent="0.2"/>
    <row r="6529" ht="12.75" customHeight="1" x14ac:dyDescent="0.2"/>
    <row r="6530" ht="12.75" customHeight="1" x14ac:dyDescent="0.2"/>
    <row r="6531" ht="12.75" customHeight="1" x14ac:dyDescent="0.2"/>
    <row r="6532" ht="12.75" customHeight="1" x14ac:dyDescent="0.2"/>
    <row r="6533" ht="12.75" customHeight="1" x14ac:dyDescent="0.2"/>
    <row r="6534" ht="12.75" customHeight="1" x14ac:dyDescent="0.2"/>
    <row r="6535" ht="12.75" customHeight="1" x14ac:dyDescent="0.2"/>
    <row r="6536" ht="12.75" customHeight="1" x14ac:dyDescent="0.2"/>
    <row r="6537" ht="12.75" customHeight="1" x14ac:dyDescent="0.2"/>
    <row r="6538" ht="12.75" customHeight="1" x14ac:dyDescent="0.2"/>
    <row r="6539" ht="12.75" customHeight="1" x14ac:dyDescent="0.2"/>
    <row r="6540" ht="12.75" customHeight="1" x14ac:dyDescent="0.2"/>
    <row r="6541" ht="12.75" customHeight="1" x14ac:dyDescent="0.2"/>
    <row r="6542" ht="12.75" customHeight="1" x14ac:dyDescent="0.2"/>
    <row r="6543" ht="12.75" customHeight="1" x14ac:dyDescent="0.2"/>
    <row r="6544" ht="12.75" customHeight="1" x14ac:dyDescent="0.2"/>
    <row r="6545" ht="12.75" customHeight="1" x14ac:dyDescent="0.2"/>
    <row r="6546" ht="12.75" customHeight="1" x14ac:dyDescent="0.2"/>
    <row r="6547" ht="12.75" customHeight="1" x14ac:dyDescent="0.2"/>
    <row r="6548" ht="12.75" customHeight="1" x14ac:dyDescent="0.2"/>
    <row r="6549" ht="12.75" customHeight="1" x14ac:dyDescent="0.2"/>
    <row r="6550" ht="12.75" customHeight="1" x14ac:dyDescent="0.2"/>
    <row r="6551" ht="12.75" customHeight="1" x14ac:dyDescent="0.2"/>
    <row r="6552" ht="12.75" customHeight="1" x14ac:dyDescent="0.2"/>
    <row r="6553" ht="12.75" customHeight="1" x14ac:dyDescent="0.2"/>
    <row r="6554" ht="12.75" customHeight="1" x14ac:dyDescent="0.2"/>
    <row r="6555" ht="12.75" customHeight="1" x14ac:dyDescent="0.2"/>
    <row r="6556" ht="12.75" customHeight="1" x14ac:dyDescent="0.2"/>
    <row r="6557" ht="12.75" customHeight="1" x14ac:dyDescent="0.2"/>
    <row r="6558" ht="12.75" customHeight="1" x14ac:dyDescent="0.2"/>
    <row r="6559" ht="12.75" customHeight="1" x14ac:dyDescent="0.2"/>
    <row r="6560" ht="12.75" customHeight="1" x14ac:dyDescent="0.2"/>
    <row r="6561" ht="12.75" customHeight="1" x14ac:dyDescent="0.2"/>
    <row r="6562" ht="12.75" customHeight="1" x14ac:dyDescent="0.2"/>
    <row r="6563" ht="12.75" customHeight="1" x14ac:dyDescent="0.2"/>
    <row r="6564" ht="12.75" customHeight="1" x14ac:dyDescent="0.2"/>
    <row r="6565" ht="12.75" customHeight="1" x14ac:dyDescent="0.2"/>
    <row r="6566" ht="12.75" customHeight="1" x14ac:dyDescent="0.2"/>
    <row r="6567" ht="12.75" customHeight="1" x14ac:dyDescent="0.2"/>
    <row r="6568" ht="12.75" customHeight="1" x14ac:dyDescent="0.2"/>
    <row r="6569" ht="12.75" customHeight="1" x14ac:dyDescent="0.2"/>
    <row r="6570" ht="12.75" customHeight="1" x14ac:dyDescent="0.2"/>
    <row r="6571" ht="12.75" customHeight="1" x14ac:dyDescent="0.2"/>
    <row r="6572" ht="12.75" customHeight="1" x14ac:dyDescent="0.2"/>
    <row r="6573" ht="12.75" customHeight="1" x14ac:dyDescent="0.2"/>
    <row r="6574" ht="12.75" customHeight="1" x14ac:dyDescent="0.2"/>
    <row r="6575" ht="12.75" customHeight="1" x14ac:dyDescent="0.2"/>
    <row r="6576" ht="12.75" customHeight="1" x14ac:dyDescent="0.2"/>
    <row r="6577" ht="12.75" customHeight="1" x14ac:dyDescent="0.2"/>
    <row r="6578" ht="12.75" customHeight="1" x14ac:dyDescent="0.2"/>
    <row r="6579" ht="12.75" customHeight="1" x14ac:dyDescent="0.2"/>
    <row r="6580" ht="12.75" customHeight="1" x14ac:dyDescent="0.2"/>
    <row r="6581" ht="12.75" customHeight="1" x14ac:dyDescent="0.2"/>
    <row r="6582" ht="12.75" customHeight="1" x14ac:dyDescent="0.2"/>
    <row r="6583" ht="12.75" customHeight="1" x14ac:dyDescent="0.2"/>
    <row r="6584" ht="12.75" customHeight="1" x14ac:dyDescent="0.2"/>
    <row r="6585" ht="12.75" customHeight="1" x14ac:dyDescent="0.2"/>
    <row r="6586" ht="12.75" customHeight="1" x14ac:dyDescent="0.2"/>
    <row r="6587" ht="12.75" customHeight="1" x14ac:dyDescent="0.2"/>
    <row r="6588" ht="12.75" customHeight="1" x14ac:dyDescent="0.2"/>
    <row r="6589" ht="12.75" customHeight="1" x14ac:dyDescent="0.2"/>
    <row r="6590" ht="12.75" customHeight="1" x14ac:dyDescent="0.2"/>
    <row r="6591" ht="12.75" customHeight="1" x14ac:dyDescent="0.2"/>
    <row r="6592" ht="12.75" customHeight="1" x14ac:dyDescent="0.2"/>
    <row r="6593" ht="12.75" customHeight="1" x14ac:dyDescent="0.2"/>
    <row r="6594" ht="12.75" customHeight="1" x14ac:dyDescent="0.2"/>
    <row r="6595" ht="12.75" customHeight="1" x14ac:dyDescent="0.2"/>
    <row r="6596" ht="12.75" customHeight="1" x14ac:dyDescent="0.2"/>
    <row r="6597" ht="12.75" customHeight="1" x14ac:dyDescent="0.2"/>
    <row r="6598" ht="12.75" customHeight="1" x14ac:dyDescent="0.2"/>
    <row r="6599" ht="12.75" customHeight="1" x14ac:dyDescent="0.2"/>
    <row r="6600" ht="12.75" customHeight="1" x14ac:dyDescent="0.2"/>
    <row r="6601" ht="12.75" customHeight="1" x14ac:dyDescent="0.2"/>
    <row r="6602" ht="12.75" customHeight="1" x14ac:dyDescent="0.2"/>
    <row r="6603" ht="12.75" customHeight="1" x14ac:dyDescent="0.2"/>
    <row r="6604" ht="12.75" customHeight="1" x14ac:dyDescent="0.2"/>
    <row r="6605" ht="12.75" customHeight="1" x14ac:dyDescent="0.2"/>
    <row r="6606" ht="12.75" customHeight="1" x14ac:dyDescent="0.2"/>
    <row r="6607" ht="12.75" customHeight="1" x14ac:dyDescent="0.2"/>
    <row r="6608" ht="12.75" customHeight="1" x14ac:dyDescent="0.2"/>
    <row r="6609" ht="12.75" customHeight="1" x14ac:dyDescent="0.2"/>
    <row r="6610" ht="12.75" customHeight="1" x14ac:dyDescent="0.2"/>
    <row r="6611" ht="12.75" customHeight="1" x14ac:dyDescent="0.2"/>
    <row r="6612" ht="12.75" customHeight="1" x14ac:dyDescent="0.2"/>
    <row r="6613" ht="12.75" customHeight="1" x14ac:dyDescent="0.2"/>
    <row r="6614" ht="12.75" customHeight="1" x14ac:dyDescent="0.2"/>
    <row r="6615" ht="12.75" customHeight="1" x14ac:dyDescent="0.2"/>
    <row r="6616" ht="12.75" customHeight="1" x14ac:dyDescent="0.2"/>
    <row r="6617" ht="12.75" customHeight="1" x14ac:dyDescent="0.2"/>
    <row r="6618" ht="12.75" customHeight="1" x14ac:dyDescent="0.2"/>
    <row r="6619" ht="12.75" customHeight="1" x14ac:dyDescent="0.2"/>
    <row r="6620" ht="12.75" customHeight="1" x14ac:dyDescent="0.2"/>
    <row r="6621" ht="12.75" customHeight="1" x14ac:dyDescent="0.2"/>
    <row r="6622" ht="12.75" customHeight="1" x14ac:dyDescent="0.2"/>
    <row r="6623" ht="12.75" customHeight="1" x14ac:dyDescent="0.2"/>
    <row r="6624" ht="12.75" customHeight="1" x14ac:dyDescent="0.2"/>
    <row r="6625" ht="12.75" customHeight="1" x14ac:dyDescent="0.2"/>
    <row r="6626" ht="12.75" customHeight="1" x14ac:dyDescent="0.2"/>
    <row r="6627" ht="12.75" customHeight="1" x14ac:dyDescent="0.2"/>
    <row r="6628" ht="12.75" customHeight="1" x14ac:dyDescent="0.2"/>
    <row r="6629" ht="12.75" customHeight="1" x14ac:dyDescent="0.2"/>
    <row r="6630" ht="12.75" customHeight="1" x14ac:dyDescent="0.2"/>
    <row r="6631" ht="12.75" customHeight="1" x14ac:dyDescent="0.2"/>
    <row r="6632" ht="12.75" customHeight="1" x14ac:dyDescent="0.2"/>
    <row r="6633" ht="12.75" customHeight="1" x14ac:dyDescent="0.2"/>
    <row r="6634" ht="12.75" customHeight="1" x14ac:dyDescent="0.2"/>
    <row r="6635" ht="12.75" customHeight="1" x14ac:dyDescent="0.2"/>
    <row r="6636" ht="12.75" customHeight="1" x14ac:dyDescent="0.2"/>
    <row r="6637" ht="12.75" customHeight="1" x14ac:dyDescent="0.2"/>
    <row r="6638" ht="12.75" customHeight="1" x14ac:dyDescent="0.2"/>
    <row r="6639" ht="12.75" customHeight="1" x14ac:dyDescent="0.2"/>
    <row r="6640" ht="12.75" customHeight="1" x14ac:dyDescent="0.2"/>
    <row r="6641" ht="12.75" customHeight="1" x14ac:dyDescent="0.2"/>
    <row r="6642" ht="12.75" customHeight="1" x14ac:dyDescent="0.2"/>
    <row r="6643" ht="12.75" customHeight="1" x14ac:dyDescent="0.2"/>
    <row r="6644" ht="12.75" customHeight="1" x14ac:dyDescent="0.2"/>
    <row r="6645" ht="12.75" customHeight="1" x14ac:dyDescent="0.2"/>
    <row r="6646" ht="12.75" customHeight="1" x14ac:dyDescent="0.2"/>
    <row r="6647" ht="12.75" customHeight="1" x14ac:dyDescent="0.2"/>
    <row r="6648" ht="12.75" customHeight="1" x14ac:dyDescent="0.2"/>
    <row r="6649" ht="12.75" customHeight="1" x14ac:dyDescent="0.2"/>
    <row r="6650" ht="12.75" customHeight="1" x14ac:dyDescent="0.2"/>
    <row r="6651" ht="12.75" customHeight="1" x14ac:dyDescent="0.2"/>
    <row r="6652" ht="12.75" customHeight="1" x14ac:dyDescent="0.2"/>
    <row r="6653" ht="12.75" customHeight="1" x14ac:dyDescent="0.2"/>
    <row r="6654" ht="12.75" customHeight="1" x14ac:dyDescent="0.2"/>
    <row r="6655" ht="12.75" customHeight="1" x14ac:dyDescent="0.2"/>
    <row r="6656" ht="12.75" customHeight="1" x14ac:dyDescent="0.2"/>
    <row r="6657" ht="12.75" customHeight="1" x14ac:dyDescent="0.2"/>
    <row r="6658" ht="12.75" customHeight="1" x14ac:dyDescent="0.2"/>
    <row r="6659" ht="12.75" customHeight="1" x14ac:dyDescent="0.2"/>
    <row r="6660" ht="12.75" customHeight="1" x14ac:dyDescent="0.2"/>
    <row r="6661" ht="12.75" customHeight="1" x14ac:dyDescent="0.2"/>
    <row r="6662" ht="12.75" customHeight="1" x14ac:dyDescent="0.2"/>
    <row r="6663" ht="12.75" customHeight="1" x14ac:dyDescent="0.2"/>
    <row r="6664" ht="12.75" customHeight="1" x14ac:dyDescent="0.2"/>
    <row r="6665" ht="12.75" customHeight="1" x14ac:dyDescent="0.2"/>
    <row r="6666" ht="12.75" customHeight="1" x14ac:dyDescent="0.2"/>
    <row r="6667" ht="12.75" customHeight="1" x14ac:dyDescent="0.2"/>
    <row r="6668" ht="12.75" customHeight="1" x14ac:dyDescent="0.2"/>
    <row r="6669" ht="12.75" customHeight="1" x14ac:dyDescent="0.2"/>
    <row r="6670" ht="12.75" customHeight="1" x14ac:dyDescent="0.2"/>
    <row r="6671" ht="12.75" customHeight="1" x14ac:dyDescent="0.2"/>
    <row r="6672" ht="12.75" customHeight="1" x14ac:dyDescent="0.2"/>
    <row r="6673" ht="12.75" customHeight="1" x14ac:dyDescent="0.2"/>
    <row r="6674" ht="12.75" customHeight="1" x14ac:dyDescent="0.2"/>
    <row r="6675" ht="12.75" customHeight="1" x14ac:dyDescent="0.2"/>
    <row r="6676" ht="12.75" customHeight="1" x14ac:dyDescent="0.2"/>
    <row r="6677" ht="12.75" customHeight="1" x14ac:dyDescent="0.2"/>
    <row r="6678" ht="12.75" customHeight="1" x14ac:dyDescent="0.2"/>
    <row r="6679" ht="12.75" customHeight="1" x14ac:dyDescent="0.2"/>
    <row r="6680" ht="12.75" customHeight="1" x14ac:dyDescent="0.2"/>
    <row r="6681" ht="12.75" customHeight="1" x14ac:dyDescent="0.2"/>
    <row r="6682" ht="12.75" customHeight="1" x14ac:dyDescent="0.2"/>
    <row r="6683" ht="12.75" customHeight="1" x14ac:dyDescent="0.2"/>
    <row r="6684" ht="12.75" customHeight="1" x14ac:dyDescent="0.2"/>
    <row r="6685" ht="12.75" customHeight="1" x14ac:dyDescent="0.2"/>
    <row r="6686" ht="12.75" customHeight="1" x14ac:dyDescent="0.2"/>
    <row r="6687" ht="12.75" customHeight="1" x14ac:dyDescent="0.2"/>
    <row r="6688" ht="12.75" customHeight="1" x14ac:dyDescent="0.2"/>
    <row r="6689" ht="12.75" customHeight="1" x14ac:dyDescent="0.2"/>
    <row r="6690" ht="12.75" customHeight="1" x14ac:dyDescent="0.2"/>
    <row r="6691" ht="12.75" customHeight="1" x14ac:dyDescent="0.2"/>
    <row r="6692" ht="12.75" customHeight="1" x14ac:dyDescent="0.2"/>
    <row r="6693" ht="12.75" customHeight="1" x14ac:dyDescent="0.2"/>
    <row r="6694" ht="12.75" customHeight="1" x14ac:dyDescent="0.2"/>
    <row r="6695" ht="12.75" customHeight="1" x14ac:dyDescent="0.2"/>
    <row r="6696" ht="12.75" customHeight="1" x14ac:dyDescent="0.2"/>
    <row r="6697" ht="12.75" customHeight="1" x14ac:dyDescent="0.2"/>
    <row r="6698" ht="12.75" customHeight="1" x14ac:dyDescent="0.2"/>
    <row r="6699" ht="12.75" customHeight="1" x14ac:dyDescent="0.2"/>
    <row r="6700" ht="12.75" customHeight="1" x14ac:dyDescent="0.2"/>
    <row r="6701" ht="12.75" customHeight="1" x14ac:dyDescent="0.2"/>
    <row r="6702" ht="12.75" customHeight="1" x14ac:dyDescent="0.2"/>
    <row r="6703" ht="12.75" customHeight="1" x14ac:dyDescent="0.2"/>
    <row r="6704" ht="12.75" customHeight="1" x14ac:dyDescent="0.2"/>
    <row r="6705" ht="12.75" customHeight="1" x14ac:dyDescent="0.2"/>
    <row r="6706" ht="12.75" customHeight="1" x14ac:dyDescent="0.2"/>
    <row r="6707" ht="12.75" customHeight="1" x14ac:dyDescent="0.2"/>
    <row r="6708" ht="12.75" customHeight="1" x14ac:dyDescent="0.2"/>
    <row r="6709" ht="12.75" customHeight="1" x14ac:dyDescent="0.2"/>
    <row r="6710" ht="12.75" customHeight="1" x14ac:dyDescent="0.2"/>
    <row r="6711" ht="12.75" customHeight="1" x14ac:dyDescent="0.2"/>
    <row r="6712" ht="12.75" customHeight="1" x14ac:dyDescent="0.2"/>
    <row r="6713" ht="12.75" customHeight="1" x14ac:dyDescent="0.2"/>
    <row r="6714" ht="12.75" customHeight="1" x14ac:dyDescent="0.2"/>
    <row r="6715" ht="12.75" customHeight="1" x14ac:dyDescent="0.2"/>
    <row r="6716" ht="12.75" customHeight="1" x14ac:dyDescent="0.2"/>
    <row r="6717" ht="12.75" customHeight="1" x14ac:dyDescent="0.2"/>
    <row r="6718" ht="12.75" customHeight="1" x14ac:dyDescent="0.2"/>
    <row r="6719" ht="12.75" customHeight="1" x14ac:dyDescent="0.2"/>
    <row r="6720" ht="12.75" customHeight="1" x14ac:dyDescent="0.2"/>
    <row r="6721" ht="12.75" customHeight="1" x14ac:dyDescent="0.2"/>
    <row r="6722" ht="12.75" customHeight="1" x14ac:dyDescent="0.2"/>
    <row r="6723" ht="12.75" customHeight="1" x14ac:dyDescent="0.2"/>
    <row r="6724" ht="12.75" customHeight="1" x14ac:dyDescent="0.2"/>
    <row r="6725" ht="12.75" customHeight="1" x14ac:dyDescent="0.2"/>
    <row r="6726" ht="12.75" customHeight="1" x14ac:dyDescent="0.2"/>
    <row r="6727" ht="12.75" customHeight="1" x14ac:dyDescent="0.2"/>
    <row r="6728" ht="12.75" customHeight="1" x14ac:dyDescent="0.2"/>
    <row r="6729" ht="12.75" customHeight="1" x14ac:dyDescent="0.2"/>
    <row r="6730" ht="12.75" customHeight="1" x14ac:dyDescent="0.2"/>
    <row r="6731" ht="12.75" customHeight="1" x14ac:dyDescent="0.2"/>
    <row r="6732" ht="12.75" customHeight="1" x14ac:dyDescent="0.2"/>
    <row r="6733" ht="12.75" customHeight="1" x14ac:dyDescent="0.2"/>
    <row r="6734" ht="12.75" customHeight="1" x14ac:dyDescent="0.2"/>
    <row r="6735" ht="12.75" customHeight="1" x14ac:dyDescent="0.2"/>
    <row r="6736" ht="12.75" customHeight="1" x14ac:dyDescent="0.2"/>
    <row r="6737" ht="12.75" customHeight="1" x14ac:dyDescent="0.2"/>
    <row r="6738" ht="12.75" customHeight="1" x14ac:dyDescent="0.2"/>
    <row r="6739" ht="12.75" customHeight="1" x14ac:dyDescent="0.2"/>
    <row r="6740" ht="12.75" customHeight="1" x14ac:dyDescent="0.2"/>
    <row r="6741" ht="12.75" customHeight="1" x14ac:dyDescent="0.2"/>
    <row r="6742" ht="12.75" customHeight="1" x14ac:dyDescent="0.2"/>
    <row r="6743" ht="12.75" customHeight="1" x14ac:dyDescent="0.2"/>
    <row r="6744" ht="12.75" customHeight="1" x14ac:dyDescent="0.2"/>
    <row r="6745" ht="12.75" customHeight="1" x14ac:dyDescent="0.2"/>
    <row r="6746" ht="12.75" customHeight="1" x14ac:dyDescent="0.2"/>
    <row r="6747" ht="12.75" customHeight="1" x14ac:dyDescent="0.2"/>
    <row r="6748" ht="12.75" customHeight="1" x14ac:dyDescent="0.2"/>
    <row r="6749" ht="12.75" customHeight="1" x14ac:dyDescent="0.2"/>
    <row r="6750" ht="12.75" customHeight="1" x14ac:dyDescent="0.2"/>
    <row r="6751" ht="12.75" customHeight="1" x14ac:dyDescent="0.2"/>
    <row r="6752" ht="12.75" customHeight="1" x14ac:dyDescent="0.2"/>
    <row r="6753" ht="12.75" customHeight="1" x14ac:dyDescent="0.2"/>
    <row r="6754" ht="12.75" customHeight="1" x14ac:dyDescent="0.2"/>
    <row r="6755" ht="12.75" customHeight="1" x14ac:dyDescent="0.2"/>
    <row r="6756" ht="12.75" customHeight="1" x14ac:dyDescent="0.2"/>
    <row r="6757" ht="12.75" customHeight="1" x14ac:dyDescent="0.2"/>
    <row r="6758" ht="12.75" customHeight="1" x14ac:dyDescent="0.2"/>
    <row r="6759" ht="12.75" customHeight="1" x14ac:dyDescent="0.2"/>
    <row r="6760" ht="12.75" customHeight="1" x14ac:dyDescent="0.2"/>
    <row r="6761" ht="12.75" customHeight="1" x14ac:dyDescent="0.2"/>
    <row r="6762" ht="12.75" customHeight="1" x14ac:dyDescent="0.2"/>
    <row r="6763" ht="12.75" customHeight="1" x14ac:dyDescent="0.2"/>
    <row r="6764" ht="12.75" customHeight="1" x14ac:dyDescent="0.2"/>
    <row r="6765" ht="12.75" customHeight="1" x14ac:dyDescent="0.2"/>
    <row r="6766" ht="12.75" customHeight="1" x14ac:dyDescent="0.2"/>
    <row r="6767" ht="12.75" customHeight="1" x14ac:dyDescent="0.2"/>
    <row r="6768" ht="12.75" customHeight="1" x14ac:dyDescent="0.2"/>
    <row r="6769" ht="12.75" customHeight="1" x14ac:dyDescent="0.2"/>
    <row r="6770" ht="12.75" customHeight="1" x14ac:dyDescent="0.2"/>
    <row r="6771" ht="12.75" customHeight="1" x14ac:dyDescent="0.2"/>
    <row r="6772" ht="12.75" customHeight="1" x14ac:dyDescent="0.2"/>
    <row r="6773" ht="12.75" customHeight="1" x14ac:dyDescent="0.2"/>
    <row r="6774" ht="12.75" customHeight="1" x14ac:dyDescent="0.2"/>
    <row r="6775" ht="12.75" customHeight="1" x14ac:dyDescent="0.2"/>
    <row r="6776" ht="12.75" customHeight="1" x14ac:dyDescent="0.2"/>
    <row r="6777" ht="12.75" customHeight="1" x14ac:dyDescent="0.2"/>
    <row r="6778" ht="12.75" customHeight="1" x14ac:dyDescent="0.2"/>
    <row r="6779" ht="12.75" customHeight="1" x14ac:dyDescent="0.2"/>
    <row r="6780" ht="12.75" customHeight="1" x14ac:dyDescent="0.2"/>
    <row r="6781" ht="12.75" customHeight="1" x14ac:dyDescent="0.2"/>
    <row r="6782" ht="12.75" customHeight="1" x14ac:dyDescent="0.2"/>
    <row r="6783" ht="12.75" customHeight="1" x14ac:dyDescent="0.2"/>
    <row r="6784" ht="12.75" customHeight="1" x14ac:dyDescent="0.2"/>
    <row r="6785" ht="12.75" customHeight="1" x14ac:dyDescent="0.2"/>
    <row r="6786" ht="12.75" customHeight="1" x14ac:dyDescent="0.2"/>
    <row r="6787" ht="12.75" customHeight="1" x14ac:dyDescent="0.2"/>
    <row r="6788" ht="12.75" customHeight="1" x14ac:dyDescent="0.2"/>
    <row r="6789" ht="12.75" customHeight="1" x14ac:dyDescent="0.2"/>
    <row r="6790" ht="12.75" customHeight="1" x14ac:dyDescent="0.2"/>
    <row r="6791" ht="12.75" customHeight="1" x14ac:dyDescent="0.2"/>
    <row r="6792" ht="12.75" customHeight="1" x14ac:dyDescent="0.2"/>
    <row r="6793" ht="12.75" customHeight="1" x14ac:dyDescent="0.2"/>
    <row r="6794" ht="12.75" customHeight="1" x14ac:dyDescent="0.2"/>
    <row r="6795" ht="12.75" customHeight="1" x14ac:dyDescent="0.2"/>
    <row r="6796" ht="12.75" customHeight="1" x14ac:dyDescent="0.2"/>
    <row r="6797" ht="12.75" customHeight="1" x14ac:dyDescent="0.2"/>
    <row r="6798" ht="12.75" customHeight="1" x14ac:dyDescent="0.2"/>
    <row r="6799" ht="12.75" customHeight="1" x14ac:dyDescent="0.2"/>
    <row r="6800" ht="12.75" customHeight="1" x14ac:dyDescent="0.2"/>
    <row r="6801" ht="12.75" customHeight="1" x14ac:dyDescent="0.2"/>
    <row r="6802" ht="12.75" customHeight="1" x14ac:dyDescent="0.2"/>
    <row r="6803" ht="12.75" customHeight="1" x14ac:dyDescent="0.2"/>
    <row r="6804" ht="12.75" customHeight="1" x14ac:dyDescent="0.2"/>
    <row r="6805" ht="12.75" customHeight="1" x14ac:dyDescent="0.2"/>
    <row r="6806" ht="12.75" customHeight="1" x14ac:dyDescent="0.2"/>
    <row r="6807" ht="12.75" customHeight="1" x14ac:dyDescent="0.2"/>
    <row r="6808" ht="12.75" customHeight="1" x14ac:dyDescent="0.2"/>
    <row r="6809" ht="12.75" customHeight="1" x14ac:dyDescent="0.2"/>
    <row r="6810" ht="12.75" customHeight="1" x14ac:dyDescent="0.2"/>
    <row r="6811" ht="12.75" customHeight="1" x14ac:dyDescent="0.2"/>
    <row r="6812" ht="12.75" customHeight="1" x14ac:dyDescent="0.2"/>
    <row r="6813" ht="12.75" customHeight="1" x14ac:dyDescent="0.2"/>
    <row r="6814" ht="12.75" customHeight="1" x14ac:dyDescent="0.2"/>
    <row r="6815" ht="12.75" customHeight="1" x14ac:dyDescent="0.2"/>
    <row r="6816" ht="12.75" customHeight="1" x14ac:dyDescent="0.2"/>
    <row r="6817" ht="12.75" customHeight="1" x14ac:dyDescent="0.2"/>
    <row r="6818" ht="12.75" customHeight="1" x14ac:dyDescent="0.2"/>
    <row r="6819" ht="12.75" customHeight="1" x14ac:dyDescent="0.2"/>
    <row r="6820" ht="12.75" customHeight="1" x14ac:dyDescent="0.2"/>
    <row r="6821" ht="12.75" customHeight="1" x14ac:dyDescent="0.2"/>
    <row r="6822" ht="12.75" customHeight="1" x14ac:dyDescent="0.2"/>
    <row r="6823" ht="12.75" customHeight="1" x14ac:dyDescent="0.2"/>
    <row r="6824" ht="12.75" customHeight="1" x14ac:dyDescent="0.2"/>
    <row r="6825" ht="12.75" customHeight="1" x14ac:dyDescent="0.2"/>
    <row r="6826" ht="12.75" customHeight="1" x14ac:dyDescent="0.2"/>
    <row r="6827" ht="12.75" customHeight="1" x14ac:dyDescent="0.2"/>
    <row r="6828" ht="12.75" customHeight="1" x14ac:dyDescent="0.2"/>
    <row r="6829" ht="12.75" customHeight="1" x14ac:dyDescent="0.2"/>
    <row r="6830" ht="12.75" customHeight="1" x14ac:dyDescent="0.2"/>
    <row r="6831" ht="12.75" customHeight="1" x14ac:dyDescent="0.2"/>
    <row r="6832" ht="12.75" customHeight="1" x14ac:dyDescent="0.2"/>
    <row r="6833" ht="12.75" customHeight="1" x14ac:dyDescent="0.2"/>
    <row r="6834" ht="12.75" customHeight="1" x14ac:dyDescent="0.2"/>
    <row r="6835" ht="12.75" customHeight="1" x14ac:dyDescent="0.2"/>
    <row r="6836" ht="12.75" customHeight="1" x14ac:dyDescent="0.2"/>
    <row r="6837" ht="12.75" customHeight="1" x14ac:dyDescent="0.2"/>
    <row r="6838" ht="12.75" customHeight="1" x14ac:dyDescent="0.2"/>
    <row r="6839" ht="12.75" customHeight="1" x14ac:dyDescent="0.2"/>
    <row r="6840" ht="12.75" customHeight="1" x14ac:dyDescent="0.2"/>
    <row r="6841" ht="12.75" customHeight="1" x14ac:dyDescent="0.2"/>
    <row r="6842" ht="12.75" customHeight="1" x14ac:dyDescent="0.2"/>
    <row r="6843" ht="12.75" customHeight="1" x14ac:dyDescent="0.2"/>
    <row r="6844" ht="12.75" customHeight="1" x14ac:dyDescent="0.2"/>
    <row r="6845" ht="12.75" customHeight="1" x14ac:dyDescent="0.2"/>
    <row r="6846" ht="12.75" customHeight="1" x14ac:dyDescent="0.2"/>
    <row r="6847" ht="12.75" customHeight="1" x14ac:dyDescent="0.2"/>
    <row r="6848" ht="12.75" customHeight="1" x14ac:dyDescent="0.2"/>
    <row r="6849" ht="12.75" customHeight="1" x14ac:dyDescent="0.2"/>
    <row r="6850" ht="12.75" customHeight="1" x14ac:dyDescent="0.2"/>
    <row r="6851" ht="12.75" customHeight="1" x14ac:dyDescent="0.2"/>
    <row r="6852" ht="12.75" customHeight="1" x14ac:dyDescent="0.2"/>
    <row r="6853" ht="12.75" customHeight="1" x14ac:dyDescent="0.2"/>
    <row r="6854" ht="12.75" customHeight="1" x14ac:dyDescent="0.2"/>
    <row r="6855" ht="12.75" customHeight="1" x14ac:dyDescent="0.2"/>
    <row r="6856" ht="12.75" customHeight="1" x14ac:dyDescent="0.2"/>
    <row r="6857" ht="12.75" customHeight="1" x14ac:dyDescent="0.2"/>
    <row r="6858" ht="12.75" customHeight="1" x14ac:dyDescent="0.2"/>
    <row r="6859" ht="12.75" customHeight="1" x14ac:dyDescent="0.2"/>
    <row r="6860" ht="12.75" customHeight="1" x14ac:dyDescent="0.2"/>
    <row r="6861" ht="12.75" customHeight="1" x14ac:dyDescent="0.2"/>
    <row r="6862" ht="12.75" customHeight="1" x14ac:dyDescent="0.2"/>
    <row r="6863" ht="12.75" customHeight="1" x14ac:dyDescent="0.2"/>
    <row r="6864" ht="12.75" customHeight="1" x14ac:dyDescent="0.2"/>
    <row r="6865" ht="12.75" customHeight="1" x14ac:dyDescent="0.2"/>
    <row r="6866" ht="12.75" customHeight="1" x14ac:dyDescent="0.2"/>
    <row r="6867" ht="12.75" customHeight="1" x14ac:dyDescent="0.2"/>
    <row r="6868" ht="12.75" customHeight="1" x14ac:dyDescent="0.2"/>
    <row r="6869" ht="12.75" customHeight="1" x14ac:dyDescent="0.2"/>
    <row r="6870" ht="12.75" customHeight="1" x14ac:dyDescent="0.2"/>
    <row r="6871" ht="12.75" customHeight="1" x14ac:dyDescent="0.2"/>
    <row r="6872" ht="12.75" customHeight="1" x14ac:dyDescent="0.2"/>
    <row r="6873" ht="12.75" customHeight="1" x14ac:dyDescent="0.2"/>
    <row r="6874" ht="12.75" customHeight="1" x14ac:dyDescent="0.2"/>
    <row r="6875" ht="12.75" customHeight="1" x14ac:dyDescent="0.2"/>
    <row r="6876" ht="12.75" customHeight="1" x14ac:dyDescent="0.2"/>
    <row r="6877" ht="12.75" customHeight="1" x14ac:dyDescent="0.2"/>
    <row r="6878" ht="12.75" customHeight="1" x14ac:dyDescent="0.2"/>
    <row r="6879" ht="12.75" customHeight="1" x14ac:dyDescent="0.2"/>
    <row r="6880" ht="12.75" customHeight="1" x14ac:dyDescent="0.2"/>
    <row r="6881" ht="12.75" customHeight="1" x14ac:dyDescent="0.2"/>
    <row r="6882" ht="12.75" customHeight="1" x14ac:dyDescent="0.2"/>
    <row r="6883" ht="12.75" customHeight="1" x14ac:dyDescent="0.2"/>
    <row r="6884" ht="12.75" customHeight="1" x14ac:dyDescent="0.2"/>
    <row r="6885" ht="12.75" customHeight="1" x14ac:dyDescent="0.2"/>
    <row r="6886" ht="12.75" customHeight="1" x14ac:dyDescent="0.2"/>
    <row r="6887" ht="12.75" customHeight="1" x14ac:dyDescent="0.2"/>
    <row r="6888" ht="12.75" customHeight="1" x14ac:dyDescent="0.2"/>
    <row r="6889" ht="12.75" customHeight="1" x14ac:dyDescent="0.2"/>
    <row r="6890" ht="12.75" customHeight="1" x14ac:dyDescent="0.2"/>
    <row r="6891" ht="12.75" customHeight="1" x14ac:dyDescent="0.2"/>
    <row r="6892" ht="12.75" customHeight="1" x14ac:dyDescent="0.2"/>
    <row r="6893" ht="12.75" customHeight="1" x14ac:dyDescent="0.2"/>
    <row r="6894" ht="12.75" customHeight="1" x14ac:dyDescent="0.2"/>
    <row r="6895" ht="12.75" customHeight="1" x14ac:dyDescent="0.2"/>
    <row r="6896" ht="12.75" customHeight="1" x14ac:dyDescent="0.2"/>
    <row r="6897" ht="12.75" customHeight="1" x14ac:dyDescent="0.2"/>
    <row r="6898" ht="12.75" customHeight="1" x14ac:dyDescent="0.2"/>
    <row r="6899" ht="12.75" customHeight="1" x14ac:dyDescent="0.2"/>
    <row r="6900" ht="12.75" customHeight="1" x14ac:dyDescent="0.2"/>
    <row r="6901" ht="12.75" customHeight="1" x14ac:dyDescent="0.2"/>
    <row r="6902" ht="12.75" customHeight="1" x14ac:dyDescent="0.2"/>
    <row r="6903" ht="12.75" customHeight="1" x14ac:dyDescent="0.2"/>
    <row r="6904" ht="12.75" customHeight="1" x14ac:dyDescent="0.2"/>
    <row r="6905" ht="12.75" customHeight="1" x14ac:dyDescent="0.2"/>
    <row r="6906" ht="12.75" customHeight="1" x14ac:dyDescent="0.2"/>
    <row r="6907" ht="12.75" customHeight="1" x14ac:dyDescent="0.2"/>
    <row r="6908" ht="12.75" customHeight="1" x14ac:dyDescent="0.2"/>
    <row r="6909" ht="12.75" customHeight="1" x14ac:dyDescent="0.2"/>
    <row r="6910" ht="12.75" customHeight="1" x14ac:dyDescent="0.2"/>
    <row r="6911" ht="12.75" customHeight="1" x14ac:dyDescent="0.2"/>
    <row r="6912" ht="12.75" customHeight="1" x14ac:dyDescent="0.2"/>
    <row r="6913" ht="12.75" customHeight="1" x14ac:dyDescent="0.2"/>
    <row r="6914" ht="12.75" customHeight="1" x14ac:dyDescent="0.2"/>
    <row r="6915" ht="12.75" customHeight="1" x14ac:dyDescent="0.2"/>
    <row r="6916" ht="12.75" customHeight="1" x14ac:dyDescent="0.2"/>
    <row r="6917" ht="12.75" customHeight="1" x14ac:dyDescent="0.2"/>
    <row r="6918" ht="12.75" customHeight="1" x14ac:dyDescent="0.2"/>
    <row r="6919" ht="12.75" customHeight="1" x14ac:dyDescent="0.2"/>
    <row r="6920" ht="12.75" customHeight="1" x14ac:dyDescent="0.2"/>
    <row r="6921" ht="12.75" customHeight="1" x14ac:dyDescent="0.2"/>
    <row r="6922" ht="12.75" customHeight="1" x14ac:dyDescent="0.2"/>
    <row r="6923" ht="12.75" customHeight="1" x14ac:dyDescent="0.2"/>
    <row r="6924" ht="12.75" customHeight="1" x14ac:dyDescent="0.2"/>
    <row r="6925" ht="12.75" customHeight="1" x14ac:dyDescent="0.2"/>
    <row r="6926" ht="12.75" customHeight="1" x14ac:dyDescent="0.2"/>
    <row r="6927" ht="12.75" customHeight="1" x14ac:dyDescent="0.2"/>
    <row r="6928" ht="12.75" customHeight="1" x14ac:dyDescent="0.2"/>
    <row r="6929" ht="12.75" customHeight="1" x14ac:dyDescent="0.2"/>
    <row r="6930" ht="12.75" customHeight="1" x14ac:dyDescent="0.2"/>
    <row r="6931" ht="12.75" customHeight="1" x14ac:dyDescent="0.2"/>
    <row r="6932" ht="12.75" customHeight="1" x14ac:dyDescent="0.2"/>
    <row r="6933" ht="12.75" customHeight="1" x14ac:dyDescent="0.2"/>
    <row r="6934" ht="12.75" customHeight="1" x14ac:dyDescent="0.2"/>
    <row r="6935" ht="12.75" customHeight="1" x14ac:dyDescent="0.2"/>
    <row r="6936" ht="12.75" customHeight="1" x14ac:dyDescent="0.2"/>
    <row r="6937" ht="12.75" customHeight="1" x14ac:dyDescent="0.2"/>
    <row r="6938" ht="12.75" customHeight="1" x14ac:dyDescent="0.2"/>
    <row r="6939" ht="12.75" customHeight="1" x14ac:dyDescent="0.2"/>
    <row r="6940" ht="12.75" customHeight="1" x14ac:dyDescent="0.2"/>
    <row r="6941" ht="12.75" customHeight="1" x14ac:dyDescent="0.2"/>
    <row r="6942" ht="12.75" customHeight="1" x14ac:dyDescent="0.2"/>
    <row r="6943" ht="12.75" customHeight="1" x14ac:dyDescent="0.2"/>
    <row r="6944" ht="12.75" customHeight="1" x14ac:dyDescent="0.2"/>
    <row r="6945" ht="12.75" customHeight="1" x14ac:dyDescent="0.2"/>
    <row r="6946" ht="12.75" customHeight="1" x14ac:dyDescent="0.2"/>
    <row r="6947" ht="12.75" customHeight="1" x14ac:dyDescent="0.2"/>
    <row r="6948" ht="12.75" customHeight="1" x14ac:dyDescent="0.2"/>
    <row r="6949" ht="12.75" customHeight="1" x14ac:dyDescent="0.2"/>
    <row r="6950" ht="12.75" customHeight="1" x14ac:dyDescent="0.2"/>
    <row r="6951" ht="12.75" customHeight="1" x14ac:dyDescent="0.2"/>
    <row r="6952" ht="12.75" customHeight="1" x14ac:dyDescent="0.2"/>
    <row r="6953" ht="12.75" customHeight="1" x14ac:dyDescent="0.2"/>
    <row r="6954" ht="12.75" customHeight="1" x14ac:dyDescent="0.2"/>
    <row r="6955" ht="12.75" customHeight="1" x14ac:dyDescent="0.2"/>
    <row r="6956" ht="12.75" customHeight="1" x14ac:dyDescent="0.2"/>
    <row r="6957" ht="12.75" customHeight="1" x14ac:dyDescent="0.2"/>
    <row r="6958" ht="12.75" customHeight="1" x14ac:dyDescent="0.2"/>
    <row r="6959" ht="12.75" customHeight="1" x14ac:dyDescent="0.2"/>
    <row r="6960" ht="12.75" customHeight="1" x14ac:dyDescent="0.2"/>
    <row r="6961" ht="12.75" customHeight="1" x14ac:dyDescent="0.2"/>
    <row r="6962" ht="12.75" customHeight="1" x14ac:dyDescent="0.2"/>
    <row r="6963" ht="12.75" customHeight="1" x14ac:dyDescent="0.2"/>
    <row r="6964" ht="12.75" customHeight="1" x14ac:dyDescent="0.2"/>
    <row r="6965" ht="12.75" customHeight="1" x14ac:dyDescent="0.2"/>
    <row r="6966" ht="12.75" customHeight="1" x14ac:dyDescent="0.2"/>
    <row r="6967" ht="12.75" customHeight="1" x14ac:dyDescent="0.2"/>
    <row r="6968" ht="12.75" customHeight="1" x14ac:dyDescent="0.2"/>
    <row r="6969" ht="12.75" customHeight="1" x14ac:dyDescent="0.2"/>
    <row r="6970" ht="12.75" customHeight="1" x14ac:dyDescent="0.2"/>
    <row r="6971" ht="12.75" customHeight="1" x14ac:dyDescent="0.2"/>
    <row r="6972" ht="12.75" customHeight="1" x14ac:dyDescent="0.2"/>
    <row r="6973" ht="12.75" customHeight="1" x14ac:dyDescent="0.2"/>
    <row r="6974" ht="12.75" customHeight="1" x14ac:dyDescent="0.2"/>
    <row r="6975" ht="12.75" customHeight="1" x14ac:dyDescent="0.2"/>
    <row r="6976" ht="12.75" customHeight="1" x14ac:dyDescent="0.2"/>
    <row r="6977" ht="12.75" customHeight="1" x14ac:dyDescent="0.2"/>
    <row r="6978" ht="12.75" customHeight="1" x14ac:dyDescent="0.2"/>
    <row r="6979" ht="12.75" customHeight="1" x14ac:dyDescent="0.2"/>
    <row r="6980" ht="12.75" customHeight="1" x14ac:dyDescent="0.2"/>
    <row r="6981" ht="12.75" customHeight="1" x14ac:dyDescent="0.2"/>
    <row r="6982" ht="12.75" customHeight="1" x14ac:dyDescent="0.2"/>
    <row r="6983" ht="12.75" customHeight="1" x14ac:dyDescent="0.2"/>
    <row r="6984" ht="12.75" customHeight="1" x14ac:dyDescent="0.2"/>
    <row r="6985" ht="12.75" customHeight="1" x14ac:dyDescent="0.2"/>
    <row r="6986" ht="12.75" customHeight="1" x14ac:dyDescent="0.2"/>
    <row r="6987" ht="12.75" customHeight="1" x14ac:dyDescent="0.2"/>
    <row r="6988" ht="12.75" customHeight="1" x14ac:dyDescent="0.2"/>
    <row r="6989" ht="12.75" customHeight="1" x14ac:dyDescent="0.2"/>
    <row r="6990" ht="12.75" customHeight="1" x14ac:dyDescent="0.2"/>
    <row r="6991" ht="12.75" customHeight="1" x14ac:dyDescent="0.2"/>
    <row r="6992" ht="12.75" customHeight="1" x14ac:dyDescent="0.2"/>
    <row r="6993" ht="12.75" customHeight="1" x14ac:dyDescent="0.2"/>
    <row r="6994" ht="12.75" customHeight="1" x14ac:dyDescent="0.2"/>
    <row r="6995" ht="12.75" customHeight="1" x14ac:dyDescent="0.2"/>
    <row r="6996" ht="12.75" customHeight="1" x14ac:dyDescent="0.2"/>
    <row r="6997" ht="12.75" customHeight="1" x14ac:dyDescent="0.2"/>
    <row r="6998" ht="12.75" customHeight="1" x14ac:dyDescent="0.2"/>
    <row r="6999" ht="12.75" customHeight="1" x14ac:dyDescent="0.2"/>
    <row r="7000" ht="12.75" customHeight="1" x14ac:dyDescent="0.2"/>
    <row r="7001" ht="12.75" customHeight="1" x14ac:dyDescent="0.2"/>
    <row r="7002" ht="12.75" customHeight="1" x14ac:dyDescent="0.2"/>
    <row r="7003" ht="12.75" customHeight="1" x14ac:dyDescent="0.2"/>
    <row r="7004" ht="12.75" customHeight="1" x14ac:dyDescent="0.2"/>
    <row r="7005" ht="12.75" customHeight="1" x14ac:dyDescent="0.2"/>
    <row r="7006" ht="12.75" customHeight="1" x14ac:dyDescent="0.2"/>
    <row r="7007" ht="12.75" customHeight="1" x14ac:dyDescent="0.2"/>
    <row r="7008" ht="12.75" customHeight="1" x14ac:dyDescent="0.2"/>
    <row r="7009" ht="12.75" customHeight="1" x14ac:dyDescent="0.2"/>
    <row r="7010" ht="12.75" customHeight="1" x14ac:dyDescent="0.2"/>
    <row r="7011" ht="12.75" customHeight="1" x14ac:dyDescent="0.2"/>
    <row r="7012" ht="12.75" customHeight="1" x14ac:dyDescent="0.2"/>
    <row r="7013" ht="12.75" customHeight="1" x14ac:dyDescent="0.2"/>
    <row r="7014" ht="12.75" customHeight="1" x14ac:dyDescent="0.2"/>
    <row r="7015" ht="12.75" customHeight="1" x14ac:dyDescent="0.2"/>
    <row r="7016" ht="12.75" customHeight="1" x14ac:dyDescent="0.2"/>
    <row r="7017" ht="12.75" customHeight="1" x14ac:dyDescent="0.2"/>
    <row r="7018" ht="12.75" customHeight="1" x14ac:dyDescent="0.2"/>
    <row r="7019" ht="12.75" customHeight="1" x14ac:dyDescent="0.2"/>
    <row r="7020" ht="12.75" customHeight="1" x14ac:dyDescent="0.2"/>
    <row r="7021" ht="12.75" customHeight="1" x14ac:dyDescent="0.2"/>
    <row r="7022" ht="12.75" customHeight="1" x14ac:dyDescent="0.2"/>
    <row r="7023" ht="12.75" customHeight="1" x14ac:dyDescent="0.2"/>
    <row r="7024" ht="12.75" customHeight="1" x14ac:dyDescent="0.2"/>
    <row r="7025" ht="12.75" customHeight="1" x14ac:dyDescent="0.2"/>
    <row r="7026" ht="12.75" customHeight="1" x14ac:dyDescent="0.2"/>
    <row r="7027" ht="12.75" customHeight="1" x14ac:dyDescent="0.2"/>
    <row r="7028" ht="12.75" customHeight="1" x14ac:dyDescent="0.2"/>
    <row r="7029" ht="12.75" customHeight="1" x14ac:dyDescent="0.2"/>
    <row r="7030" ht="12.75" customHeight="1" x14ac:dyDescent="0.2"/>
    <row r="7031" ht="12.75" customHeight="1" x14ac:dyDescent="0.2"/>
    <row r="7032" ht="12.75" customHeight="1" x14ac:dyDescent="0.2"/>
    <row r="7033" ht="12.75" customHeight="1" x14ac:dyDescent="0.2"/>
    <row r="7034" ht="12.75" customHeight="1" x14ac:dyDescent="0.2"/>
    <row r="7035" ht="12.75" customHeight="1" x14ac:dyDescent="0.2"/>
    <row r="7036" ht="12.75" customHeight="1" x14ac:dyDescent="0.2"/>
    <row r="7037" ht="12.75" customHeight="1" x14ac:dyDescent="0.2"/>
    <row r="7038" ht="12.75" customHeight="1" x14ac:dyDescent="0.2"/>
    <row r="7039" ht="12.75" customHeight="1" x14ac:dyDescent="0.2"/>
    <row r="7040" ht="12.75" customHeight="1" x14ac:dyDescent="0.2"/>
    <row r="7041" ht="12.75" customHeight="1" x14ac:dyDescent="0.2"/>
    <row r="7042" ht="12.75" customHeight="1" x14ac:dyDescent="0.2"/>
    <row r="7043" ht="12.75" customHeight="1" x14ac:dyDescent="0.2"/>
    <row r="7044" ht="12.75" customHeight="1" x14ac:dyDescent="0.2"/>
    <row r="7045" ht="12.75" customHeight="1" x14ac:dyDescent="0.2"/>
    <row r="7046" ht="12.75" customHeight="1" x14ac:dyDescent="0.2"/>
    <row r="7047" ht="12.75" customHeight="1" x14ac:dyDescent="0.2"/>
    <row r="7048" ht="12.75" customHeight="1" x14ac:dyDescent="0.2"/>
    <row r="7049" ht="12.75" customHeight="1" x14ac:dyDescent="0.2"/>
    <row r="7050" ht="12.75" customHeight="1" x14ac:dyDescent="0.2"/>
    <row r="7051" ht="12.75" customHeight="1" x14ac:dyDescent="0.2"/>
    <row r="7052" ht="12.75" customHeight="1" x14ac:dyDescent="0.2"/>
    <row r="7053" ht="12.75" customHeight="1" x14ac:dyDescent="0.2"/>
    <row r="7054" ht="12.75" customHeight="1" x14ac:dyDescent="0.2"/>
    <row r="7055" ht="12.75" customHeight="1" x14ac:dyDescent="0.2"/>
    <row r="7056" ht="12.75" customHeight="1" x14ac:dyDescent="0.2"/>
    <row r="7057" ht="12.75" customHeight="1" x14ac:dyDescent="0.2"/>
    <row r="7058" ht="12.75" customHeight="1" x14ac:dyDescent="0.2"/>
    <row r="7059" ht="12.75" customHeight="1" x14ac:dyDescent="0.2"/>
    <row r="7060" ht="12.75" customHeight="1" x14ac:dyDescent="0.2"/>
    <row r="7061" ht="12.75" customHeight="1" x14ac:dyDescent="0.2"/>
    <row r="7062" ht="12.75" customHeight="1" x14ac:dyDescent="0.2"/>
    <row r="7063" ht="12.75" customHeight="1" x14ac:dyDescent="0.2"/>
    <row r="7064" ht="12.75" customHeight="1" x14ac:dyDescent="0.2"/>
    <row r="7065" ht="12.75" customHeight="1" x14ac:dyDescent="0.2"/>
    <row r="7066" ht="12.75" customHeight="1" x14ac:dyDescent="0.2"/>
    <row r="7067" ht="12.75" customHeight="1" x14ac:dyDescent="0.2"/>
    <row r="7068" ht="12.75" customHeight="1" x14ac:dyDescent="0.2"/>
    <row r="7069" ht="12.75" customHeight="1" x14ac:dyDescent="0.2"/>
    <row r="7070" ht="12.75" customHeight="1" x14ac:dyDescent="0.2"/>
    <row r="7071" ht="12.75" customHeight="1" x14ac:dyDescent="0.2"/>
    <row r="7072" ht="12.75" customHeight="1" x14ac:dyDescent="0.2"/>
    <row r="7073" ht="12.75" customHeight="1" x14ac:dyDescent="0.2"/>
    <row r="7074" ht="12.75" customHeight="1" x14ac:dyDescent="0.2"/>
    <row r="7075" ht="12.75" customHeight="1" x14ac:dyDescent="0.2"/>
    <row r="7076" ht="12.75" customHeight="1" x14ac:dyDescent="0.2"/>
    <row r="7077" ht="12.75" customHeight="1" x14ac:dyDescent="0.2"/>
    <row r="7078" ht="12.75" customHeight="1" x14ac:dyDescent="0.2"/>
    <row r="7079" ht="12.75" customHeight="1" x14ac:dyDescent="0.2"/>
    <row r="7080" ht="12.75" customHeight="1" x14ac:dyDescent="0.2"/>
    <row r="7081" ht="12.75" customHeight="1" x14ac:dyDescent="0.2"/>
    <row r="7082" ht="12.75" customHeight="1" x14ac:dyDescent="0.2"/>
    <row r="7083" ht="12.75" customHeight="1" x14ac:dyDescent="0.2"/>
    <row r="7084" ht="12.75" customHeight="1" x14ac:dyDescent="0.2"/>
    <row r="7085" ht="12.75" customHeight="1" x14ac:dyDescent="0.2"/>
    <row r="7086" ht="12.75" customHeight="1" x14ac:dyDescent="0.2"/>
    <row r="7087" ht="12.75" customHeight="1" x14ac:dyDescent="0.2"/>
    <row r="7088" ht="12.75" customHeight="1" x14ac:dyDescent="0.2"/>
    <row r="7089" ht="12.75" customHeight="1" x14ac:dyDescent="0.2"/>
    <row r="7090" ht="12.75" customHeight="1" x14ac:dyDescent="0.2"/>
    <row r="7091" ht="12.75" customHeight="1" x14ac:dyDescent="0.2"/>
    <row r="7092" ht="12.75" customHeight="1" x14ac:dyDescent="0.2"/>
    <row r="7093" ht="12.75" customHeight="1" x14ac:dyDescent="0.2"/>
    <row r="7094" ht="12.75" customHeight="1" x14ac:dyDescent="0.2"/>
    <row r="7095" ht="12.75" customHeight="1" x14ac:dyDescent="0.2"/>
    <row r="7096" ht="12.75" customHeight="1" x14ac:dyDescent="0.2"/>
    <row r="7097" ht="12.75" customHeight="1" x14ac:dyDescent="0.2"/>
    <row r="7098" ht="12.75" customHeight="1" x14ac:dyDescent="0.2"/>
    <row r="7099" ht="12.75" customHeight="1" x14ac:dyDescent="0.2"/>
    <row r="7100" ht="12.75" customHeight="1" x14ac:dyDescent="0.2"/>
    <row r="7101" ht="12.75" customHeight="1" x14ac:dyDescent="0.2"/>
    <row r="7102" ht="12.75" customHeight="1" x14ac:dyDescent="0.2"/>
    <row r="7103" ht="12.75" customHeight="1" x14ac:dyDescent="0.2"/>
    <row r="7104" ht="12.75" customHeight="1" x14ac:dyDescent="0.2"/>
    <row r="7105" ht="12.75" customHeight="1" x14ac:dyDescent="0.2"/>
    <row r="7106" ht="12.75" customHeight="1" x14ac:dyDescent="0.2"/>
    <row r="7107" ht="12.75" customHeight="1" x14ac:dyDescent="0.2"/>
    <row r="7108" ht="12.75" customHeight="1" x14ac:dyDescent="0.2"/>
    <row r="7109" ht="12.75" customHeight="1" x14ac:dyDescent="0.2"/>
    <row r="7110" ht="12.75" customHeight="1" x14ac:dyDescent="0.2"/>
    <row r="7111" ht="12.75" customHeight="1" x14ac:dyDescent="0.2"/>
    <row r="7112" ht="12.75" customHeight="1" x14ac:dyDescent="0.2"/>
    <row r="7113" ht="12.75" customHeight="1" x14ac:dyDescent="0.2"/>
    <row r="7114" ht="12.75" customHeight="1" x14ac:dyDescent="0.2"/>
    <row r="7115" ht="12.75" customHeight="1" x14ac:dyDescent="0.2"/>
    <row r="7116" ht="12.75" customHeight="1" x14ac:dyDescent="0.2"/>
    <row r="7117" ht="12.75" customHeight="1" x14ac:dyDescent="0.2"/>
    <row r="7118" ht="12.75" customHeight="1" x14ac:dyDescent="0.2"/>
    <row r="7119" ht="12.75" customHeight="1" x14ac:dyDescent="0.2"/>
    <row r="7120" ht="12.75" customHeight="1" x14ac:dyDescent="0.2"/>
    <row r="7121" ht="12.75" customHeight="1" x14ac:dyDescent="0.2"/>
    <row r="7122" ht="12.75" customHeight="1" x14ac:dyDescent="0.2"/>
    <row r="7123" ht="12.75" customHeight="1" x14ac:dyDescent="0.2"/>
    <row r="7124" ht="12.75" customHeight="1" x14ac:dyDescent="0.2"/>
    <row r="7125" ht="12.75" customHeight="1" x14ac:dyDescent="0.2"/>
    <row r="7126" ht="12.75" customHeight="1" x14ac:dyDescent="0.2"/>
    <row r="7127" ht="12.75" customHeight="1" x14ac:dyDescent="0.2"/>
    <row r="7128" ht="12.75" customHeight="1" x14ac:dyDescent="0.2"/>
    <row r="7129" ht="12.75" customHeight="1" x14ac:dyDescent="0.2"/>
    <row r="7130" ht="12.75" customHeight="1" x14ac:dyDescent="0.2"/>
    <row r="7131" ht="12.75" customHeight="1" x14ac:dyDescent="0.2"/>
    <row r="7132" ht="12.75" customHeight="1" x14ac:dyDescent="0.2"/>
    <row r="7133" ht="12.75" customHeight="1" x14ac:dyDescent="0.2"/>
    <row r="7134" ht="12.75" customHeight="1" x14ac:dyDescent="0.2"/>
    <row r="7135" ht="12.75" customHeight="1" x14ac:dyDescent="0.2"/>
    <row r="7136" ht="12.75" customHeight="1" x14ac:dyDescent="0.2"/>
    <row r="7137" ht="12.75" customHeight="1" x14ac:dyDescent="0.2"/>
    <row r="7138" ht="12.75" customHeight="1" x14ac:dyDescent="0.2"/>
    <row r="7139" ht="12.75" customHeight="1" x14ac:dyDescent="0.2"/>
    <row r="7140" ht="12.75" customHeight="1" x14ac:dyDescent="0.2"/>
    <row r="7141" ht="12.75" customHeight="1" x14ac:dyDescent="0.2"/>
    <row r="7142" ht="12.75" customHeight="1" x14ac:dyDescent="0.2"/>
    <row r="7143" ht="12.75" customHeight="1" x14ac:dyDescent="0.2"/>
    <row r="7144" ht="12.75" customHeight="1" x14ac:dyDescent="0.2"/>
    <row r="7145" ht="12.75" customHeight="1" x14ac:dyDescent="0.2"/>
    <row r="7146" ht="12.75" customHeight="1" x14ac:dyDescent="0.2"/>
    <row r="7147" ht="12.75" customHeight="1" x14ac:dyDescent="0.2"/>
    <row r="7148" ht="12.75" customHeight="1" x14ac:dyDescent="0.2"/>
    <row r="7149" ht="12.75" customHeight="1" x14ac:dyDescent="0.2"/>
    <row r="7150" ht="12.75" customHeight="1" x14ac:dyDescent="0.2"/>
    <row r="7151" ht="12.75" customHeight="1" x14ac:dyDescent="0.2"/>
    <row r="7152" ht="12.75" customHeight="1" x14ac:dyDescent="0.2"/>
    <row r="7153" ht="12.75" customHeight="1" x14ac:dyDescent="0.2"/>
    <row r="7154" ht="12.75" customHeight="1" x14ac:dyDescent="0.2"/>
    <row r="7155" ht="12.75" customHeight="1" x14ac:dyDescent="0.2"/>
    <row r="7156" ht="12.75" customHeight="1" x14ac:dyDescent="0.2"/>
    <row r="7157" ht="12.75" customHeight="1" x14ac:dyDescent="0.2"/>
    <row r="7158" ht="12.75" customHeight="1" x14ac:dyDescent="0.2"/>
    <row r="7159" ht="12.75" customHeight="1" x14ac:dyDescent="0.2"/>
    <row r="7160" ht="12.75" customHeight="1" x14ac:dyDescent="0.2"/>
    <row r="7161" ht="12.75" customHeight="1" x14ac:dyDescent="0.2"/>
    <row r="7162" ht="12.75" customHeight="1" x14ac:dyDescent="0.2"/>
    <row r="7163" ht="12.75" customHeight="1" x14ac:dyDescent="0.2"/>
    <row r="7164" ht="12.75" customHeight="1" x14ac:dyDescent="0.2"/>
    <row r="7165" ht="12.75" customHeight="1" x14ac:dyDescent="0.2"/>
    <row r="7166" ht="12.75" customHeight="1" x14ac:dyDescent="0.2"/>
    <row r="7167" ht="12.75" customHeight="1" x14ac:dyDescent="0.2"/>
    <row r="7168" ht="12.75" customHeight="1" x14ac:dyDescent="0.2"/>
    <row r="7169" ht="12.75" customHeight="1" x14ac:dyDescent="0.2"/>
    <row r="7170" ht="12.75" customHeight="1" x14ac:dyDescent="0.2"/>
    <row r="7171" ht="12.75" customHeight="1" x14ac:dyDescent="0.2"/>
    <row r="7172" ht="12.75" customHeight="1" x14ac:dyDescent="0.2"/>
    <row r="7173" ht="12.75" customHeight="1" x14ac:dyDescent="0.2"/>
    <row r="7174" ht="12.75" customHeight="1" x14ac:dyDescent="0.2"/>
    <row r="7175" ht="12.75" customHeight="1" x14ac:dyDescent="0.2"/>
    <row r="7176" ht="12.75" customHeight="1" x14ac:dyDescent="0.2"/>
    <row r="7177" ht="12.75" customHeight="1" x14ac:dyDescent="0.2"/>
    <row r="7178" ht="12.75" customHeight="1" x14ac:dyDescent="0.2"/>
    <row r="7179" ht="12.75" customHeight="1" x14ac:dyDescent="0.2"/>
    <row r="7180" ht="12.75" customHeight="1" x14ac:dyDescent="0.2"/>
    <row r="7181" ht="12.75" customHeight="1" x14ac:dyDescent="0.2"/>
    <row r="7182" ht="12.75" customHeight="1" x14ac:dyDescent="0.2"/>
    <row r="7183" ht="12.75" customHeight="1" x14ac:dyDescent="0.2"/>
    <row r="7184" ht="12.75" customHeight="1" x14ac:dyDescent="0.2"/>
    <row r="7185" ht="12.75" customHeight="1" x14ac:dyDescent="0.2"/>
    <row r="7186" ht="12.75" customHeight="1" x14ac:dyDescent="0.2"/>
    <row r="7187" ht="12.75" customHeight="1" x14ac:dyDescent="0.2"/>
    <row r="7188" ht="12.75" customHeight="1" x14ac:dyDescent="0.2"/>
    <row r="7189" ht="12.75" customHeight="1" x14ac:dyDescent="0.2"/>
    <row r="7190" ht="12.75" customHeight="1" x14ac:dyDescent="0.2"/>
    <row r="7191" ht="12.75" customHeight="1" x14ac:dyDescent="0.2"/>
    <row r="7192" ht="12.75" customHeight="1" x14ac:dyDescent="0.2"/>
    <row r="7193" ht="12.75" customHeight="1" x14ac:dyDescent="0.2"/>
    <row r="7194" ht="12.75" customHeight="1" x14ac:dyDescent="0.2"/>
    <row r="7195" ht="12.75" customHeight="1" x14ac:dyDescent="0.2"/>
    <row r="7196" ht="12.75" customHeight="1" x14ac:dyDescent="0.2"/>
    <row r="7197" ht="12.75" customHeight="1" x14ac:dyDescent="0.2"/>
    <row r="7198" ht="12.75" customHeight="1" x14ac:dyDescent="0.2"/>
    <row r="7199" ht="12.75" customHeight="1" x14ac:dyDescent="0.2"/>
    <row r="7200" ht="12.75" customHeight="1" x14ac:dyDescent="0.2"/>
    <row r="7201" ht="12.75" customHeight="1" x14ac:dyDescent="0.2"/>
    <row r="7202" ht="12.75" customHeight="1" x14ac:dyDescent="0.2"/>
    <row r="7203" ht="12.75" customHeight="1" x14ac:dyDescent="0.2"/>
    <row r="7204" ht="12.75" customHeight="1" x14ac:dyDescent="0.2"/>
    <row r="7205" ht="12.75" customHeight="1" x14ac:dyDescent="0.2"/>
    <row r="7206" ht="12.75" customHeight="1" x14ac:dyDescent="0.2"/>
    <row r="7207" ht="12.75" customHeight="1" x14ac:dyDescent="0.2"/>
    <row r="7208" ht="12.75" customHeight="1" x14ac:dyDescent="0.2"/>
    <row r="7209" ht="12.75" customHeight="1" x14ac:dyDescent="0.2"/>
    <row r="7210" ht="12.75" customHeight="1" x14ac:dyDescent="0.2"/>
    <row r="7211" ht="12.75" customHeight="1" x14ac:dyDescent="0.2"/>
    <row r="7212" ht="12.75" customHeight="1" x14ac:dyDescent="0.2"/>
    <row r="7213" ht="12.75" customHeight="1" x14ac:dyDescent="0.2"/>
    <row r="7214" ht="12.75" customHeight="1" x14ac:dyDescent="0.2"/>
    <row r="7215" ht="12.75" customHeight="1" x14ac:dyDescent="0.2"/>
    <row r="7216" ht="12.75" customHeight="1" x14ac:dyDescent="0.2"/>
    <row r="7217" ht="12.75" customHeight="1" x14ac:dyDescent="0.2"/>
    <row r="7218" ht="12.75" customHeight="1" x14ac:dyDescent="0.2"/>
    <row r="7219" ht="12.75" customHeight="1" x14ac:dyDescent="0.2"/>
    <row r="7220" ht="12.75" customHeight="1" x14ac:dyDescent="0.2"/>
    <row r="7221" ht="12.75" customHeight="1" x14ac:dyDescent="0.2"/>
    <row r="7222" ht="12.75" customHeight="1" x14ac:dyDescent="0.2"/>
    <row r="7223" ht="12.75" customHeight="1" x14ac:dyDescent="0.2"/>
    <row r="7224" ht="12.75" customHeight="1" x14ac:dyDescent="0.2"/>
    <row r="7225" ht="12.75" customHeight="1" x14ac:dyDescent="0.2"/>
    <row r="7226" ht="12.75" customHeight="1" x14ac:dyDescent="0.2"/>
    <row r="7227" ht="12.75" customHeight="1" x14ac:dyDescent="0.2"/>
    <row r="7228" ht="12.75" customHeight="1" x14ac:dyDescent="0.2"/>
    <row r="7229" ht="12.75" customHeight="1" x14ac:dyDescent="0.2"/>
    <row r="7230" ht="12.75" customHeight="1" x14ac:dyDescent="0.2"/>
    <row r="7231" ht="12.75" customHeight="1" x14ac:dyDescent="0.2"/>
    <row r="7232" ht="12.75" customHeight="1" x14ac:dyDescent="0.2"/>
    <row r="7233" ht="12.75" customHeight="1" x14ac:dyDescent="0.2"/>
    <row r="7234" ht="12.75" customHeight="1" x14ac:dyDescent="0.2"/>
    <row r="7235" ht="12.75" customHeight="1" x14ac:dyDescent="0.2"/>
    <row r="7236" ht="12.75" customHeight="1" x14ac:dyDescent="0.2"/>
    <row r="7237" ht="12.75" customHeight="1" x14ac:dyDescent="0.2"/>
    <row r="7238" ht="12.75" customHeight="1" x14ac:dyDescent="0.2"/>
    <row r="7239" ht="12.75" customHeight="1" x14ac:dyDescent="0.2"/>
    <row r="7240" ht="12.75" customHeight="1" x14ac:dyDescent="0.2"/>
    <row r="7241" ht="12.75" customHeight="1" x14ac:dyDescent="0.2"/>
    <row r="7242" ht="12.75" customHeight="1" x14ac:dyDescent="0.2"/>
    <row r="7243" ht="12.75" customHeight="1" x14ac:dyDescent="0.2"/>
    <row r="7244" ht="12.75" customHeight="1" x14ac:dyDescent="0.2"/>
    <row r="7245" ht="12.75" customHeight="1" x14ac:dyDescent="0.2"/>
    <row r="7246" ht="12.75" customHeight="1" x14ac:dyDescent="0.2"/>
    <row r="7247" ht="12.75" customHeight="1" x14ac:dyDescent="0.2"/>
    <row r="7248" ht="12.75" customHeight="1" x14ac:dyDescent="0.2"/>
    <row r="7249" ht="12.75" customHeight="1" x14ac:dyDescent="0.2"/>
    <row r="7250" ht="12.75" customHeight="1" x14ac:dyDescent="0.2"/>
    <row r="7251" ht="12.75" customHeight="1" x14ac:dyDescent="0.2"/>
    <row r="7252" ht="12.75" customHeight="1" x14ac:dyDescent="0.2"/>
    <row r="7253" ht="12.75" customHeight="1" x14ac:dyDescent="0.2"/>
    <row r="7254" ht="12.75" customHeight="1" x14ac:dyDescent="0.2"/>
    <row r="7255" ht="12.75" customHeight="1" x14ac:dyDescent="0.2"/>
    <row r="7256" ht="12.75" customHeight="1" x14ac:dyDescent="0.2"/>
    <row r="7257" ht="12.75" customHeight="1" x14ac:dyDescent="0.2"/>
    <row r="7258" ht="12.75" customHeight="1" x14ac:dyDescent="0.2"/>
    <row r="7259" ht="12.75" customHeight="1" x14ac:dyDescent="0.2"/>
    <row r="7260" ht="12.75" customHeight="1" x14ac:dyDescent="0.2"/>
    <row r="7261" ht="12.75" customHeight="1" x14ac:dyDescent="0.2"/>
    <row r="7262" ht="12.75" customHeight="1" x14ac:dyDescent="0.2"/>
    <row r="7263" ht="12.75" customHeight="1" x14ac:dyDescent="0.2"/>
    <row r="7264" ht="12.75" customHeight="1" x14ac:dyDescent="0.2"/>
    <row r="7265" ht="12.75" customHeight="1" x14ac:dyDescent="0.2"/>
    <row r="7266" ht="12.75" customHeight="1" x14ac:dyDescent="0.2"/>
    <row r="7267" ht="12.75" customHeight="1" x14ac:dyDescent="0.2"/>
    <row r="7268" ht="12.75" customHeight="1" x14ac:dyDescent="0.2"/>
    <row r="7269" ht="12.75" customHeight="1" x14ac:dyDescent="0.2"/>
    <row r="7270" ht="12.75" customHeight="1" x14ac:dyDescent="0.2"/>
    <row r="7271" ht="12.75" customHeight="1" x14ac:dyDescent="0.2"/>
    <row r="7272" ht="12.75" customHeight="1" x14ac:dyDescent="0.2"/>
    <row r="7273" ht="12.75" customHeight="1" x14ac:dyDescent="0.2"/>
    <row r="7274" ht="12.75" customHeight="1" x14ac:dyDescent="0.2"/>
    <row r="7275" ht="12.75" customHeight="1" x14ac:dyDescent="0.2"/>
    <row r="7276" ht="12.75" customHeight="1" x14ac:dyDescent="0.2"/>
    <row r="7277" ht="12.75" customHeight="1" x14ac:dyDescent="0.2"/>
    <row r="7278" ht="12.75" customHeight="1" x14ac:dyDescent="0.2"/>
    <row r="7279" ht="12.75" customHeight="1" x14ac:dyDescent="0.2"/>
    <row r="7280" ht="12.75" customHeight="1" x14ac:dyDescent="0.2"/>
    <row r="7281" ht="12.75" customHeight="1" x14ac:dyDescent="0.2"/>
    <row r="7282" ht="12.75" customHeight="1" x14ac:dyDescent="0.2"/>
    <row r="7283" ht="12.75" customHeight="1" x14ac:dyDescent="0.2"/>
    <row r="7284" ht="12.75" customHeight="1" x14ac:dyDescent="0.2"/>
    <row r="7285" ht="12.75" customHeight="1" x14ac:dyDescent="0.2"/>
    <row r="7286" ht="12.75" customHeight="1" x14ac:dyDescent="0.2"/>
    <row r="7287" ht="12.75" customHeight="1" x14ac:dyDescent="0.2"/>
    <row r="7288" ht="12.75" customHeight="1" x14ac:dyDescent="0.2"/>
    <row r="7289" ht="12.75" customHeight="1" x14ac:dyDescent="0.2"/>
    <row r="7290" ht="12.75" customHeight="1" x14ac:dyDescent="0.2"/>
    <row r="7291" ht="12.75" customHeight="1" x14ac:dyDescent="0.2"/>
    <row r="7292" ht="12.75" customHeight="1" x14ac:dyDescent="0.2"/>
    <row r="7293" ht="12.75" customHeight="1" x14ac:dyDescent="0.2"/>
    <row r="7294" ht="12.75" customHeight="1" x14ac:dyDescent="0.2"/>
    <row r="7295" ht="12.75" customHeight="1" x14ac:dyDescent="0.2"/>
    <row r="7296" ht="12.75" customHeight="1" x14ac:dyDescent="0.2"/>
    <row r="7297" ht="12.75" customHeight="1" x14ac:dyDescent="0.2"/>
    <row r="7298" ht="12.75" customHeight="1" x14ac:dyDescent="0.2"/>
    <row r="7299" ht="12.75" customHeight="1" x14ac:dyDescent="0.2"/>
    <row r="7300" ht="12.75" customHeight="1" x14ac:dyDescent="0.2"/>
    <row r="7301" ht="12.75" customHeight="1" x14ac:dyDescent="0.2"/>
    <row r="7302" ht="12.75" customHeight="1" x14ac:dyDescent="0.2"/>
    <row r="7303" ht="12.75" customHeight="1" x14ac:dyDescent="0.2"/>
    <row r="7304" ht="12.75" customHeight="1" x14ac:dyDescent="0.2"/>
    <row r="7305" ht="12.75" customHeight="1" x14ac:dyDescent="0.2"/>
    <row r="7306" ht="12.75" customHeight="1" x14ac:dyDescent="0.2"/>
    <row r="7307" ht="12.75" customHeight="1" x14ac:dyDescent="0.2"/>
    <row r="7308" ht="12.75" customHeight="1" x14ac:dyDescent="0.2"/>
    <row r="7309" ht="12.75" customHeight="1" x14ac:dyDescent="0.2"/>
    <row r="7310" ht="12.75" customHeight="1" x14ac:dyDescent="0.2"/>
    <row r="7311" ht="12.75" customHeight="1" x14ac:dyDescent="0.2"/>
    <row r="7312" ht="12.75" customHeight="1" x14ac:dyDescent="0.2"/>
    <row r="7313" ht="12.75" customHeight="1" x14ac:dyDescent="0.2"/>
    <row r="7314" ht="12.75" customHeight="1" x14ac:dyDescent="0.2"/>
    <row r="7315" ht="12.75" customHeight="1" x14ac:dyDescent="0.2"/>
    <row r="7316" ht="12.75" customHeight="1" x14ac:dyDescent="0.2"/>
    <row r="7317" ht="12.75" customHeight="1" x14ac:dyDescent="0.2"/>
    <row r="7318" ht="12.75" customHeight="1" x14ac:dyDescent="0.2"/>
    <row r="7319" ht="12.75" customHeight="1" x14ac:dyDescent="0.2"/>
    <row r="7320" ht="12.75" customHeight="1" x14ac:dyDescent="0.2"/>
    <row r="7321" ht="12.75" customHeight="1" x14ac:dyDescent="0.2"/>
    <row r="7322" ht="12.75" customHeight="1" x14ac:dyDescent="0.2"/>
    <row r="7323" ht="12.75" customHeight="1" x14ac:dyDescent="0.2"/>
    <row r="7324" ht="12.75" customHeight="1" x14ac:dyDescent="0.2"/>
    <row r="7325" ht="12.75" customHeight="1" x14ac:dyDescent="0.2"/>
    <row r="7326" ht="12.75" customHeight="1" x14ac:dyDescent="0.2"/>
    <row r="7327" ht="12.75" customHeight="1" x14ac:dyDescent="0.2"/>
    <row r="7328" ht="12.75" customHeight="1" x14ac:dyDescent="0.2"/>
    <row r="7329" ht="12.75" customHeight="1" x14ac:dyDescent="0.2"/>
    <row r="7330" ht="12.75" customHeight="1" x14ac:dyDescent="0.2"/>
    <row r="7331" ht="12.75" customHeight="1" x14ac:dyDescent="0.2"/>
    <row r="7332" ht="12.75" customHeight="1" x14ac:dyDescent="0.2"/>
    <row r="7333" ht="12.75" customHeight="1" x14ac:dyDescent="0.2"/>
    <row r="7334" ht="12.75" customHeight="1" x14ac:dyDescent="0.2"/>
    <row r="7335" ht="12.75" customHeight="1" x14ac:dyDescent="0.2"/>
    <row r="7336" ht="12.75" customHeight="1" x14ac:dyDescent="0.2"/>
    <row r="7337" ht="12.75" customHeight="1" x14ac:dyDescent="0.2"/>
    <row r="7338" ht="12.75" customHeight="1" x14ac:dyDescent="0.2"/>
    <row r="7339" ht="12.75" customHeight="1" x14ac:dyDescent="0.2"/>
    <row r="7340" ht="12.75" customHeight="1" x14ac:dyDescent="0.2"/>
    <row r="7341" ht="12.75" customHeight="1" x14ac:dyDescent="0.2"/>
    <row r="7342" ht="12.75" customHeight="1" x14ac:dyDescent="0.2"/>
    <row r="7343" ht="12.75" customHeight="1" x14ac:dyDescent="0.2"/>
    <row r="7344" ht="12.75" customHeight="1" x14ac:dyDescent="0.2"/>
    <row r="7345" ht="12.75" customHeight="1" x14ac:dyDescent="0.2"/>
    <row r="7346" ht="12.75" customHeight="1" x14ac:dyDescent="0.2"/>
    <row r="7347" ht="12.75" customHeight="1" x14ac:dyDescent="0.2"/>
    <row r="7348" ht="12.75" customHeight="1" x14ac:dyDescent="0.2"/>
    <row r="7349" ht="12.75" customHeight="1" x14ac:dyDescent="0.2"/>
    <row r="7350" ht="12.75" customHeight="1" x14ac:dyDescent="0.2"/>
    <row r="7351" ht="12.75" customHeight="1" x14ac:dyDescent="0.2"/>
    <row r="7352" ht="12.75" customHeight="1" x14ac:dyDescent="0.2"/>
    <row r="7353" ht="12.75" customHeight="1" x14ac:dyDescent="0.2"/>
    <row r="7354" ht="12.75" customHeight="1" x14ac:dyDescent="0.2"/>
    <row r="7355" ht="12.75" customHeight="1" x14ac:dyDescent="0.2"/>
    <row r="7356" ht="12.75" customHeight="1" x14ac:dyDescent="0.2"/>
    <row r="7357" ht="12.75" customHeight="1" x14ac:dyDescent="0.2"/>
    <row r="7358" ht="12.75" customHeight="1" x14ac:dyDescent="0.2"/>
    <row r="7359" ht="12.75" customHeight="1" x14ac:dyDescent="0.2"/>
    <row r="7360" ht="12.75" customHeight="1" x14ac:dyDescent="0.2"/>
    <row r="7361" ht="12.75" customHeight="1" x14ac:dyDescent="0.2"/>
    <row r="7362" ht="12.75" customHeight="1" x14ac:dyDescent="0.2"/>
    <row r="7363" ht="12.75" customHeight="1" x14ac:dyDescent="0.2"/>
    <row r="7364" ht="12.75" customHeight="1" x14ac:dyDescent="0.2"/>
    <row r="7365" ht="12.75" customHeight="1" x14ac:dyDescent="0.2"/>
    <row r="7366" ht="12.75" customHeight="1" x14ac:dyDescent="0.2"/>
    <row r="7367" ht="12.75" customHeight="1" x14ac:dyDescent="0.2"/>
    <row r="7368" ht="12.75" customHeight="1" x14ac:dyDescent="0.2"/>
    <row r="7369" ht="12.75" customHeight="1" x14ac:dyDescent="0.2"/>
    <row r="7370" ht="12.75" customHeight="1" x14ac:dyDescent="0.2"/>
    <row r="7371" ht="12.75" customHeight="1" x14ac:dyDescent="0.2"/>
    <row r="7372" ht="12.75" customHeight="1" x14ac:dyDescent="0.2"/>
    <row r="7373" ht="12.75" customHeight="1" x14ac:dyDescent="0.2"/>
    <row r="7374" ht="12.75" customHeight="1" x14ac:dyDescent="0.2"/>
    <row r="7375" ht="12.75" customHeight="1" x14ac:dyDescent="0.2"/>
    <row r="7376" ht="12.75" customHeight="1" x14ac:dyDescent="0.2"/>
    <row r="7377" ht="12.75" customHeight="1" x14ac:dyDescent="0.2"/>
    <row r="7378" ht="12.75" customHeight="1" x14ac:dyDescent="0.2"/>
    <row r="7379" ht="12.75" customHeight="1" x14ac:dyDescent="0.2"/>
    <row r="7380" ht="12.75" customHeight="1" x14ac:dyDescent="0.2"/>
    <row r="7381" ht="12.75" customHeight="1" x14ac:dyDescent="0.2"/>
    <row r="7382" ht="12.75" customHeight="1" x14ac:dyDescent="0.2"/>
    <row r="7383" ht="12.75" customHeight="1" x14ac:dyDescent="0.2"/>
    <row r="7384" ht="12.75" customHeight="1" x14ac:dyDescent="0.2"/>
    <row r="7385" ht="12.75" customHeight="1" x14ac:dyDescent="0.2"/>
    <row r="7386" ht="12.75" customHeight="1" x14ac:dyDescent="0.2"/>
    <row r="7387" ht="12.75" customHeight="1" x14ac:dyDescent="0.2"/>
    <row r="7388" ht="12.75" customHeight="1" x14ac:dyDescent="0.2"/>
    <row r="7389" ht="12.75" customHeight="1" x14ac:dyDescent="0.2"/>
    <row r="7390" ht="12.75" customHeight="1" x14ac:dyDescent="0.2"/>
    <row r="7391" ht="12.75" customHeight="1" x14ac:dyDescent="0.2"/>
    <row r="7392" ht="12.75" customHeight="1" x14ac:dyDescent="0.2"/>
    <row r="7393" ht="12.75" customHeight="1" x14ac:dyDescent="0.2"/>
    <row r="7394" ht="12.75" customHeight="1" x14ac:dyDescent="0.2"/>
    <row r="7395" ht="12.75" customHeight="1" x14ac:dyDescent="0.2"/>
    <row r="7396" ht="12.75" customHeight="1" x14ac:dyDescent="0.2"/>
    <row r="7397" ht="12.75" customHeight="1" x14ac:dyDescent="0.2"/>
    <row r="7398" ht="12.75" customHeight="1" x14ac:dyDescent="0.2"/>
    <row r="7399" ht="12.75" customHeight="1" x14ac:dyDescent="0.2"/>
    <row r="7400" ht="12.75" customHeight="1" x14ac:dyDescent="0.2"/>
    <row r="7401" ht="12.75" customHeight="1" x14ac:dyDescent="0.2"/>
    <row r="7402" ht="12.75" customHeight="1" x14ac:dyDescent="0.2"/>
    <row r="7403" ht="12.75" customHeight="1" x14ac:dyDescent="0.2"/>
    <row r="7404" ht="12.75" customHeight="1" x14ac:dyDescent="0.2"/>
    <row r="7405" ht="12.75" customHeight="1" x14ac:dyDescent="0.2"/>
    <row r="7406" ht="12.75" customHeight="1" x14ac:dyDescent="0.2"/>
    <row r="7407" ht="12.75" customHeight="1" x14ac:dyDescent="0.2"/>
    <row r="7408" ht="12.75" customHeight="1" x14ac:dyDescent="0.2"/>
    <row r="7409" ht="12.75" customHeight="1" x14ac:dyDescent="0.2"/>
    <row r="7410" ht="12.75" customHeight="1" x14ac:dyDescent="0.2"/>
    <row r="7411" ht="12.75" customHeight="1" x14ac:dyDescent="0.2"/>
    <row r="7412" ht="12.75" customHeight="1" x14ac:dyDescent="0.2"/>
    <row r="7413" ht="12.75" customHeight="1" x14ac:dyDescent="0.2"/>
    <row r="7414" ht="12.75" customHeight="1" x14ac:dyDescent="0.2"/>
    <row r="7415" ht="12.75" customHeight="1" x14ac:dyDescent="0.2"/>
    <row r="7416" ht="12.75" customHeight="1" x14ac:dyDescent="0.2"/>
    <row r="7417" ht="12.75" customHeight="1" x14ac:dyDescent="0.2"/>
    <row r="7418" ht="12.75" customHeight="1" x14ac:dyDescent="0.2"/>
    <row r="7419" ht="12.75" customHeight="1" x14ac:dyDescent="0.2"/>
    <row r="7420" ht="12.75" customHeight="1" x14ac:dyDescent="0.2"/>
    <row r="7421" ht="12.75" customHeight="1" x14ac:dyDescent="0.2"/>
    <row r="7422" ht="12.75" customHeight="1" x14ac:dyDescent="0.2"/>
    <row r="7423" ht="12.75" customHeight="1" x14ac:dyDescent="0.2"/>
    <row r="7424" ht="12.75" customHeight="1" x14ac:dyDescent="0.2"/>
    <row r="7425" ht="12.75" customHeight="1" x14ac:dyDescent="0.2"/>
    <row r="7426" ht="12.75" customHeight="1" x14ac:dyDescent="0.2"/>
    <row r="7427" ht="12.75" customHeight="1" x14ac:dyDescent="0.2"/>
    <row r="7428" ht="12.75" customHeight="1" x14ac:dyDescent="0.2"/>
    <row r="7429" ht="12.75" customHeight="1" x14ac:dyDescent="0.2"/>
    <row r="7430" ht="12.75" customHeight="1" x14ac:dyDescent="0.2"/>
    <row r="7431" ht="12.75" customHeight="1" x14ac:dyDescent="0.2"/>
    <row r="7432" ht="12.75" customHeight="1" x14ac:dyDescent="0.2"/>
    <row r="7433" ht="12.75" customHeight="1" x14ac:dyDescent="0.2"/>
    <row r="7434" ht="12.75" customHeight="1" x14ac:dyDescent="0.2"/>
    <row r="7435" ht="12.75" customHeight="1" x14ac:dyDescent="0.2"/>
    <row r="7436" ht="12.75" customHeight="1" x14ac:dyDescent="0.2"/>
    <row r="7437" ht="12.75" customHeight="1" x14ac:dyDescent="0.2"/>
    <row r="7438" ht="12.75" customHeight="1" x14ac:dyDescent="0.2"/>
    <row r="7439" ht="12.75" customHeight="1" x14ac:dyDescent="0.2"/>
    <row r="7440" ht="12.75" customHeight="1" x14ac:dyDescent="0.2"/>
    <row r="7441" ht="12.75" customHeight="1" x14ac:dyDescent="0.2"/>
    <row r="7442" ht="12.75" customHeight="1" x14ac:dyDescent="0.2"/>
    <row r="7443" ht="12.75" customHeight="1" x14ac:dyDescent="0.2"/>
    <row r="7444" ht="12.75" customHeight="1" x14ac:dyDescent="0.2"/>
    <row r="7445" ht="12.75" customHeight="1" x14ac:dyDescent="0.2"/>
    <row r="7446" ht="12.75" customHeight="1" x14ac:dyDescent="0.2"/>
    <row r="7447" ht="12.75" customHeight="1" x14ac:dyDescent="0.2"/>
    <row r="7448" ht="12.75" customHeight="1" x14ac:dyDescent="0.2"/>
    <row r="7449" ht="12.75" customHeight="1" x14ac:dyDescent="0.2"/>
    <row r="7450" ht="12.75" customHeight="1" x14ac:dyDescent="0.2"/>
    <row r="7451" ht="12.75" customHeight="1" x14ac:dyDescent="0.2"/>
    <row r="7452" ht="12.75" customHeight="1" x14ac:dyDescent="0.2"/>
    <row r="7453" ht="12.75" customHeight="1" x14ac:dyDescent="0.2"/>
    <row r="7454" ht="12.75" customHeight="1" x14ac:dyDescent="0.2"/>
    <row r="7455" ht="12.75" customHeight="1" x14ac:dyDescent="0.2"/>
    <row r="7456" ht="12.75" customHeight="1" x14ac:dyDescent="0.2"/>
    <row r="7457" ht="12.75" customHeight="1" x14ac:dyDescent="0.2"/>
    <row r="7458" ht="12.75" customHeight="1" x14ac:dyDescent="0.2"/>
    <row r="7459" ht="12.75" customHeight="1" x14ac:dyDescent="0.2"/>
    <row r="7460" ht="12.75" customHeight="1" x14ac:dyDescent="0.2"/>
    <row r="7461" ht="12.75" customHeight="1" x14ac:dyDescent="0.2"/>
    <row r="7462" ht="12.75" customHeight="1" x14ac:dyDescent="0.2"/>
    <row r="7463" ht="12.75" customHeight="1" x14ac:dyDescent="0.2"/>
    <row r="7464" ht="12.75" customHeight="1" x14ac:dyDescent="0.2"/>
    <row r="7465" ht="12.75" customHeight="1" x14ac:dyDescent="0.2"/>
    <row r="7466" ht="12.75" customHeight="1" x14ac:dyDescent="0.2"/>
    <row r="7467" ht="12.75" customHeight="1" x14ac:dyDescent="0.2"/>
    <row r="7468" ht="12.75" customHeight="1" x14ac:dyDescent="0.2"/>
    <row r="7469" ht="12.75" customHeight="1" x14ac:dyDescent="0.2"/>
    <row r="7470" ht="12.75" customHeight="1" x14ac:dyDescent="0.2"/>
    <row r="7471" ht="12.75" customHeight="1" x14ac:dyDescent="0.2"/>
    <row r="7472" ht="12.75" customHeight="1" x14ac:dyDescent="0.2"/>
    <row r="7473" ht="12.75" customHeight="1" x14ac:dyDescent="0.2"/>
    <row r="7474" ht="12.75" customHeight="1" x14ac:dyDescent="0.2"/>
    <row r="7475" ht="12.75" customHeight="1" x14ac:dyDescent="0.2"/>
    <row r="7476" ht="12.75" customHeight="1" x14ac:dyDescent="0.2"/>
    <row r="7477" ht="12.75" customHeight="1" x14ac:dyDescent="0.2"/>
    <row r="7478" ht="12.75" customHeight="1" x14ac:dyDescent="0.2"/>
    <row r="7479" ht="12.75" customHeight="1" x14ac:dyDescent="0.2"/>
    <row r="7480" ht="12.75" customHeight="1" x14ac:dyDescent="0.2"/>
    <row r="7481" ht="12.75" customHeight="1" x14ac:dyDescent="0.2"/>
    <row r="7482" ht="12.75" customHeight="1" x14ac:dyDescent="0.2"/>
    <row r="7483" ht="12.75" customHeight="1" x14ac:dyDescent="0.2"/>
    <row r="7484" ht="12.75" customHeight="1" x14ac:dyDescent="0.2"/>
    <row r="7485" ht="12.75" customHeight="1" x14ac:dyDescent="0.2"/>
    <row r="7486" ht="12.75" customHeight="1" x14ac:dyDescent="0.2"/>
    <row r="7487" ht="12.75" customHeight="1" x14ac:dyDescent="0.2"/>
    <row r="7488" ht="12.75" customHeight="1" x14ac:dyDescent="0.2"/>
    <row r="7489" ht="12.75" customHeight="1" x14ac:dyDescent="0.2"/>
    <row r="7490" ht="12.75" customHeight="1" x14ac:dyDescent="0.2"/>
    <row r="7491" ht="12.75" customHeight="1" x14ac:dyDescent="0.2"/>
    <row r="7492" ht="12.75" customHeight="1" x14ac:dyDescent="0.2"/>
    <row r="7493" ht="12.75" customHeight="1" x14ac:dyDescent="0.2"/>
    <row r="7494" ht="12.75" customHeight="1" x14ac:dyDescent="0.2"/>
    <row r="7495" ht="12.75" customHeight="1" x14ac:dyDescent="0.2"/>
    <row r="7496" ht="12.75" customHeight="1" x14ac:dyDescent="0.2"/>
    <row r="7497" ht="12.75" customHeight="1" x14ac:dyDescent="0.2"/>
    <row r="7498" ht="12.75" customHeight="1" x14ac:dyDescent="0.2"/>
    <row r="7499" ht="12.75" customHeight="1" x14ac:dyDescent="0.2"/>
    <row r="7500" ht="12.75" customHeight="1" x14ac:dyDescent="0.2"/>
    <row r="7501" ht="12.75" customHeight="1" x14ac:dyDescent="0.2"/>
    <row r="7502" ht="12.75" customHeight="1" x14ac:dyDescent="0.2"/>
    <row r="7503" ht="12.75" customHeight="1" x14ac:dyDescent="0.2"/>
    <row r="7504" ht="12.75" customHeight="1" x14ac:dyDescent="0.2"/>
    <row r="7505" ht="12.75" customHeight="1" x14ac:dyDescent="0.2"/>
    <row r="7506" ht="12.75" customHeight="1" x14ac:dyDescent="0.2"/>
    <row r="7507" ht="12.75" customHeight="1" x14ac:dyDescent="0.2"/>
    <row r="7508" ht="12.75" customHeight="1" x14ac:dyDescent="0.2"/>
    <row r="7509" ht="12.75" customHeight="1" x14ac:dyDescent="0.2"/>
    <row r="7510" ht="12.75" customHeight="1" x14ac:dyDescent="0.2"/>
    <row r="7511" ht="12.75" customHeight="1" x14ac:dyDescent="0.2"/>
    <row r="7512" ht="12.75" customHeight="1" x14ac:dyDescent="0.2"/>
    <row r="7513" ht="12.75" customHeight="1" x14ac:dyDescent="0.2"/>
    <row r="7514" ht="12.75" customHeight="1" x14ac:dyDescent="0.2"/>
    <row r="7515" ht="12.75" customHeight="1" x14ac:dyDescent="0.2"/>
    <row r="7516" ht="12.75" customHeight="1" x14ac:dyDescent="0.2"/>
    <row r="7517" ht="12.75" customHeight="1" x14ac:dyDescent="0.2"/>
    <row r="7518" ht="12.75" customHeight="1" x14ac:dyDescent="0.2"/>
    <row r="7519" ht="12.75" customHeight="1" x14ac:dyDescent="0.2"/>
    <row r="7520" ht="12.75" customHeight="1" x14ac:dyDescent="0.2"/>
    <row r="7521" ht="12.75" customHeight="1" x14ac:dyDescent="0.2"/>
    <row r="7522" ht="12.75" customHeight="1" x14ac:dyDescent="0.2"/>
    <row r="7523" ht="12.75" customHeight="1" x14ac:dyDescent="0.2"/>
    <row r="7524" ht="12.75" customHeight="1" x14ac:dyDescent="0.2"/>
    <row r="7525" ht="12.75" customHeight="1" x14ac:dyDescent="0.2"/>
    <row r="7526" ht="12.75" customHeight="1" x14ac:dyDescent="0.2"/>
    <row r="7527" ht="12.75" customHeight="1" x14ac:dyDescent="0.2"/>
    <row r="7528" ht="12.75" customHeight="1" x14ac:dyDescent="0.2"/>
    <row r="7529" ht="12.75" customHeight="1" x14ac:dyDescent="0.2"/>
    <row r="7530" ht="12.75" customHeight="1" x14ac:dyDescent="0.2"/>
    <row r="7531" ht="12.75" customHeight="1" x14ac:dyDescent="0.2"/>
    <row r="7532" ht="12.75" customHeight="1" x14ac:dyDescent="0.2"/>
    <row r="7533" ht="12.75" customHeight="1" x14ac:dyDescent="0.2"/>
    <row r="7534" ht="12.75" customHeight="1" x14ac:dyDescent="0.2"/>
    <row r="7535" ht="12.75" customHeight="1" x14ac:dyDescent="0.2"/>
    <row r="7536" ht="12.75" customHeight="1" x14ac:dyDescent="0.2"/>
    <row r="7537" ht="12.75" customHeight="1" x14ac:dyDescent="0.2"/>
    <row r="7538" ht="12.75" customHeight="1" x14ac:dyDescent="0.2"/>
    <row r="7539" ht="12.75" customHeight="1" x14ac:dyDescent="0.2"/>
    <row r="7540" ht="12.75" customHeight="1" x14ac:dyDescent="0.2"/>
    <row r="7541" ht="12.75" customHeight="1" x14ac:dyDescent="0.2"/>
    <row r="7542" ht="12.75" customHeight="1" x14ac:dyDescent="0.2"/>
    <row r="7543" ht="12.75" customHeight="1" x14ac:dyDescent="0.2"/>
    <row r="7544" ht="12.75" customHeight="1" x14ac:dyDescent="0.2"/>
    <row r="7545" ht="12.75" customHeight="1" x14ac:dyDescent="0.2"/>
    <row r="7546" ht="12.75" customHeight="1" x14ac:dyDescent="0.2"/>
    <row r="7547" ht="12.75" customHeight="1" x14ac:dyDescent="0.2"/>
    <row r="7548" ht="12.75" customHeight="1" x14ac:dyDescent="0.2"/>
    <row r="7549" ht="12.75" customHeight="1" x14ac:dyDescent="0.2"/>
    <row r="7550" ht="12.75" customHeight="1" x14ac:dyDescent="0.2"/>
    <row r="7551" ht="12.75" customHeight="1" x14ac:dyDescent="0.2"/>
    <row r="7552" ht="12.75" customHeight="1" x14ac:dyDescent="0.2"/>
    <row r="7553" ht="12.75" customHeight="1" x14ac:dyDescent="0.2"/>
    <row r="7554" ht="12.75" customHeight="1" x14ac:dyDescent="0.2"/>
    <row r="7555" ht="12.75" customHeight="1" x14ac:dyDescent="0.2"/>
    <row r="7556" ht="12.75" customHeight="1" x14ac:dyDescent="0.2"/>
    <row r="7557" ht="12.75" customHeight="1" x14ac:dyDescent="0.2"/>
    <row r="7558" ht="12.75" customHeight="1" x14ac:dyDescent="0.2"/>
    <row r="7559" ht="12.75" customHeight="1" x14ac:dyDescent="0.2"/>
    <row r="7560" ht="12.75" customHeight="1" x14ac:dyDescent="0.2"/>
    <row r="7561" ht="12.75" customHeight="1" x14ac:dyDescent="0.2"/>
    <row r="7562" ht="12.75" customHeight="1" x14ac:dyDescent="0.2"/>
    <row r="7563" ht="12.75" customHeight="1" x14ac:dyDescent="0.2"/>
    <row r="7564" ht="12.75" customHeight="1" x14ac:dyDescent="0.2"/>
    <row r="7565" ht="12.75" customHeight="1" x14ac:dyDescent="0.2"/>
    <row r="7566" ht="12.75" customHeight="1" x14ac:dyDescent="0.2"/>
    <row r="7567" ht="12.75" customHeight="1" x14ac:dyDescent="0.2"/>
    <row r="7568" ht="12.75" customHeight="1" x14ac:dyDescent="0.2"/>
    <row r="7569" ht="12.75" customHeight="1" x14ac:dyDescent="0.2"/>
    <row r="7570" ht="12.75" customHeight="1" x14ac:dyDescent="0.2"/>
    <row r="7571" ht="12.75" customHeight="1" x14ac:dyDescent="0.2"/>
    <row r="7572" ht="12.75" customHeight="1" x14ac:dyDescent="0.2"/>
    <row r="7573" ht="12.75" customHeight="1" x14ac:dyDescent="0.2"/>
    <row r="7574" ht="12.75" customHeight="1" x14ac:dyDescent="0.2"/>
    <row r="7575" ht="12.75" customHeight="1" x14ac:dyDescent="0.2"/>
    <row r="7576" ht="12.75" customHeight="1" x14ac:dyDescent="0.2"/>
    <row r="7577" ht="12.75" customHeight="1" x14ac:dyDescent="0.2"/>
    <row r="7578" ht="12.75" customHeight="1" x14ac:dyDescent="0.2"/>
    <row r="7579" ht="12.75" customHeight="1" x14ac:dyDescent="0.2"/>
    <row r="7580" ht="12.75" customHeight="1" x14ac:dyDescent="0.2"/>
    <row r="7581" ht="12.75" customHeight="1" x14ac:dyDescent="0.2"/>
    <row r="7582" ht="12.75" customHeight="1" x14ac:dyDescent="0.2"/>
    <row r="7583" ht="12.75" customHeight="1" x14ac:dyDescent="0.2"/>
    <row r="7584" ht="12.75" customHeight="1" x14ac:dyDescent="0.2"/>
    <row r="7585" ht="12.75" customHeight="1" x14ac:dyDescent="0.2"/>
    <row r="7586" ht="12.75" customHeight="1" x14ac:dyDescent="0.2"/>
    <row r="7587" ht="12.75" customHeight="1" x14ac:dyDescent="0.2"/>
    <row r="7588" ht="12.75" customHeight="1" x14ac:dyDescent="0.2"/>
    <row r="7589" ht="12.75" customHeight="1" x14ac:dyDescent="0.2"/>
    <row r="7590" ht="12.75" customHeight="1" x14ac:dyDescent="0.2"/>
    <row r="7591" ht="12.75" customHeight="1" x14ac:dyDescent="0.2"/>
    <row r="7592" ht="12.75" customHeight="1" x14ac:dyDescent="0.2"/>
    <row r="7593" ht="12.75" customHeight="1" x14ac:dyDescent="0.2"/>
    <row r="7594" ht="12.75" customHeight="1" x14ac:dyDescent="0.2"/>
    <row r="7595" ht="12.75" customHeight="1" x14ac:dyDescent="0.2"/>
    <row r="7596" ht="12.75" customHeight="1" x14ac:dyDescent="0.2"/>
    <row r="7597" ht="12.75" customHeight="1" x14ac:dyDescent="0.2"/>
    <row r="7598" ht="12.75" customHeight="1" x14ac:dyDescent="0.2"/>
    <row r="7599" ht="12.75" customHeight="1" x14ac:dyDescent="0.2"/>
    <row r="7600" ht="12.75" customHeight="1" x14ac:dyDescent="0.2"/>
    <row r="7601" ht="12.75" customHeight="1" x14ac:dyDescent="0.2"/>
    <row r="7602" ht="12.75" customHeight="1" x14ac:dyDescent="0.2"/>
    <row r="7603" ht="12.75" customHeight="1" x14ac:dyDescent="0.2"/>
    <row r="7604" ht="12.75" customHeight="1" x14ac:dyDescent="0.2"/>
    <row r="7605" ht="12.75" customHeight="1" x14ac:dyDescent="0.2"/>
    <row r="7606" ht="12.75" customHeight="1" x14ac:dyDescent="0.2"/>
    <row r="7607" ht="12.75" customHeight="1" x14ac:dyDescent="0.2"/>
    <row r="7608" ht="12.75" customHeight="1" x14ac:dyDescent="0.2"/>
    <row r="7609" ht="12.75" customHeight="1" x14ac:dyDescent="0.2"/>
    <row r="7610" ht="12.75" customHeight="1" x14ac:dyDescent="0.2"/>
    <row r="7611" ht="12.75" customHeight="1" x14ac:dyDescent="0.2"/>
    <row r="7612" ht="12.75" customHeight="1" x14ac:dyDescent="0.2"/>
    <row r="7613" ht="12.75" customHeight="1" x14ac:dyDescent="0.2"/>
    <row r="7614" ht="12.75" customHeight="1" x14ac:dyDescent="0.2"/>
    <row r="7615" ht="12.75" customHeight="1" x14ac:dyDescent="0.2"/>
    <row r="7616" ht="12.75" customHeight="1" x14ac:dyDescent="0.2"/>
    <row r="7617" ht="12.75" customHeight="1" x14ac:dyDescent="0.2"/>
    <row r="7618" ht="12.75" customHeight="1" x14ac:dyDescent="0.2"/>
    <row r="7619" ht="12.75" customHeight="1" x14ac:dyDescent="0.2"/>
    <row r="7620" ht="12.75" customHeight="1" x14ac:dyDescent="0.2"/>
    <row r="7621" ht="12.75" customHeight="1" x14ac:dyDescent="0.2"/>
    <row r="7622" ht="12.75" customHeight="1" x14ac:dyDescent="0.2"/>
    <row r="7623" ht="12.75" customHeight="1" x14ac:dyDescent="0.2"/>
    <row r="7624" ht="12.75" customHeight="1" x14ac:dyDescent="0.2"/>
    <row r="7625" ht="12.75" customHeight="1" x14ac:dyDescent="0.2"/>
    <row r="7626" ht="12.75" customHeight="1" x14ac:dyDescent="0.2"/>
    <row r="7627" ht="12.75" customHeight="1" x14ac:dyDescent="0.2"/>
    <row r="7628" ht="12.75" customHeight="1" x14ac:dyDescent="0.2"/>
    <row r="7629" ht="12.75" customHeight="1" x14ac:dyDescent="0.2"/>
    <row r="7630" ht="12.75" customHeight="1" x14ac:dyDescent="0.2"/>
    <row r="7631" ht="12.75" customHeight="1" x14ac:dyDescent="0.2"/>
    <row r="7632" ht="12.75" customHeight="1" x14ac:dyDescent="0.2"/>
    <row r="7633" ht="12.75" customHeight="1" x14ac:dyDescent="0.2"/>
    <row r="7634" ht="12.75" customHeight="1" x14ac:dyDescent="0.2"/>
    <row r="7635" ht="12.75" customHeight="1" x14ac:dyDescent="0.2"/>
    <row r="7636" ht="12.75" customHeight="1" x14ac:dyDescent="0.2"/>
    <row r="7637" ht="12.75" customHeight="1" x14ac:dyDescent="0.2"/>
    <row r="7638" ht="12.75" customHeight="1" x14ac:dyDescent="0.2"/>
    <row r="7639" ht="12.75" customHeight="1" x14ac:dyDescent="0.2"/>
    <row r="7640" ht="12.75" customHeight="1" x14ac:dyDescent="0.2"/>
    <row r="7641" ht="12.75" customHeight="1" x14ac:dyDescent="0.2"/>
    <row r="7642" ht="12.75" customHeight="1" x14ac:dyDescent="0.2"/>
    <row r="7643" ht="12.75" customHeight="1" x14ac:dyDescent="0.2"/>
    <row r="7644" ht="12.75" customHeight="1" x14ac:dyDescent="0.2"/>
    <row r="7645" ht="12.75" customHeight="1" x14ac:dyDescent="0.2"/>
    <row r="7646" ht="12.75" customHeight="1" x14ac:dyDescent="0.2"/>
    <row r="7647" ht="12.75" customHeight="1" x14ac:dyDescent="0.2"/>
    <row r="7648" ht="12.75" customHeight="1" x14ac:dyDescent="0.2"/>
    <row r="7649" ht="12.75" customHeight="1" x14ac:dyDescent="0.2"/>
    <row r="7650" ht="12.75" customHeight="1" x14ac:dyDescent="0.2"/>
    <row r="7651" ht="12.75" customHeight="1" x14ac:dyDescent="0.2"/>
    <row r="7652" ht="12.75" customHeight="1" x14ac:dyDescent="0.2"/>
    <row r="7653" ht="12.75" customHeight="1" x14ac:dyDescent="0.2"/>
    <row r="7654" ht="12.75" customHeight="1" x14ac:dyDescent="0.2"/>
    <row r="7655" ht="12.75" customHeight="1" x14ac:dyDescent="0.2"/>
    <row r="7656" ht="12.75" customHeight="1" x14ac:dyDescent="0.2"/>
    <row r="7657" ht="12.75" customHeight="1" x14ac:dyDescent="0.2"/>
    <row r="7658" ht="12.75" customHeight="1" x14ac:dyDescent="0.2"/>
    <row r="7659" ht="12.75" customHeight="1" x14ac:dyDescent="0.2"/>
    <row r="7660" ht="12.75" customHeight="1" x14ac:dyDescent="0.2"/>
    <row r="7661" ht="12.75" customHeight="1" x14ac:dyDescent="0.2"/>
    <row r="7662" ht="12.75" customHeight="1" x14ac:dyDescent="0.2"/>
    <row r="7663" ht="12.75" customHeight="1" x14ac:dyDescent="0.2"/>
    <row r="7664" ht="12.75" customHeight="1" x14ac:dyDescent="0.2"/>
    <row r="7665" ht="12.75" customHeight="1" x14ac:dyDescent="0.2"/>
    <row r="7666" ht="12.75" customHeight="1" x14ac:dyDescent="0.2"/>
    <row r="7667" ht="12.75" customHeight="1" x14ac:dyDescent="0.2"/>
    <row r="7668" ht="12.75" customHeight="1" x14ac:dyDescent="0.2"/>
    <row r="7669" ht="12.75" customHeight="1" x14ac:dyDescent="0.2"/>
    <row r="7670" ht="12.75" customHeight="1" x14ac:dyDescent="0.2"/>
    <row r="7671" ht="12.75" customHeight="1" x14ac:dyDescent="0.2"/>
    <row r="7672" ht="12.75" customHeight="1" x14ac:dyDescent="0.2"/>
    <row r="7673" ht="12.75" customHeight="1" x14ac:dyDescent="0.2"/>
    <row r="7674" ht="12.75" customHeight="1" x14ac:dyDescent="0.2"/>
    <row r="7675" ht="12.75" customHeight="1" x14ac:dyDescent="0.2"/>
    <row r="7676" ht="12.75" customHeight="1" x14ac:dyDescent="0.2"/>
    <row r="7677" ht="12.75" customHeight="1" x14ac:dyDescent="0.2"/>
    <row r="7678" ht="12.75" customHeight="1" x14ac:dyDescent="0.2"/>
    <row r="7679" ht="12.75" customHeight="1" x14ac:dyDescent="0.2"/>
    <row r="7680" ht="12.75" customHeight="1" x14ac:dyDescent="0.2"/>
    <row r="7681" ht="12.75" customHeight="1" x14ac:dyDescent="0.2"/>
    <row r="7682" ht="12.75" customHeight="1" x14ac:dyDescent="0.2"/>
    <row r="7683" ht="12.75" customHeight="1" x14ac:dyDescent="0.2"/>
    <row r="7684" ht="12.75" customHeight="1" x14ac:dyDescent="0.2"/>
    <row r="7685" ht="12.75" customHeight="1" x14ac:dyDescent="0.2"/>
    <row r="7686" ht="12.75" customHeight="1" x14ac:dyDescent="0.2"/>
    <row r="7687" ht="12.75" customHeight="1" x14ac:dyDescent="0.2"/>
    <row r="7688" ht="12.75" customHeight="1" x14ac:dyDescent="0.2"/>
    <row r="7689" ht="12.75" customHeight="1" x14ac:dyDescent="0.2"/>
    <row r="7690" ht="12.75" customHeight="1" x14ac:dyDescent="0.2"/>
    <row r="7691" ht="12.75" customHeight="1" x14ac:dyDescent="0.2"/>
    <row r="7692" ht="12.75" customHeight="1" x14ac:dyDescent="0.2"/>
    <row r="7693" ht="12.75" customHeight="1" x14ac:dyDescent="0.2"/>
    <row r="7694" ht="12.75" customHeight="1" x14ac:dyDescent="0.2"/>
    <row r="7695" ht="12.75" customHeight="1" x14ac:dyDescent="0.2"/>
    <row r="7696" ht="12.75" customHeight="1" x14ac:dyDescent="0.2"/>
    <row r="7697" ht="12.75" customHeight="1" x14ac:dyDescent="0.2"/>
    <row r="7698" ht="12.75" customHeight="1" x14ac:dyDescent="0.2"/>
    <row r="7699" ht="12.75" customHeight="1" x14ac:dyDescent="0.2"/>
    <row r="7700" ht="12.75" customHeight="1" x14ac:dyDescent="0.2"/>
    <row r="7701" ht="12.75" customHeight="1" x14ac:dyDescent="0.2"/>
    <row r="7702" ht="12.75" customHeight="1" x14ac:dyDescent="0.2"/>
    <row r="7703" ht="12.75" customHeight="1" x14ac:dyDescent="0.2"/>
    <row r="7704" ht="12.75" customHeight="1" x14ac:dyDescent="0.2"/>
    <row r="7705" ht="12.75" customHeight="1" x14ac:dyDescent="0.2"/>
    <row r="7706" ht="12.75" customHeight="1" x14ac:dyDescent="0.2"/>
    <row r="7707" ht="12.75" customHeight="1" x14ac:dyDescent="0.2"/>
    <row r="7708" ht="12.75" customHeight="1" x14ac:dyDescent="0.2"/>
    <row r="7709" ht="12.75" customHeight="1" x14ac:dyDescent="0.2"/>
    <row r="7710" ht="12.75" customHeight="1" x14ac:dyDescent="0.2"/>
    <row r="7711" ht="12.75" customHeight="1" x14ac:dyDescent="0.2"/>
    <row r="7712" ht="12.75" customHeight="1" x14ac:dyDescent="0.2"/>
    <row r="7713" ht="12.75" customHeight="1" x14ac:dyDescent="0.2"/>
    <row r="7714" ht="12.75" customHeight="1" x14ac:dyDescent="0.2"/>
    <row r="7715" ht="12.75" customHeight="1" x14ac:dyDescent="0.2"/>
    <row r="7716" ht="12.75" customHeight="1" x14ac:dyDescent="0.2"/>
    <row r="7717" ht="12.75" customHeight="1" x14ac:dyDescent="0.2"/>
    <row r="7718" ht="12.75" customHeight="1" x14ac:dyDescent="0.2"/>
    <row r="7719" ht="12.75" customHeight="1" x14ac:dyDescent="0.2"/>
    <row r="7720" ht="12.75" customHeight="1" x14ac:dyDescent="0.2"/>
    <row r="7721" ht="12.75" customHeight="1" x14ac:dyDescent="0.2"/>
    <row r="7722" ht="12.75" customHeight="1" x14ac:dyDescent="0.2"/>
    <row r="7723" ht="12.75" customHeight="1" x14ac:dyDescent="0.2"/>
    <row r="7724" ht="12.75" customHeight="1" x14ac:dyDescent="0.2"/>
    <row r="7725" ht="12.75" customHeight="1" x14ac:dyDescent="0.2"/>
    <row r="7726" ht="12.75" customHeight="1" x14ac:dyDescent="0.2"/>
    <row r="7727" ht="12.75" customHeight="1" x14ac:dyDescent="0.2"/>
    <row r="7728" ht="12.75" customHeight="1" x14ac:dyDescent="0.2"/>
    <row r="7729" ht="12.75" customHeight="1" x14ac:dyDescent="0.2"/>
    <row r="7730" ht="12.75" customHeight="1" x14ac:dyDescent="0.2"/>
    <row r="7731" ht="12.75" customHeight="1" x14ac:dyDescent="0.2"/>
    <row r="7732" ht="12.75" customHeight="1" x14ac:dyDescent="0.2"/>
    <row r="7733" ht="12.75" customHeight="1" x14ac:dyDescent="0.2"/>
    <row r="7734" ht="12.75" customHeight="1" x14ac:dyDescent="0.2"/>
    <row r="7735" ht="12.75" customHeight="1" x14ac:dyDescent="0.2"/>
    <row r="7736" ht="12.75" customHeight="1" x14ac:dyDescent="0.2"/>
    <row r="7737" ht="12.75" customHeight="1" x14ac:dyDescent="0.2"/>
    <row r="7738" ht="12.75" customHeight="1" x14ac:dyDescent="0.2"/>
    <row r="7739" ht="12.75" customHeight="1" x14ac:dyDescent="0.2"/>
    <row r="7740" ht="12.75" customHeight="1" x14ac:dyDescent="0.2"/>
    <row r="7741" ht="12.75" customHeight="1" x14ac:dyDescent="0.2"/>
    <row r="7742" ht="12.75" customHeight="1" x14ac:dyDescent="0.2"/>
    <row r="7743" ht="12.75" customHeight="1" x14ac:dyDescent="0.2"/>
    <row r="7744" ht="12.75" customHeight="1" x14ac:dyDescent="0.2"/>
    <row r="7745" ht="12.75" customHeight="1" x14ac:dyDescent="0.2"/>
    <row r="7746" ht="12.75" customHeight="1" x14ac:dyDescent="0.2"/>
    <row r="7747" ht="12.75" customHeight="1" x14ac:dyDescent="0.2"/>
    <row r="7748" ht="12.75" customHeight="1" x14ac:dyDescent="0.2"/>
    <row r="7749" ht="12.75" customHeight="1" x14ac:dyDescent="0.2"/>
    <row r="7750" ht="12.75" customHeight="1" x14ac:dyDescent="0.2"/>
    <row r="7751" ht="12.75" customHeight="1" x14ac:dyDescent="0.2"/>
    <row r="7752" ht="12.75" customHeight="1" x14ac:dyDescent="0.2"/>
    <row r="7753" ht="12.75" customHeight="1" x14ac:dyDescent="0.2"/>
    <row r="7754" ht="12.75" customHeight="1" x14ac:dyDescent="0.2"/>
    <row r="7755" ht="12.75" customHeight="1" x14ac:dyDescent="0.2"/>
    <row r="7756" ht="12.75" customHeight="1" x14ac:dyDescent="0.2"/>
    <row r="7757" ht="12.75" customHeight="1" x14ac:dyDescent="0.2"/>
    <row r="7758" ht="12.75" customHeight="1" x14ac:dyDescent="0.2"/>
    <row r="7759" ht="12.75" customHeight="1" x14ac:dyDescent="0.2"/>
    <row r="7760" ht="12.75" customHeight="1" x14ac:dyDescent="0.2"/>
    <row r="7761" ht="12.75" customHeight="1" x14ac:dyDescent="0.2"/>
    <row r="7762" ht="12.75" customHeight="1" x14ac:dyDescent="0.2"/>
    <row r="7763" ht="12.75" customHeight="1" x14ac:dyDescent="0.2"/>
    <row r="7764" ht="12.75" customHeight="1" x14ac:dyDescent="0.2"/>
    <row r="7765" ht="12.75" customHeight="1" x14ac:dyDescent="0.2"/>
    <row r="7766" ht="12.75" customHeight="1" x14ac:dyDescent="0.2"/>
    <row r="7767" ht="12.75" customHeight="1" x14ac:dyDescent="0.2"/>
    <row r="7768" ht="12.75" customHeight="1" x14ac:dyDescent="0.2"/>
    <row r="7769" ht="12.75" customHeight="1" x14ac:dyDescent="0.2"/>
    <row r="7770" ht="12.75" customHeight="1" x14ac:dyDescent="0.2"/>
    <row r="7771" ht="12.75" customHeight="1" x14ac:dyDescent="0.2"/>
    <row r="7772" ht="12.75" customHeight="1" x14ac:dyDescent="0.2"/>
    <row r="7773" ht="12.75" customHeight="1" x14ac:dyDescent="0.2"/>
    <row r="7774" ht="12.75" customHeight="1" x14ac:dyDescent="0.2"/>
    <row r="7775" ht="12.75" customHeight="1" x14ac:dyDescent="0.2"/>
    <row r="7776" ht="12.75" customHeight="1" x14ac:dyDescent="0.2"/>
    <row r="7777" ht="12.75" customHeight="1" x14ac:dyDescent="0.2"/>
    <row r="7778" ht="12.75" customHeight="1" x14ac:dyDescent="0.2"/>
    <row r="7779" ht="12.75" customHeight="1" x14ac:dyDescent="0.2"/>
    <row r="7780" ht="12.75" customHeight="1" x14ac:dyDescent="0.2"/>
    <row r="7781" ht="12.75" customHeight="1" x14ac:dyDescent="0.2"/>
    <row r="7782" ht="12.75" customHeight="1" x14ac:dyDescent="0.2"/>
    <row r="7783" ht="12.75" customHeight="1" x14ac:dyDescent="0.2"/>
    <row r="7784" ht="12.75" customHeight="1" x14ac:dyDescent="0.2"/>
    <row r="7785" ht="12.75" customHeight="1" x14ac:dyDescent="0.2"/>
    <row r="7786" ht="12.75" customHeight="1" x14ac:dyDescent="0.2"/>
    <row r="7787" ht="12.75" customHeight="1" x14ac:dyDescent="0.2"/>
    <row r="7788" ht="12.75" customHeight="1" x14ac:dyDescent="0.2"/>
    <row r="7789" ht="12.75" customHeight="1" x14ac:dyDescent="0.2"/>
    <row r="7790" ht="12.75" customHeight="1" x14ac:dyDescent="0.2"/>
    <row r="7791" ht="12.75" customHeight="1" x14ac:dyDescent="0.2"/>
    <row r="7792" ht="12.75" customHeight="1" x14ac:dyDescent="0.2"/>
    <row r="7793" ht="12.75" customHeight="1" x14ac:dyDescent="0.2"/>
    <row r="7794" ht="12.75" customHeight="1" x14ac:dyDescent="0.2"/>
    <row r="7795" ht="12.75" customHeight="1" x14ac:dyDescent="0.2"/>
    <row r="7796" ht="12.75" customHeight="1" x14ac:dyDescent="0.2"/>
    <row r="7797" ht="12.75" customHeight="1" x14ac:dyDescent="0.2"/>
    <row r="7798" ht="12.75" customHeight="1" x14ac:dyDescent="0.2"/>
    <row r="7799" ht="12.75" customHeight="1" x14ac:dyDescent="0.2"/>
    <row r="7800" ht="12.75" customHeight="1" x14ac:dyDescent="0.2"/>
    <row r="7801" ht="12.75" customHeight="1" x14ac:dyDescent="0.2"/>
    <row r="7802" ht="12.75" customHeight="1" x14ac:dyDescent="0.2"/>
    <row r="7803" ht="12.75" customHeight="1" x14ac:dyDescent="0.2"/>
    <row r="7804" ht="12.75" customHeight="1" x14ac:dyDescent="0.2"/>
    <row r="7805" ht="12.75" customHeight="1" x14ac:dyDescent="0.2"/>
    <row r="7806" ht="12.75" customHeight="1" x14ac:dyDescent="0.2"/>
    <row r="7807" ht="12.75" customHeight="1" x14ac:dyDescent="0.2"/>
    <row r="7808" ht="12.75" customHeight="1" x14ac:dyDescent="0.2"/>
    <row r="7809" ht="12.75" customHeight="1" x14ac:dyDescent="0.2"/>
    <row r="7810" ht="12.75" customHeight="1" x14ac:dyDescent="0.2"/>
    <row r="7811" ht="12.75" customHeight="1" x14ac:dyDescent="0.2"/>
    <row r="7812" ht="12.75" customHeight="1" x14ac:dyDescent="0.2"/>
    <row r="7813" ht="12.75" customHeight="1" x14ac:dyDescent="0.2"/>
    <row r="7814" ht="12.75" customHeight="1" x14ac:dyDescent="0.2"/>
    <row r="7815" ht="12.75" customHeight="1" x14ac:dyDescent="0.2"/>
    <row r="7816" ht="12.75" customHeight="1" x14ac:dyDescent="0.2"/>
    <row r="7817" ht="12.75" customHeight="1" x14ac:dyDescent="0.2"/>
    <row r="7818" ht="12.75" customHeight="1" x14ac:dyDescent="0.2"/>
    <row r="7819" ht="12.75" customHeight="1" x14ac:dyDescent="0.2"/>
    <row r="7820" ht="12.75" customHeight="1" x14ac:dyDescent="0.2"/>
    <row r="7821" ht="12.75" customHeight="1" x14ac:dyDescent="0.2"/>
    <row r="7822" ht="12.75" customHeight="1" x14ac:dyDescent="0.2"/>
    <row r="7823" ht="12.75" customHeight="1" x14ac:dyDescent="0.2"/>
    <row r="7824" ht="12.75" customHeight="1" x14ac:dyDescent="0.2"/>
    <row r="7825" ht="12.75" customHeight="1" x14ac:dyDescent="0.2"/>
    <row r="7826" ht="12.75" customHeight="1" x14ac:dyDescent="0.2"/>
    <row r="7827" ht="12.75" customHeight="1" x14ac:dyDescent="0.2"/>
    <row r="7828" ht="12.75" customHeight="1" x14ac:dyDescent="0.2"/>
    <row r="7829" ht="12.75" customHeight="1" x14ac:dyDescent="0.2"/>
    <row r="7830" ht="12.75" customHeight="1" x14ac:dyDescent="0.2"/>
    <row r="7831" ht="12.75" customHeight="1" x14ac:dyDescent="0.2"/>
    <row r="7832" ht="12.75" customHeight="1" x14ac:dyDescent="0.2"/>
    <row r="7833" ht="12.75" customHeight="1" x14ac:dyDescent="0.2"/>
    <row r="7834" ht="12.75" customHeight="1" x14ac:dyDescent="0.2"/>
    <row r="7835" ht="12.75" customHeight="1" x14ac:dyDescent="0.2"/>
    <row r="7836" ht="12.75" customHeight="1" x14ac:dyDescent="0.2"/>
    <row r="7837" ht="12.75" customHeight="1" x14ac:dyDescent="0.2"/>
    <row r="7838" ht="12.75" customHeight="1" x14ac:dyDescent="0.2"/>
    <row r="7839" ht="12.75" customHeight="1" x14ac:dyDescent="0.2"/>
    <row r="7840" ht="12.75" customHeight="1" x14ac:dyDescent="0.2"/>
    <row r="7841" ht="12.75" customHeight="1" x14ac:dyDescent="0.2"/>
    <row r="7842" ht="12.75" customHeight="1" x14ac:dyDescent="0.2"/>
    <row r="7843" ht="12.75" customHeight="1" x14ac:dyDescent="0.2"/>
    <row r="7844" ht="12.75" customHeight="1" x14ac:dyDescent="0.2"/>
    <row r="7845" ht="12.75" customHeight="1" x14ac:dyDescent="0.2"/>
    <row r="7846" ht="12.75" customHeight="1" x14ac:dyDescent="0.2"/>
    <row r="7847" ht="12.75" customHeight="1" x14ac:dyDescent="0.2"/>
    <row r="7848" ht="12.75" customHeight="1" x14ac:dyDescent="0.2"/>
    <row r="7849" ht="12.75" customHeight="1" x14ac:dyDescent="0.2"/>
    <row r="7850" ht="12.75" customHeight="1" x14ac:dyDescent="0.2"/>
    <row r="7851" ht="12.75" customHeight="1" x14ac:dyDescent="0.2"/>
    <row r="7852" ht="12.75" customHeight="1" x14ac:dyDescent="0.2"/>
    <row r="7853" ht="12.75" customHeight="1" x14ac:dyDescent="0.2"/>
    <row r="7854" ht="12.75" customHeight="1" x14ac:dyDescent="0.2"/>
    <row r="7855" ht="12.75" customHeight="1" x14ac:dyDescent="0.2"/>
    <row r="7856" ht="12.75" customHeight="1" x14ac:dyDescent="0.2"/>
    <row r="7857" ht="12.75" customHeight="1" x14ac:dyDescent="0.2"/>
    <row r="7858" ht="12.75" customHeight="1" x14ac:dyDescent="0.2"/>
    <row r="7859" ht="12.75" customHeight="1" x14ac:dyDescent="0.2"/>
    <row r="7860" ht="12.75" customHeight="1" x14ac:dyDescent="0.2"/>
    <row r="7861" ht="12.75" customHeight="1" x14ac:dyDescent="0.2"/>
    <row r="7862" ht="12.75" customHeight="1" x14ac:dyDescent="0.2"/>
    <row r="7863" ht="12.75" customHeight="1" x14ac:dyDescent="0.2"/>
    <row r="7864" ht="12.75" customHeight="1" x14ac:dyDescent="0.2"/>
    <row r="7865" ht="12.75" customHeight="1" x14ac:dyDescent="0.2"/>
    <row r="7866" ht="12.75" customHeight="1" x14ac:dyDescent="0.2"/>
    <row r="7867" ht="12.75" customHeight="1" x14ac:dyDescent="0.2"/>
    <row r="7868" ht="12.75" customHeight="1" x14ac:dyDescent="0.2"/>
    <row r="7869" ht="12.75" customHeight="1" x14ac:dyDescent="0.2"/>
    <row r="7870" ht="12.75" customHeight="1" x14ac:dyDescent="0.2"/>
    <row r="7871" ht="12.75" customHeight="1" x14ac:dyDescent="0.2"/>
    <row r="7872" ht="12.75" customHeight="1" x14ac:dyDescent="0.2"/>
    <row r="7873" ht="12.75" customHeight="1" x14ac:dyDescent="0.2"/>
    <row r="7874" ht="12.75" customHeight="1" x14ac:dyDescent="0.2"/>
    <row r="7875" ht="12.75" customHeight="1" x14ac:dyDescent="0.2"/>
    <row r="7876" ht="12.75" customHeight="1" x14ac:dyDescent="0.2"/>
    <row r="7877" ht="12.75" customHeight="1" x14ac:dyDescent="0.2"/>
    <row r="7878" ht="12.75" customHeight="1" x14ac:dyDescent="0.2"/>
    <row r="7879" ht="12.75" customHeight="1" x14ac:dyDescent="0.2"/>
    <row r="7880" ht="12.75" customHeight="1" x14ac:dyDescent="0.2"/>
    <row r="7881" ht="12.75" customHeight="1" x14ac:dyDescent="0.2"/>
    <row r="7882" ht="12.75" customHeight="1" x14ac:dyDescent="0.2"/>
    <row r="7883" ht="12.75" customHeight="1" x14ac:dyDescent="0.2"/>
    <row r="7884" ht="12.75" customHeight="1" x14ac:dyDescent="0.2"/>
    <row r="7885" ht="12.75" customHeight="1" x14ac:dyDescent="0.2"/>
    <row r="7886" ht="12.75" customHeight="1" x14ac:dyDescent="0.2"/>
    <row r="7887" ht="12.75" customHeight="1" x14ac:dyDescent="0.2"/>
    <row r="7888" ht="12.75" customHeight="1" x14ac:dyDescent="0.2"/>
    <row r="7889" ht="12.75" customHeight="1" x14ac:dyDescent="0.2"/>
    <row r="7890" ht="12.75" customHeight="1" x14ac:dyDescent="0.2"/>
    <row r="7891" ht="12.75" customHeight="1" x14ac:dyDescent="0.2"/>
    <row r="7892" ht="12.75" customHeight="1" x14ac:dyDescent="0.2"/>
    <row r="7893" ht="12.75" customHeight="1" x14ac:dyDescent="0.2"/>
    <row r="7894" ht="12.75" customHeight="1" x14ac:dyDescent="0.2"/>
    <row r="7895" ht="12.75" customHeight="1" x14ac:dyDescent="0.2"/>
    <row r="7896" ht="12.75" customHeight="1" x14ac:dyDescent="0.2"/>
    <row r="7897" ht="12.75" customHeight="1" x14ac:dyDescent="0.2"/>
    <row r="7898" ht="12.75" customHeight="1" x14ac:dyDescent="0.2"/>
    <row r="7899" ht="12.75" customHeight="1" x14ac:dyDescent="0.2"/>
    <row r="7900" ht="12.75" customHeight="1" x14ac:dyDescent="0.2"/>
    <row r="7901" ht="12.75" customHeight="1" x14ac:dyDescent="0.2"/>
    <row r="7902" ht="12.75" customHeight="1" x14ac:dyDescent="0.2"/>
    <row r="7903" ht="12.75" customHeight="1" x14ac:dyDescent="0.2"/>
    <row r="7904" ht="12.75" customHeight="1" x14ac:dyDescent="0.2"/>
    <row r="7905" ht="12.75" customHeight="1" x14ac:dyDescent="0.2"/>
    <row r="7906" ht="12.75" customHeight="1" x14ac:dyDescent="0.2"/>
    <row r="7907" ht="12.75" customHeight="1" x14ac:dyDescent="0.2"/>
    <row r="7908" ht="12.75" customHeight="1" x14ac:dyDescent="0.2"/>
    <row r="7909" ht="12.75" customHeight="1" x14ac:dyDescent="0.2"/>
    <row r="7910" ht="12.75" customHeight="1" x14ac:dyDescent="0.2"/>
    <row r="7911" ht="12.75" customHeight="1" x14ac:dyDescent="0.2"/>
    <row r="7912" ht="12.75" customHeight="1" x14ac:dyDescent="0.2"/>
    <row r="7913" ht="12.75" customHeight="1" x14ac:dyDescent="0.2"/>
    <row r="7914" ht="12.75" customHeight="1" x14ac:dyDescent="0.2"/>
    <row r="7915" ht="12.75" customHeight="1" x14ac:dyDescent="0.2"/>
    <row r="7916" ht="12.75" customHeight="1" x14ac:dyDescent="0.2"/>
    <row r="7917" ht="12.75" customHeight="1" x14ac:dyDescent="0.2"/>
    <row r="7918" ht="12.75" customHeight="1" x14ac:dyDescent="0.2"/>
    <row r="7919" ht="12.75" customHeight="1" x14ac:dyDescent="0.2"/>
    <row r="7920" ht="12.75" customHeight="1" x14ac:dyDescent="0.2"/>
    <row r="7921" ht="12.75" customHeight="1" x14ac:dyDescent="0.2"/>
    <row r="7922" ht="12.75" customHeight="1" x14ac:dyDescent="0.2"/>
    <row r="7923" ht="12.75" customHeight="1" x14ac:dyDescent="0.2"/>
    <row r="7924" ht="12.75" customHeight="1" x14ac:dyDescent="0.2"/>
    <row r="7925" ht="12.75" customHeight="1" x14ac:dyDescent="0.2"/>
    <row r="7926" ht="12.75" customHeight="1" x14ac:dyDescent="0.2"/>
    <row r="7927" ht="12.75" customHeight="1" x14ac:dyDescent="0.2"/>
    <row r="7928" ht="12.75" customHeight="1" x14ac:dyDescent="0.2"/>
    <row r="7929" ht="12.75" customHeight="1" x14ac:dyDescent="0.2"/>
    <row r="7930" ht="12.75" customHeight="1" x14ac:dyDescent="0.2"/>
    <row r="7931" ht="12.75" customHeight="1" x14ac:dyDescent="0.2"/>
    <row r="7932" ht="12.75" customHeight="1" x14ac:dyDescent="0.2"/>
    <row r="7933" ht="12.75" customHeight="1" x14ac:dyDescent="0.2"/>
    <row r="7934" ht="12.75" customHeight="1" x14ac:dyDescent="0.2"/>
    <row r="7935" ht="12.75" customHeight="1" x14ac:dyDescent="0.2"/>
    <row r="7936" ht="12.75" customHeight="1" x14ac:dyDescent="0.2"/>
    <row r="7937" ht="12.75" customHeight="1" x14ac:dyDescent="0.2"/>
    <row r="7938" ht="12.75" customHeight="1" x14ac:dyDescent="0.2"/>
    <row r="7939" ht="12.75" customHeight="1" x14ac:dyDescent="0.2"/>
    <row r="7940" ht="12.75" customHeight="1" x14ac:dyDescent="0.2"/>
    <row r="7941" ht="12.75" customHeight="1" x14ac:dyDescent="0.2"/>
    <row r="7942" ht="12.75" customHeight="1" x14ac:dyDescent="0.2"/>
    <row r="7943" ht="12.75" customHeight="1" x14ac:dyDescent="0.2"/>
    <row r="7944" ht="12.75" customHeight="1" x14ac:dyDescent="0.2"/>
    <row r="7945" ht="12.75" customHeight="1" x14ac:dyDescent="0.2"/>
    <row r="7946" ht="12.75" customHeight="1" x14ac:dyDescent="0.2"/>
    <row r="7947" ht="12.75" customHeight="1" x14ac:dyDescent="0.2"/>
    <row r="7948" ht="12.75" customHeight="1" x14ac:dyDescent="0.2"/>
    <row r="7949" ht="12.75" customHeight="1" x14ac:dyDescent="0.2"/>
    <row r="7950" ht="12.75" customHeight="1" x14ac:dyDescent="0.2"/>
    <row r="7951" ht="12.75" customHeight="1" x14ac:dyDescent="0.2"/>
    <row r="7952" ht="12.75" customHeight="1" x14ac:dyDescent="0.2"/>
    <row r="7953" ht="12.75" customHeight="1" x14ac:dyDescent="0.2"/>
    <row r="7954" ht="12.75" customHeight="1" x14ac:dyDescent="0.2"/>
    <row r="7955" ht="12.75" customHeight="1" x14ac:dyDescent="0.2"/>
    <row r="7956" ht="12.75" customHeight="1" x14ac:dyDescent="0.2"/>
    <row r="7957" ht="12.75" customHeight="1" x14ac:dyDescent="0.2"/>
    <row r="7958" ht="12.75" customHeight="1" x14ac:dyDescent="0.2"/>
    <row r="7959" ht="12.75" customHeight="1" x14ac:dyDescent="0.2"/>
    <row r="7960" ht="12.75" customHeight="1" x14ac:dyDescent="0.2"/>
    <row r="7961" ht="12.75" customHeight="1" x14ac:dyDescent="0.2"/>
    <row r="7962" ht="12.75" customHeight="1" x14ac:dyDescent="0.2"/>
    <row r="7963" ht="12.75" customHeight="1" x14ac:dyDescent="0.2"/>
    <row r="7964" ht="12.75" customHeight="1" x14ac:dyDescent="0.2"/>
    <row r="7965" ht="12.75" customHeight="1" x14ac:dyDescent="0.2"/>
    <row r="7966" ht="12.75" customHeight="1" x14ac:dyDescent="0.2"/>
    <row r="7967" ht="12.75" customHeight="1" x14ac:dyDescent="0.2"/>
    <row r="7968" ht="12.75" customHeight="1" x14ac:dyDescent="0.2"/>
    <row r="7969" ht="12.75" customHeight="1" x14ac:dyDescent="0.2"/>
    <row r="7970" ht="12.75" customHeight="1" x14ac:dyDescent="0.2"/>
    <row r="7971" ht="12.75" customHeight="1" x14ac:dyDescent="0.2"/>
    <row r="7972" ht="12.75" customHeight="1" x14ac:dyDescent="0.2"/>
    <row r="7973" ht="12.75" customHeight="1" x14ac:dyDescent="0.2"/>
    <row r="7974" ht="12.75" customHeight="1" x14ac:dyDescent="0.2"/>
    <row r="7975" ht="12.75" customHeight="1" x14ac:dyDescent="0.2"/>
    <row r="7976" ht="12.75" customHeight="1" x14ac:dyDescent="0.2"/>
    <row r="7977" ht="12.75" customHeight="1" x14ac:dyDescent="0.2"/>
    <row r="7978" ht="12.75" customHeight="1" x14ac:dyDescent="0.2"/>
    <row r="7979" ht="12.75" customHeight="1" x14ac:dyDescent="0.2"/>
    <row r="7980" ht="12.75" customHeight="1" x14ac:dyDescent="0.2"/>
    <row r="7981" ht="12.75" customHeight="1" x14ac:dyDescent="0.2"/>
    <row r="7982" ht="12.75" customHeight="1" x14ac:dyDescent="0.2"/>
    <row r="7983" ht="12.75" customHeight="1" x14ac:dyDescent="0.2"/>
    <row r="7984" ht="12.75" customHeight="1" x14ac:dyDescent="0.2"/>
    <row r="7985" ht="12.75" customHeight="1" x14ac:dyDescent="0.2"/>
    <row r="7986" ht="12.75" customHeight="1" x14ac:dyDescent="0.2"/>
    <row r="7987" ht="12.75" customHeight="1" x14ac:dyDescent="0.2"/>
    <row r="7988" ht="12.75" customHeight="1" x14ac:dyDescent="0.2"/>
    <row r="7989" ht="12.75" customHeight="1" x14ac:dyDescent="0.2"/>
    <row r="7990" ht="12.75" customHeight="1" x14ac:dyDescent="0.2"/>
    <row r="7991" ht="12.75" customHeight="1" x14ac:dyDescent="0.2"/>
    <row r="7992" ht="12.75" customHeight="1" x14ac:dyDescent="0.2"/>
    <row r="7993" ht="12.75" customHeight="1" x14ac:dyDescent="0.2"/>
    <row r="7994" ht="12.75" customHeight="1" x14ac:dyDescent="0.2"/>
    <row r="7995" ht="12.75" customHeight="1" x14ac:dyDescent="0.2"/>
    <row r="7996" ht="12.75" customHeight="1" x14ac:dyDescent="0.2"/>
    <row r="7997" ht="12.75" customHeight="1" x14ac:dyDescent="0.2"/>
    <row r="7998" ht="12.75" customHeight="1" x14ac:dyDescent="0.2"/>
    <row r="7999" ht="12.75" customHeight="1" x14ac:dyDescent="0.2"/>
    <row r="8000" ht="12.75" customHeight="1" x14ac:dyDescent="0.2"/>
    <row r="8001" ht="12.75" customHeight="1" x14ac:dyDescent="0.2"/>
    <row r="8002" ht="12.75" customHeight="1" x14ac:dyDescent="0.2"/>
    <row r="8003" ht="12.75" customHeight="1" x14ac:dyDescent="0.2"/>
    <row r="8004" ht="12.75" customHeight="1" x14ac:dyDescent="0.2"/>
    <row r="8005" ht="12.75" customHeight="1" x14ac:dyDescent="0.2"/>
    <row r="8006" ht="12.75" customHeight="1" x14ac:dyDescent="0.2"/>
    <row r="8007" ht="12.75" customHeight="1" x14ac:dyDescent="0.2"/>
    <row r="8008" ht="12.75" customHeight="1" x14ac:dyDescent="0.2"/>
    <row r="8009" ht="12.75" customHeight="1" x14ac:dyDescent="0.2"/>
    <row r="8010" ht="12.75" customHeight="1" x14ac:dyDescent="0.2"/>
    <row r="8011" ht="12.75" customHeight="1" x14ac:dyDescent="0.2"/>
    <row r="8012" ht="12.75" customHeight="1" x14ac:dyDescent="0.2"/>
    <row r="8013" ht="12.75" customHeight="1" x14ac:dyDescent="0.2"/>
    <row r="8014" ht="12.75" customHeight="1" x14ac:dyDescent="0.2"/>
    <row r="8015" ht="12.75" customHeight="1" x14ac:dyDescent="0.2"/>
    <row r="8016" ht="12.75" customHeight="1" x14ac:dyDescent="0.2"/>
    <row r="8017" ht="12.75" customHeight="1" x14ac:dyDescent="0.2"/>
    <row r="8018" ht="12.75" customHeight="1" x14ac:dyDescent="0.2"/>
    <row r="8019" ht="12.75" customHeight="1" x14ac:dyDescent="0.2"/>
    <row r="8020" ht="12.75" customHeight="1" x14ac:dyDescent="0.2"/>
    <row r="8021" ht="12.75" customHeight="1" x14ac:dyDescent="0.2"/>
    <row r="8022" ht="12.75" customHeight="1" x14ac:dyDescent="0.2"/>
    <row r="8023" ht="12.75" customHeight="1" x14ac:dyDescent="0.2"/>
    <row r="8024" ht="12.75" customHeight="1" x14ac:dyDescent="0.2"/>
    <row r="8025" ht="12.75" customHeight="1" x14ac:dyDescent="0.2"/>
    <row r="8026" ht="12.75" customHeight="1" x14ac:dyDescent="0.2"/>
    <row r="8027" ht="12.75" customHeight="1" x14ac:dyDescent="0.2"/>
    <row r="8028" ht="12.75" customHeight="1" x14ac:dyDescent="0.2"/>
    <row r="8029" ht="12.75" customHeight="1" x14ac:dyDescent="0.2"/>
    <row r="8030" ht="12.75" customHeight="1" x14ac:dyDescent="0.2"/>
    <row r="8031" ht="12.75" customHeight="1" x14ac:dyDescent="0.2"/>
    <row r="8032" ht="12.75" customHeight="1" x14ac:dyDescent="0.2"/>
    <row r="8033" ht="12.75" customHeight="1" x14ac:dyDescent="0.2"/>
    <row r="8034" ht="12.75" customHeight="1" x14ac:dyDescent="0.2"/>
    <row r="8035" ht="12.75" customHeight="1" x14ac:dyDescent="0.2"/>
    <row r="8036" ht="12.75" customHeight="1" x14ac:dyDescent="0.2"/>
    <row r="8037" ht="12.75" customHeight="1" x14ac:dyDescent="0.2"/>
    <row r="8038" ht="12.75" customHeight="1" x14ac:dyDescent="0.2"/>
    <row r="8039" ht="12.75" customHeight="1" x14ac:dyDescent="0.2"/>
    <row r="8040" ht="12.75" customHeight="1" x14ac:dyDescent="0.2"/>
    <row r="8041" ht="12.75" customHeight="1" x14ac:dyDescent="0.2"/>
    <row r="8042" ht="12.75" customHeight="1" x14ac:dyDescent="0.2"/>
    <row r="8043" ht="12.75" customHeight="1" x14ac:dyDescent="0.2"/>
    <row r="8044" ht="12.75" customHeight="1" x14ac:dyDescent="0.2"/>
    <row r="8045" ht="12.75" customHeight="1" x14ac:dyDescent="0.2"/>
    <row r="8046" ht="12.75" customHeight="1" x14ac:dyDescent="0.2"/>
    <row r="8047" ht="12.75" customHeight="1" x14ac:dyDescent="0.2"/>
    <row r="8048" ht="12.75" customHeight="1" x14ac:dyDescent="0.2"/>
    <row r="8049" ht="12.75" customHeight="1" x14ac:dyDescent="0.2"/>
    <row r="8050" ht="12.75" customHeight="1" x14ac:dyDescent="0.2"/>
    <row r="8051" ht="12.75" customHeight="1" x14ac:dyDescent="0.2"/>
    <row r="8052" ht="12.75" customHeight="1" x14ac:dyDescent="0.2"/>
    <row r="8053" ht="12.75" customHeight="1" x14ac:dyDescent="0.2"/>
    <row r="8054" ht="12.75" customHeight="1" x14ac:dyDescent="0.2"/>
    <row r="8055" ht="12.75" customHeight="1" x14ac:dyDescent="0.2"/>
    <row r="8056" ht="12.75" customHeight="1" x14ac:dyDescent="0.2"/>
    <row r="8057" ht="12.75" customHeight="1" x14ac:dyDescent="0.2"/>
    <row r="8058" ht="12.75" customHeight="1" x14ac:dyDescent="0.2"/>
    <row r="8059" ht="12.75" customHeight="1" x14ac:dyDescent="0.2"/>
    <row r="8060" ht="12.75" customHeight="1" x14ac:dyDescent="0.2"/>
    <row r="8061" ht="12.75" customHeight="1" x14ac:dyDescent="0.2"/>
    <row r="8062" ht="12.75" customHeight="1" x14ac:dyDescent="0.2"/>
    <row r="8063" ht="12.75" customHeight="1" x14ac:dyDescent="0.2"/>
    <row r="8064" ht="12.75" customHeight="1" x14ac:dyDescent="0.2"/>
    <row r="8065" ht="12.75" customHeight="1" x14ac:dyDescent="0.2"/>
    <row r="8066" ht="12.75" customHeight="1" x14ac:dyDescent="0.2"/>
    <row r="8067" ht="12.75" customHeight="1" x14ac:dyDescent="0.2"/>
    <row r="8068" ht="12.75" customHeight="1" x14ac:dyDescent="0.2"/>
    <row r="8069" ht="12.75" customHeight="1" x14ac:dyDescent="0.2"/>
    <row r="8070" ht="12.75" customHeight="1" x14ac:dyDescent="0.2"/>
    <row r="8071" ht="12.75" customHeight="1" x14ac:dyDescent="0.2"/>
    <row r="8072" ht="12.75" customHeight="1" x14ac:dyDescent="0.2"/>
    <row r="8073" ht="12.75" customHeight="1" x14ac:dyDescent="0.2"/>
    <row r="8074" ht="12.75" customHeight="1" x14ac:dyDescent="0.2"/>
    <row r="8075" ht="12.75" customHeight="1" x14ac:dyDescent="0.2"/>
    <row r="8076" ht="12.75" customHeight="1" x14ac:dyDescent="0.2"/>
    <row r="8077" ht="12.75" customHeight="1" x14ac:dyDescent="0.2"/>
    <row r="8078" ht="12.75" customHeight="1" x14ac:dyDescent="0.2"/>
    <row r="8079" ht="12.75" customHeight="1" x14ac:dyDescent="0.2"/>
    <row r="8080" ht="12.75" customHeight="1" x14ac:dyDescent="0.2"/>
    <row r="8081" ht="12.75" customHeight="1" x14ac:dyDescent="0.2"/>
    <row r="8082" ht="12.75" customHeight="1" x14ac:dyDescent="0.2"/>
    <row r="8083" ht="12.75" customHeight="1" x14ac:dyDescent="0.2"/>
    <row r="8084" ht="12.75" customHeight="1" x14ac:dyDescent="0.2"/>
    <row r="8085" ht="12.75" customHeight="1" x14ac:dyDescent="0.2"/>
    <row r="8086" ht="12.75" customHeight="1" x14ac:dyDescent="0.2"/>
    <row r="8087" ht="12.75" customHeight="1" x14ac:dyDescent="0.2"/>
    <row r="8088" ht="12.75" customHeight="1" x14ac:dyDescent="0.2"/>
    <row r="8089" ht="12.75" customHeight="1" x14ac:dyDescent="0.2"/>
    <row r="8090" ht="12.75" customHeight="1" x14ac:dyDescent="0.2"/>
    <row r="8091" ht="12.75" customHeight="1" x14ac:dyDescent="0.2"/>
    <row r="8092" ht="12.75" customHeight="1" x14ac:dyDescent="0.2"/>
    <row r="8093" ht="12.75" customHeight="1" x14ac:dyDescent="0.2"/>
    <row r="8094" ht="12.75" customHeight="1" x14ac:dyDescent="0.2"/>
    <row r="8095" ht="12.75" customHeight="1" x14ac:dyDescent="0.2"/>
    <row r="8096" ht="12.75" customHeight="1" x14ac:dyDescent="0.2"/>
    <row r="8097" ht="12.75" customHeight="1" x14ac:dyDescent="0.2"/>
    <row r="8098" ht="12.75" customHeight="1" x14ac:dyDescent="0.2"/>
    <row r="8099" ht="12.75" customHeight="1" x14ac:dyDescent="0.2"/>
    <row r="8100" ht="12.75" customHeight="1" x14ac:dyDescent="0.2"/>
    <row r="8101" ht="12.75" customHeight="1" x14ac:dyDescent="0.2"/>
    <row r="8102" ht="12.75" customHeight="1" x14ac:dyDescent="0.2"/>
    <row r="8103" ht="12.75" customHeight="1" x14ac:dyDescent="0.2"/>
    <row r="8104" ht="12.75" customHeight="1" x14ac:dyDescent="0.2"/>
    <row r="8105" ht="12.75" customHeight="1" x14ac:dyDescent="0.2"/>
    <row r="8106" ht="12.75" customHeight="1" x14ac:dyDescent="0.2"/>
    <row r="8107" ht="12.75" customHeight="1" x14ac:dyDescent="0.2"/>
    <row r="8108" ht="12.75" customHeight="1" x14ac:dyDescent="0.2"/>
    <row r="8109" ht="12.75" customHeight="1" x14ac:dyDescent="0.2"/>
    <row r="8110" ht="12.75" customHeight="1" x14ac:dyDescent="0.2"/>
    <row r="8111" ht="12.75" customHeight="1" x14ac:dyDescent="0.2"/>
    <row r="8112" ht="12.75" customHeight="1" x14ac:dyDescent="0.2"/>
    <row r="8113" ht="12.75" customHeight="1" x14ac:dyDescent="0.2"/>
    <row r="8114" ht="12.75" customHeight="1" x14ac:dyDescent="0.2"/>
    <row r="8115" ht="12.75" customHeight="1" x14ac:dyDescent="0.2"/>
    <row r="8116" ht="12.75" customHeight="1" x14ac:dyDescent="0.2"/>
    <row r="8117" ht="12.75" customHeight="1" x14ac:dyDescent="0.2"/>
    <row r="8118" ht="12.75" customHeight="1" x14ac:dyDescent="0.2"/>
    <row r="8119" ht="12.75" customHeight="1" x14ac:dyDescent="0.2"/>
    <row r="8120" ht="12.75" customHeight="1" x14ac:dyDescent="0.2"/>
    <row r="8121" ht="12.75" customHeight="1" x14ac:dyDescent="0.2"/>
    <row r="8122" ht="12.75" customHeight="1" x14ac:dyDescent="0.2"/>
    <row r="8123" ht="12.75" customHeight="1" x14ac:dyDescent="0.2"/>
    <row r="8124" ht="12.75" customHeight="1" x14ac:dyDescent="0.2"/>
    <row r="8125" ht="12.75" customHeight="1" x14ac:dyDescent="0.2"/>
    <row r="8126" ht="12.75" customHeight="1" x14ac:dyDescent="0.2"/>
    <row r="8127" ht="12.75" customHeight="1" x14ac:dyDescent="0.2"/>
    <row r="8128" ht="12.75" customHeight="1" x14ac:dyDescent="0.2"/>
    <row r="8129" ht="12.75" customHeight="1" x14ac:dyDescent="0.2"/>
    <row r="8130" ht="12.75" customHeight="1" x14ac:dyDescent="0.2"/>
    <row r="8131" ht="12.75" customHeight="1" x14ac:dyDescent="0.2"/>
    <row r="8132" ht="12.75" customHeight="1" x14ac:dyDescent="0.2"/>
    <row r="8133" ht="12.75" customHeight="1" x14ac:dyDescent="0.2"/>
    <row r="8134" ht="12.75" customHeight="1" x14ac:dyDescent="0.2"/>
    <row r="8135" ht="12.75" customHeight="1" x14ac:dyDescent="0.2"/>
    <row r="8136" ht="12.75" customHeight="1" x14ac:dyDescent="0.2"/>
    <row r="8137" ht="12.75" customHeight="1" x14ac:dyDescent="0.2"/>
    <row r="8138" ht="12.75" customHeight="1" x14ac:dyDescent="0.2"/>
    <row r="8139" ht="12.75" customHeight="1" x14ac:dyDescent="0.2"/>
    <row r="8140" ht="12.75" customHeight="1" x14ac:dyDescent="0.2"/>
    <row r="8141" ht="12.75" customHeight="1" x14ac:dyDescent="0.2"/>
    <row r="8142" ht="12.75" customHeight="1" x14ac:dyDescent="0.2"/>
    <row r="8143" ht="12.75" customHeight="1" x14ac:dyDescent="0.2"/>
    <row r="8144" ht="12.75" customHeight="1" x14ac:dyDescent="0.2"/>
    <row r="8145" ht="12.75" customHeight="1" x14ac:dyDescent="0.2"/>
    <row r="8146" ht="12.75" customHeight="1" x14ac:dyDescent="0.2"/>
    <row r="8147" ht="12.75" customHeight="1" x14ac:dyDescent="0.2"/>
    <row r="8148" ht="12.75" customHeight="1" x14ac:dyDescent="0.2"/>
    <row r="8149" ht="12.75" customHeight="1" x14ac:dyDescent="0.2"/>
    <row r="8150" ht="12.75" customHeight="1" x14ac:dyDescent="0.2"/>
    <row r="8151" ht="12.75" customHeight="1" x14ac:dyDescent="0.2"/>
    <row r="8152" ht="12.75" customHeight="1" x14ac:dyDescent="0.2"/>
    <row r="8153" ht="12.75" customHeight="1" x14ac:dyDescent="0.2"/>
    <row r="8154" ht="12.75" customHeight="1" x14ac:dyDescent="0.2"/>
    <row r="8155" ht="12.75" customHeight="1" x14ac:dyDescent="0.2"/>
    <row r="8156" ht="12.75" customHeight="1" x14ac:dyDescent="0.2"/>
    <row r="8157" ht="12.75" customHeight="1" x14ac:dyDescent="0.2"/>
    <row r="8158" ht="12.75" customHeight="1" x14ac:dyDescent="0.2"/>
    <row r="8159" ht="12.75" customHeight="1" x14ac:dyDescent="0.2"/>
    <row r="8160" ht="12.75" customHeight="1" x14ac:dyDescent="0.2"/>
    <row r="8161" ht="12.75" customHeight="1" x14ac:dyDescent="0.2"/>
    <row r="8162" ht="12.75" customHeight="1" x14ac:dyDescent="0.2"/>
    <row r="8163" ht="12.75" customHeight="1" x14ac:dyDescent="0.2"/>
    <row r="8164" ht="12.75" customHeight="1" x14ac:dyDescent="0.2"/>
    <row r="8165" ht="12.75" customHeight="1" x14ac:dyDescent="0.2"/>
    <row r="8166" ht="12.75" customHeight="1" x14ac:dyDescent="0.2"/>
    <row r="8167" ht="12.75" customHeight="1" x14ac:dyDescent="0.2"/>
    <row r="8168" ht="12.75" customHeight="1" x14ac:dyDescent="0.2"/>
    <row r="8169" ht="12.75" customHeight="1" x14ac:dyDescent="0.2"/>
    <row r="8170" ht="12.75" customHeight="1" x14ac:dyDescent="0.2"/>
    <row r="8171" ht="12.75" customHeight="1" x14ac:dyDescent="0.2"/>
    <row r="8172" ht="12.75" customHeight="1" x14ac:dyDescent="0.2"/>
    <row r="8173" ht="12.75" customHeight="1" x14ac:dyDescent="0.2"/>
    <row r="8174" ht="12.75" customHeight="1" x14ac:dyDescent="0.2"/>
    <row r="8175" ht="12.75" customHeight="1" x14ac:dyDescent="0.2"/>
    <row r="8176" ht="12.75" customHeight="1" x14ac:dyDescent="0.2"/>
    <row r="8177" ht="12.75" customHeight="1" x14ac:dyDescent="0.2"/>
    <row r="8178" ht="12.75" customHeight="1" x14ac:dyDescent="0.2"/>
    <row r="8179" ht="12.75" customHeight="1" x14ac:dyDescent="0.2"/>
    <row r="8180" ht="12.75" customHeight="1" x14ac:dyDescent="0.2"/>
    <row r="8181" ht="12.75" customHeight="1" x14ac:dyDescent="0.2"/>
    <row r="8182" ht="12.75" customHeight="1" x14ac:dyDescent="0.2"/>
    <row r="8183" ht="12.75" customHeight="1" x14ac:dyDescent="0.2"/>
    <row r="8184" ht="12.75" customHeight="1" x14ac:dyDescent="0.2"/>
    <row r="8185" ht="12.75" customHeight="1" x14ac:dyDescent="0.2"/>
    <row r="8186" ht="12.75" customHeight="1" x14ac:dyDescent="0.2"/>
    <row r="8187" ht="12.75" customHeight="1" x14ac:dyDescent="0.2"/>
    <row r="8188" ht="12.75" customHeight="1" x14ac:dyDescent="0.2"/>
    <row r="8189" ht="12.75" customHeight="1" x14ac:dyDescent="0.2"/>
    <row r="8190" ht="12.75" customHeight="1" x14ac:dyDescent="0.2"/>
    <row r="8191" ht="12.75" customHeight="1" x14ac:dyDescent="0.2"/>
    <row r="8192" ht="12.75" customHeight="1" x14ac:dyDescent="0.2"/>
    <row r="8193" ht="12.75" customHeight="1" x14ac:dyDescent="0.2"/>
    <row r="8194" ht="12.75" customHeight="1" x14ac:dyDescent="0.2"/>
    <row r="8195" ht="12.75" customHeight="1" x14ac:dyDescent="0.2"/>
    <row r="8196" ht="12.75" customHeight="1" x14ac:dyDescent="0.2"/>
    <row r="8197" ht="12.75" customHeight="1" x14ac:dyDescent="0.2"/>
    <row r="8198" ht="12.75" customHeight="1" x14ac:dyDescent="0.2"/>
    <row r="8199" ht="12.75" customHeight="1" x14ac:dyDescent="0.2"/>
    <row r="8200" ht="12.75" customHeight="1" x14ac:dyDescent="0.2"/>
    <row r="8201" ht="12.75" customHeight="1" x14ac:dyDescent="0.2"/>
    <row r="8202" ht="12.75" customHeight="1" x14ac:dyDescent="0.2"/>
    <row r="8203" ht="12.75" customHeight="1" x14ac:dyDescent="0.2"/>
    <row r="8204" ht="12.75" customHeight="1" x14ac:dyDescent="0.2"/>
    <row r="8205" ht="12.75" customHeight="1" x14ac:dyDescent="0.2"/>
    <row r="8206" ht="12.75" customHeight="1" x14ac:dyDescent="0.2"/>
    <row r="8207" ht="12.75" customHeight="1" x14ac:dyDescent="0.2"/>
    <row r="8208" ht="12.75" customHeight="1" x14ac:dyDescent="0.2"/>
    <row r="8209" ht="12.75" customHeight="1" x14ac:dyDescent="0.2"/>
    <row r="8210" ht="12.75" customHeight="1" x14ac:dyDescent="0.2"/>
    <row r="8211" ht="12.75" customHeight="1" x14ac:dyDescent="0.2"/>
    <row r="8212" ht="12.75" customHeight="1" x14ac:dyDescent="0.2"/>
    <row r="8213" ht="12.75" customHeight="1" x14ac:dyDescent="0.2"/>
    <row r="8214" ht="12.75" customHeight="1" x14ac:dyDescent="0.2"/>
    <row r="8215" ht="12.75" customHeight="1" x14ac:dyDescent="0.2"/>
    <row r="8216" ht="12.75" customHeight="1" x14ac:dyDescent="0.2"/>
    <row r="8217" ht="12.75" customHeight="1" x14ac:dyDescent="0.2"/>
    <row r="8218" ht="12.75" customHeight="1" x14ac:dyDescent="0.2"/>
    <row r="8219" ht="12.75" customHeight="1" x14ac:dyDescent="0.2"/>
    <row r="8220" ht="12.75" customHeight="1" x14ac:dyDescent="0.2"/>
    <row r="8221" ht="12.75" customHeight="1" x14ac:dyDescent="0.2"/>
    <row r="8222" ht="12.75" customHeight="1" x14ac:dyDescent="0.2"/>
    <row r="8223" ht="12.75" customHeight="1" x14ac:dyDescent="0.2"/>
    <row r="8224" ht="12.75" customHeight="1" x14ac:dyDescent="0.2"/>
    <row r="8225" ht="12.75" customHeight="1" x14ac:dyDescent="0.2"/>
    <row r="8226" ht="12.75" customHeight="1" x14ac:dyDescent="0.2"/>
    <row r="8227" ht="12.75" customHeight="1" x14ac:dyDescent="0.2"/>
    <row r="8228" ht="12.75" customHeight="1" x14ac:dyDescent="0.2"/>
    <row r="8229" ht="12.75" customHeight="1" x14ac:dyDescent="0.2"/>
    <row r="8230" ht="12.75" customHeight="1" x14ac:dyDescent="0.2"/>
    <row r="8231" ht="12.75" customHeight="1" x14ac:dyDescent="0.2"/>
    <row r="8232" ht="12.75" customHeight="1" x14ac:dyDescent="0.2"/>
    <row r="8233" ht="12.75" customHeight="1" x14ac:dyDescent="0.2"/>
    <row r="8234" ht="12.75" customHeight="1" x14ac:dyDescent="0.2"/>
    <row r="8235" ht="12.75" customHeight="1" x14ac:dyDescent="0.2"/>
    <row r="8236" ht="12.75" customHeight="1" x14ac:dyDescent="0.2"/>
    <row r="8237" ht="12.75" customHeight="1" x14ac:dyDescent="0.2"/>
    <row r="8238" ht="12.75" customHeight="1" x14ac:dyDescent="0.2"/>
    <row r="8239" ht="12.75" customHeight="1" x14ac:dyDescent="0.2"/>
    <row r="8240" ht="12.75" customHeight="1" x14ac:dyDescent="0.2"/>
    <row r="8241" ht="12.75" customHeight="1" x14ac:dyDescent="0.2"/>
    <row r="8242" ht="12.75" customHeight="1" x14ac:dyDescent="0.2"/>
    <row r="8243" ht="12.75" customHeight="1" x14ac:dyDescent="0.2"/>
    <row r="8244" ht="12.75" customHeight="1" x14ac:dyDescent="0.2"/>
    <row r="8245" ht="12.75" customHeight="1" x14ac:dyDescent="0.2"/>
    <row r="8246" ht="12.75" customHeight="1" x14ac:dyDescent="0.2"/>
    <row r="8247" ht="12.75" customHeight="1" x14ac:dyDescent="0.2"/>
    <row r="8248" ht="12.75" customHeight="1" x14ac:dyDescent="0.2"/>
    <row r="8249" ht="12.75" customHeight="1" x14ac:dyDescent="0.2"/>
    <row r="8250" ht="12.75" customHeight="1" x14ac:dyDescent="0.2"/>
    <row r="8251" ht="12.75" customHeight="1" x14ac:dyDescent="0.2"/>
    <row r="8252" ht="12.75" customHeight="1" x14ac:dyDescent="0.2"/>
    <row r="8253" ht="12.75" customHeight="1" x14ac:dyDescent="0.2"/>
    <row r="8254" ht="12.75" customHeight="1" x14ac:dyDescent="0.2"/>
    <row r="8255" ht="12.75" customHeight="1" x14ac:dyDescent="0.2"/>
    <row r="8256" ht="12.75" customHeight="1" x14ac:dyDescent="0.2"/>
    <row r="8257" ht="12.75" customHeight="1" x14ac:dyDescent="0.2"/>
    <row r="8258" ht="12.75" customHeight="1" x14ac:dyDescent="0.2"/>
    <row r="8259" ht="12.75" customHeight="1" x14ac:dyDescent="0.2"/>
    <row r="8260" ht="12.75" customHeight="1" x14ac:dyDescent="0.2"/>
    <row r="8261" ht="12.75" customHeight="1" x14ac:dyDescent="0.2"/>
    <row r="8262" ht="12.75" customHeight="1" x14ac:dyDescent="0.2"/>
    <row r="8263" ht="12.75" customHeight="1" x14ac:dyDescent="0.2"/>
    <row r="8264" ht="12.75" customHeight="1" x14ac:dyDescent="0.2"/>
    <row r="8265" ht="12.75" customHeight="1" x14ac:dyDescent="0.2"/>
    <row r="8266" ht="12.75" customHeight="1" x14ac:dyDescent="0.2"/>
    <row r="8267" ht="12.75" customHeight="1" x14ac:dyDescent="0.2"/>
    <row r="8268" ht="12.75" customHeight="1" x14ac:dyDescent="0.2"/>
    <row r="8269" ht="12.75" customHeight="1" x14ac:dyDescent="0.2"/>
    <row r="8270" ht="12.75" customHeight="1" x14ac:dyDescent="0.2"/>
    <row r="8271" ht="12.75" customHeight="1" x14ac:dyDescent="0.2"/>
    <row r="8272" ht="12.75" customHeight="1" x14ac:dyDescent="0.2"/>
    <row r="8273" ht="12.75" customHeight="1" x14ac:dyDescent="0.2"/>
    <row r="8274" ht="12.75" customHeight="1" x14ac:dyDescent="0.2"/>
    <row r="8275" ht="12.75" customHeight="1" x14ac:dyDescent="0.2"/>
    <row r="8276" ht="12.75" customHeight="1" x14ac:dyDescent="0.2"/>
    <row r="8277" ht="12.75" customHeight="1" x14ac:dyDescent="0.2"/>
    <row r="8278" ht="12.75" customHeight="1" x14ac:dyDescent="0.2"/>
    <row r="8279" ht="12.75" customHeight="1" x14ac:dyDescent="0.2"/>
    <row r="8280" ht="12.75" customHeight="1" x14ac:dyDescent="0.2"/>
    <row r="8281" ht="12.75" customHeight="1" x14ac:dyDescent="0.2"/>
    <row r="8282" ht="12.75" customHeight="1" x14ac:dyDescent="0.2"/>
    <row r="8283" ht="12.75" customHeight="1" x14ac:dyDescent="0.2"/>
    <row r="8284" ht="12.75" customHeight="1" x14ac:dyDescent="0.2"/>
    <row r="8285" ht="12.75" customHeight="1" x14ac:dyDescent="0.2"/>
    <row r="8286" ht="12.75" customHeight="1" x14ac:dyDescent="0.2"/>
    <row r="8287" ht="12.75" customHeight="1" x14ac:dyDescent="0.2"/>
    <row r="8288" ht="12.75" customHeight="1" x14ac:dyDescent="0.2"/>
    <row r="8289" ht="12.75" customHeight="1" x14ac:dyDescent="0.2"/>
    <row r="8290" ht="12.75" customHeight="1" x14ac:dyDescent="0.2"/>
    <row r="8291" ht="12.75" customHeight="1" x14ac:dyDescent="0.2"/>
    <row r="8292" ht="12.75" customHeight="1" x14ac:dyDescent="0.2"/>
    <row r="8293" ht="12.75" customHeight="1" x14ac:dyDescent="0.2"/>
    <row r="8294" ht="12.75" customHeight="1" x14ac:dyDescent="0.2"/>
    <row r="8295" ht="12.75" customHeight="1" x14ac:dyDescent="0.2"/>
    <row r="8296" ht="12.75" customHeight="1" x14ac:dyDescent="0.2"/>
    <row r="8297" ht="12.75" customHeight="1" x14ac:dyDescent="0.2"/>
    <row r="8298" ht="12.75" customHeight="1" x14ac:dyDescent="0.2"/>
    <row r="8299" ht="12.75" customHeight="1" x14ac:dyDescent="0.2"/>
    <row r="8300" ht="12.75" customHeight="1" x14ac:dyDescent="0.2"/>
    <row r="8301" ht="12.75" customHeight="1" x14ac:dyDescent="0.2"/>
    <row r="8302" ht="12.75" customHeight="1" x14ac:dyDescent="0.2"/>
    <row r="8303" ht="12.75" customHeight="1" x14ac:dyDescent="0.2"/>
    <row r="8304" ht="12.75" customHeight="1" x14ac:dyDescent="0.2"/>
    <row r="8305" ht="12.75" customHeight="1" x14ac:dyDescent="0.2"/>
    <row r="8306" ht="12.75" customHeight="1" x14ac:dyDescent="0.2"/>
    <row r="8307" ht="12.75" customHeight="1" x14ac:dyDescent="0.2"/>
    <row r="8308" ht="12.75" customHeight="1" x14ac:dyDescent="0.2"/>
    <row r="8309" ht="12.75" customHeight="1" x14ac:dyDescent="0.2"/>
    <row r="8310" ht="12.75" customHeight="1" x14ac:dyDescent="0.2"/>
    <row r="8311" ht="12.75" customHeight="1" x14ac:dyDescent="0.2"/>
    <row r="8312" ht="12.75" customHeight="1" x14ac:dyDescent="0.2"/>
    <row r="8313" ht="12.75" customHeight="1" x14ac:dyDescent="0.2"/>
    <row r="8314" ht="12.75" customHeight="1" x14ac:dyDescent="0.2"/>
    <row r="8315" ht="12.75" customHeight="1" x14ac:dyDescent="0.2"/>
    <row r="8316" ht="12.75" customHeight="1" x14ac:dyDescent="0.2"/>
    <row r="8317" ht="12.75" customHeight="1" x14ac:dyDescent="0.2"/>
    <row r="8318" ht="12.75" customHeight="1" x14ac:dyDescent="0.2"/>
    <row r="8319" ht="12.75" customHeight="1" x14ac:dyDescent="0.2"/>
    <row r="8320" ht="12.75" customHeight="1" x14ac:dyDescent="0.2"/>
    <row r="8321" ht="12.75" customHeight="1" x14ac:dyDescent="0.2"/>
    <row r="8322" ht="12.75" customHeight="1" x14ac:dyDescent="0.2"/>
    <row r="8323" ht="12.75" customHeight="1" x14ac:dyDescent="0.2"/>
    <row r="8324" ht="12.75" customHeight="1" x14ac:dyDescent="0.2"/>
    <row r="8325" ht="12.75" customHeight="1" x14ac:dyDescent="0.2"/>
    <row r="8326" ht="12.75" customHeight="1" x14ac:dyDescent="0.2"/>
    <row r="8327" ht="12.75" customHeight="1" x14ac:dyDescent="0.2"/>
    <row r="8328" ht="12.75" customHeight="1" x14ac:dyDescent="0.2"/>
    <row r="8329" ht="12.75" customHeight="1" x14ac:dyDescent="0.2"/>
    <row r="8330" ht="12.75" customHeight="1" x14ac:dyDescent="0.2"/>
    <row r="8331" ht="12.75" customHeight="1" x14ac:dyDescent="0.2"/>
    <row r="8332" ht="12.75" customHeight="1" x14ac:dyDescent="0.2"/>
    <row r="8333" ht="12.75" customHeight="1" x14ac:dyDescent="0.2"/>
    <row r="8334" ht="12.75" customHeight="1" x14ac:dyDescent="0.2"/>
    <row r="8335" ht="12.75" customHeight="1" x14ac:dyDescent="0.2"/>
    <row r="8336" ht="12.75" customHeight="1" x14ac:dyDescent="0.2"/>
    <row r="8337" ht="12.75" customHeight="1" x14ac:dyDescent="0.2"/>
    <row r="8338" ht="12.75" customHeight="1" x14ac:dyDescent="0.2"/>
    <row r="8339" ht="12.75" customHeight="1" x14ac:dyDescent="0.2"/>
    <row r="8340" ht="12.75" customHeight="1" x14ac:dyDescent="0.2"/>
    <row r="8341" ht="12.75" customHeight="1" x14ac:dyDescent="0.2"/>
    <row r="8342" ht="12.75" customHeight="1" x14ac:dyDescent="0.2"/>
    <row r="8343" ht="12.75" customHeight="1" x14ac:dyDescent="0.2"/>
    <row r="8344" ht="12.75" customHeight="1" x14ac:dyDescent="0.2"/>
    <row r="8345" ht="12.75" customHeight="1" x14ac:dyDescent="0.2"/>
    <row r="8346" ht="12.75" customHeight="1" x14ac:dyDescent="0.2"/>
    <row r="8347" ht="12.75" customHeight="1" x14ac:dyDescent="0.2"/>
    <row r="8348" ht="12.75" customHeight="1" x14ac:dyDescent="0.2"/>
    <row r="8349" ht="12.75" customHeight="1" x14ac:dyDescent="0.2"/>
    <row r="8350" ht="12.75" customHeight="1" x14ac:dyDescent="0.2"/>
    <row r="8351" ht="12.75" customHeight="1" x14ac:dyDescent="0.2"/>
    <row r="8352" ht="12.75" customHeight="1" x14ac:dyDescent="0.2"/>
    <row r="8353" ht="12.75" customHeight="1" x14ac:dyDescent="0.2"/>
    <row r="8354" ht="12.75" customHeight="1" x14ac:dyDescent="0.2"/>
    <row r="8355" ht="12.75" customHeight="1" x14ac:dyDescent="0.2"/>
    <row r="8356" ht="12.75" customHeight="1" x14ac:dyDescent="0.2"/>
    <row r="8357" ht="12.75" customHeight="1" x14ac:dyDescent="0.2"/>
    <row r="8358" ht="12.75" customHeight="1" x14ac:dyDescent="0.2"/>
    <row r="8359" ht="12.75" customHeight="1" x14ac:dyDescent="0.2"/>
    <row r="8360" ht="12.75" customHeight="1" x14ac:dyDescent="0.2"/>
    <row r="8361" ht="12.75" customHeight="1" x14ac:dyDescent="0.2"/>
    <row r="8362" ht="12.75" customHeight="1" x14ac:dyDescent="0.2"/>
    <row r="8363" ht="12.75" customHeight="1" x14ac:dyDescent="0.2"/>
    <row r="8364" ht="12.75" customHeight="1" x14ac:dyDescent="0.2"/>
    <row r="8365" ht="12.75" customHeight="1" x14ac:dyDescent="0.2"/>
    <row r="8366" ht="12.75" customHeight="1" x14ac:dyDescent="0.2"/>
    <row r="8367" ht="12.75" customHeight="1" x14ac:dyDescent="0.2"/>
    <row r="8368" ht="12.75" customHeight="1" x14ac:dyDescent="0.2"/>
    <row r="8369" ht="12.75" customHeight="1" x14ac:dyDescent="0.2"/>
    <row r="8370" ht="12.75" customHeight="1" x14ac:dyDescent="0.2"/>
    <row r="8371" ht="12.75" customHeight="1" x14ac:dyDescent="0.2"/>
    <row r="8372" ht="12.75" customHeight="1" x14ac:dyDescent="0.2"/>
    <row r="8373" ht="12.75" customHeight="1" x14ac:dyDescent="0.2"/>
    <row r="8374" ht="12.75" customHeight="1" x14ac:dyDescent="0.2"/>
    <row r="8375" ht="12.75" customHeight="1" x14ac:dyDescent="0.2"/>
    <row r="8376" ht="12.75" customHeight="1" x14ac:dyDescent="0.2"/>
    <row r="8377" ht="12.75" customHeight="1" x14ac:dyDescent="0.2"/>
    <row r="8378" ht="12.75" customHeight="1" x14ac:dyDescent="0.2"/>
    <row r="8379" ht="12.75" customHeight="1" x14ac:dyDescent="0.2"/>
    <row r="8380" ht="12.75" customHeight="1" x14ac:dyDescent="0.2"/>
    <row r="8381" ht="12.75" customHeight="1" x14ac:dyDescent="0.2"/>
    <row r="8382" ht="12.75" customHeight="1" x14ac:dyDescent="0.2"/>
    <row r="8383" ht="12.75" customHeight="1" x14ac:dyDescent="0.2"/>
    <row r="8384" ht="12.75" customHeight="1" x14ac:dyDescent="0.2"/>
    <row r="8385" ht="12.75" customHeight="1" x14ac:dyDescent="0.2"/>
    <row r="8386" ht="12.75" customHeight="1" x14ac:dyDescent="0.2"/>
    <row r="8387" ht="12.75" customHeight="1" x14ac:dyDescent="0.2"/>
    <row r="8388" ht="12.75" customHeight="1" x14ac:dyDescent="0.2"/>
    <row r="8389" ht="12.75" customHeight="1" x14ac:dyDescent="0.2"/>
    <row r="8390" ht="12.75" customHeight="1" x14ac:dyDescent="0.2"/>
    <row r="8391" ht="12.75" customHeight="1" x14ac:dyDescent="0.2"/>
    <row r="8392" ht="12.75" customHeight="1" x14ac:dyDescent="0.2"/>
    <row r="8393" ht="12.75" customHeight="1" x14ac:dyDescent="0.2"/>
    <row r="8394" ht="12.75" customHeight="1" x14ac:dyDescent="0.2"/>
    <row r="8395" ht="12.75" customHeight="1" x14ac:dyDescent="0.2"/>
    <row r="8396" ht="12.75" customHeight="1" x14ac:dyDescent="0.2"/>
    <row r="8397" ht="12.75" customHeight="1" x14ac:dyDescent="0.2"/>
    <row r="8398" ht="12.75" customHeight="1" x14ac:dyDescent="0.2"/>
    <row r="8399" ht="12.75" customHeight="1" x14ac:dyDescent="0.2"/>
    <row r="8400" ht="12.75" customHeight="1" x14ac:dyDescent="0.2"/>
    <row r="8401" ht="12.75" customHeight="1" x14ac:dyDescent="0.2"/>
    <row r="8402" ht="12.75" customHeight="1" x14ac:dyDescent="0.2"/>
    <row r="8403" ht="12.75" customHeight="1" x14ac:dyDescent="0.2"/>
    <row r="8404" ht="12.75" customHeight="1" x14ac:dyDescent="0.2"/>
    <row r="8405" ht="12.75" customHeight="1" x14ac:dyDescent="0.2"/>
    <row r="8406" ht="12.75" customHeight="1" x14ac:dyDescent="0.2"/>
    <row r="8407" ht="12.75" customHeight="1" x14ac:dyDescent="0.2"/>
    <row r="8408" ht="12.75" customHeight="1" x14ac:dyDescent="0.2"/>
    <row r="8409" ht="12.75" customHeight="1" x14ac:dyDescent="0.2"/>
    <row r="8410" ht="12.75" customHeight="1" x14ac:dyDescent="0.2"/>
    <row r="8411" ht="12.75" customHeight="1" x14ac:dyDescent="0.2"/>
    <row r="8412" ht="12.75" customHeight="1" x14ac:dyDescent="0.2"/>
    <row r="8413" ht="12.75" customHeight="1" x14ac:dyDescent="0.2"/>
    <row r="8414" ht="12.75" customHeight="1" x14ac:dyDescent="0.2"/>
    <row r="8415" ht="12.75" customHeight="1" x14ac:dyDescent="0.2"/>
    <row r="8416" ht="12.75" customHeight="1" x14ac:dyDescent="0.2"/>
    <row r="8417" ht="12.75" customHeight="1" x14ac:dyDescent="0.2"/>
    <row r="8418" ht="12.75" customHeight="1" x14ac:dyDescent="0.2"/>
    <row r="8419" ht="12.75" customHeight="1" x14ac:dyDescent="0.2"/>
    <row r="8420" ht="12.75" customHeight="1" x14ac:dyDescent="0.2"/>
    <row r="8421" ht="12.75" customHeight="1" x14ac:dyDescent="0.2"/>
    <row r="8422" ht="12.75" customHeight="1" x14ac:dyDescent="0.2"/>
    <row r="8423" ht="12.75" customHeight="1" x14ac:dyDescent="0.2"/>
    <row r="8424" ht="12.75" customHeight="1" x14ac:dyDescent="0.2"/>
    <row r="8425" ht="12.75" customHeight="1" x14ac:dyDescent="0.2"/>
    <row r="8426" ht="12.75" customHeight="1" x14ac:dyDescent="0.2"/>
    <row r="8427" ht="12.75" customHeight="1" x14ac:dyDescent="0.2"/>
    <row r="8428" ht="12.75" customHeight="1" x14ac:dyDescent="0.2"/>
    <row r="8429" ht="12.75" customHeight="1" x14ac:dyDescent="0.2"/>
    <row r="8430" ht="12.75" customHeight="1" x14ac:dyDescent="0.2"/>
    <row r="8431" ht="12.75" customHeight="1" x14ac:dyDescent="0.2"/>
    <row r="8432" ht="12.75" customHeight="1" x14ac:dyDescent="0.2"/>
    <row r="8433" ht="12.75" customHeight="1" x14ac:dyDescent="0.2"/>
    <row r="8434" ht="12.75" customHeight="1" x14ac:dyDescent="0.2"/>
    <row r="8435" ht="12.75" customHeight="1" x14ac:dyDescent="0.2"/>
    <row r="8436" ht="12.75" customHeight="1" x14ac:dyDescent="0.2"/>
    <row r="8437" ht="12.75" customHeight="1" x14ac:dyDescent="0.2"/>
    <row r="8438" ht="12.75" customHeight="1" x14ac:dyDescent="0.2"/>
    <row r="8439" ht="12.75" customHeight="1" x14ac:dyDescent="0.2"/>
    <row r="8440" ht="12.75" customHeight="1" x14ac:dyDescent="0.2"/>
    <row r="8441" ht="12.75" customHeight="1" x14ac:dyDescent="0.2"/>
    <row r="8442" ht="12.75" customHeight="1" x14ac:dyDescent="0.2"/>
    <row r="8443" ht="12.75" customHeight="1" x14ac:dyDescent="0.2"/>
    <row r="8444" ht="12.75" customHeight="1" x14ac:dyDescent="0.2"/>
    <row r="8445" ht="12.75" customHeight="1" x14ac:dyDescent="0.2"/>
    <row r="8446" ht="12.75" customHeight="1" x14ac:dyDescent="0.2"/>
    <row r="8447" ht="12.75" customHeight="1" x14ac:dyDescent="0.2"/>
    <row r="8448" ht="12.75" customHeight="1" x14ac:dyDescent="0.2"/>
    <row r="8449" ht="12.75" customHeight="1" x14ac:dyDescent="0.2"/>
    <row r="8450" ht="12.75" customHeight="1" x14ac:dyDescent="0.2"/>
    <row r="8451" ht="12.75" customHeight="1" x14ac:dyDescent="0.2"/>
    <row r="8452" ht="12.75" customHeight="1" x14ac:dyDescent="0.2"/>
    <row r="8453" ht="12.75" customHeight="1" x14ac:dyDescent="0.2"/>
    <row r="8454" ht="12.75" customHeight="1" x14ac:dyDescent="0.2"/>
    <row r="8455" ht="12.75" customHeight="1" x14ac:dyDescent="0.2"/>
    <row r="8456" ht="12.75" customHeight="1" x14ac:dyDescent="0.2"/>
    <row r="8457" ht="12.75" customHeight="1" x14ac:dyDescent="0.2"/>
    <row r="8458" ht="12.75" customHeight="1" x14ac:dyDescent="0.2"/>
    <row r="8459" ht="12.75" customHeight="1" x14ac:dyDescent="0.2"/>
    <row r="8460" ht="12.75" customHeight="1" x14ac:dyDescent="0.2"/>
    <row r="8461" ht="12.75" customHeight="1" x14ac:dyDescent="0.2"/>
    <row r="8462" ht="12.75" customHeight="1" x14ac:dyDescent="0.2"/>
    <row r="8463" ht="12.75" customHeight="1" x14ac:dyDescent="0.2"/>
    <row r="8464" ht="12.75" customHeight="1" x14ac:dyDescent="0.2"/>
    <row r="8465" ht="12.75" customHeight="1" x14ac:dyDescent="0.2"/>
    <row r="8466" ht="12.75" customHeight="1" x14ac:dyDescent="0.2"/>
    <row r="8467" ht="12.75" customHeight="1" x14ac:dyDescent="0.2"/>
    <row r="8468" ht="12.75" customHeight="1" x14ac:dyDescent="0.2"/>
    <row r="8469" ht="12.75" customHeight="1" x14ac:dyDescent="0.2"/>
    <row r="8470" ht="12.75" customHeight="1" x14ac:dyDescent="0.2"/>
    <row r="8471" ht="12.75" customHeight="1" x14ac:dyDescent="0.2"/>
    <row r="8472" ht="12.75" customHeight="1" x14ac:dyDescent="0.2"/>
    <row r="8473" ht="12.75" customHeight="1" x14ac:dyDescent="0.2"/>
    <row r="8474" ht="12.75" customHeight="1" x14ac:dyDescent="0.2"/>
    <row r="8475" ht="12.75" customHeight="1" x14ac:dyDescent="0.2"/>
    <row r="8476" ht="12.75" customHeight="1" x14ac:dyDescent="0.2"/>
    <row r="8477" ht="12.75" customHeight="1" x14ac:dyDescent="0.2"/>
    <row r="8478" ht="12.75" customHeight="1" x14ac:dyDescent="0.2"/>
    <row r="8479" ht="12.75" customHeight="1" x14ac:dyDescent="0.2"/>
    <row r="8480" ht="12.75" customHeight="1" x14ac:dyDescent="0.2"/>
    <row r="8481" ht="12.75" customHeight="1" x14ac:dyDescent="0.2"/>
    <row r="8482" ht="12.75" customHeight="1" x14ac:dyDescent="0.2"/>
    <row r="8483" ht="12.75" customHeight="1" x14ac:dyDescent="0.2"/>
    <row r="8484" ht="12.75" customHeight="1" x14ac:dyDescent="0.2"/>
    <row r="8485" ht="12.75" customHeight="1" x14ac:dyDescent="0.2"/>
    <row r="8486" ht="12.75" customHeight="1" x14ac:dyDescent="0.2"/>
    <row r="8487" ht="12.75" customHeight="1" x14ac:dyDescent="0.2"/>
    <row r="8488" ht="12.75" customHeight="1" x14ac:dyDescent="0.2"/>
    <row r="8489" ht="12.75" customHeight="1" x14ac:dyDescent="0.2"/>
    <row r="8490" ht="12.75" customHeight="1" x14ac:dyDescent="0.2"/>
    <row r="8491" ht="12.75" customHeight="1" x14ac:dyDescent="0.2"/>
    <row r="8492" ht="12.75" customHeight="1" x14ac:dyDescent="0.2"/>
    <row r="8493" ht="12.75" customHeight="1" x14ac:dyDescent="0.2"/>
    <row r="8494" ht="12.75" customHeight="1" x14ac:dyDescent="0.2"/>
    <row r="8495" ht="12.75" customHeight="1" x14ac:dyDescent="0.2"/>
    <row r="8496" ht="12.75" customHeight="1" x14ac:dyDescent="0.2"/>
    <row r="8497" ht="12.75" customHeight="1" x14ac:dyDescent="0.2"/>
    <row r="8498" ht="12.75" customHeight="1" x14ac:dyDescent="0.2"/>
    <row r="8499" ht="12.75" customHeight="1" x14ac:dyDescent="0.2"/>
    <row r="8500" ht="12.75" customHeight="1" x14ac:dyDescent="0.2"/>
    <row r="8501" ht="12.75" customHeight="1" x14ac:dyDescent="0.2"/>
    <row r="8502" ht="12.75" customHeight="1" x14ac:dyDescent="0.2"/>
    <row r="8503" ht="12.75" customHeight="1" x14ac:dyDescent="0.2"/>
    <row r="8504" ht="12.75" customHeight="1" x14ac:dyDescent="0.2"/>
    <row r="8505" ht="12.75" customHeight="1" x14ac:dyDescent="0.2"/>
    <row r="8506" ht="12.75" customHeight="1" x14ac:dyDescent="0.2"/>
    <row r="8507" ht="12.75" customHeight="1" x14ac:dyDescent="0.2"/>
    <row r="8508" ht="12.75" customHeight="1" x14ac:dyDescent="0.2"/>
    <row r="8509" ht="12.75" customHeight="1" x14ac:dyDescent="0.2"/>
    <row r="8510" ht="12.75" customHeight="1" x14ac:dyDescent="0.2"/>
    <row r="8511" ht="12.75" customHeight="1" x14ac:dyDescent="0.2"/>
    <row r="8512" ht="12.75" customHeight="1" x14ac:dyDescent="0.2"/>
    <row r="8513" ht="12.75" customHeight="1" x14ac:dyDescent="0.2"/>
    <row r="8514" ht="12.75" customHeight="1" x14ac:dyDescent="0.2"/>
    <row r="8515" ht="12.75" customHeight="1" x14ac:dyDescent="0.2"/>
    <row r="8516" ht="12.75" customHeight="1" x14ac:dyDescent="0.2"/>
    <row r="8517" ht="12.75" customHeight="1" x14ac:dyDescent="0.2"/>
    <row r="8518" ht="12.75" customHeight="1" x14ac:dyDescent="0.2"/>
    <row r="8519" ht="12.75" customHeight="1" x14ac:dyDescent="0.2"/>
    <row r="8520" ht="12.75" customHeight="1" x14ac:dyDescent="0.2"/>
    <row r="8521" ht="12.75" customHeight="1" x14ac:dyDescent="0.2"/>
    <row r="8522" ht="12.75" customHeight="1" x14ac:dyDescent="0.2"/>
    <row r="8523" ht="12.75" customHeight="1" x14ac:dyDescent="0.2"/>
    <row r="8524" ht="12.75" customHeight="1" x14ac:dyDescent="0.2"/>
    <row r="8525" ht="12.75" customHeight="1" x14ac:dyDescent="0.2"/>
    <row r="8526" ht="12.75" customHeight="1" x14ac:dyDescent="0.2"/>
    <row r="8527" ht="12.75" customHeight="1" x14ac:dyDescent="0.2"/>
    <row r="8528" ht="12.75" customHeight="1" x14ac:dyDescent="0.2"/>
    <row r="8529" ht="12.75" customHeight="1" x14ac:dyDescent="0.2"/>
    <row r="8530" ht="12.75" customHeight="1" x14ac:dyDescent="0.2"/>
    <row r="8531" ht="12.75" customHeight="1" x14ac:dyDescent="0.2"/>
    <row r="8532" ht="12.75" customHeight="1" x14ac:dyDescent="0.2"/>
    <row r="8533" ht="12.75" customHeight="1" x14ac:dyDescent="0.2"/>
    <row r="8534" ht="12.75" customHeight="1" x14ac:dyDescent="0.2"/>
    <row r="8535" ht="12.75" customHeight="1" x14ac:dyDescent="0.2"/>
    <row r="8536" ht="12.75" customHeight="1" x14ac:dyDescent="0.2"/>
    <row r="8537" ht="12.75" customHeight="1" x14ac:dyDescent="0.2"/>
    <row r="8538" ht="12.75" customHeight="1" x14ac:dyDescent="0.2"/>
    <row r="8539" ht="12.75" customHeight="1" x14ac:dyDescent="0.2"/>
    <row r="8540" ht="12.75" customHeight="1" x14ac:dyDescent="0.2"/>
    <row r="8541" ht="12.75" customHeight="1" x14ac:dyDescent="0.2"/>
    <row r="8542" ht="12.75" customHeight="1" x14ac:dyDescent="0.2"/>
    <row r="8543" ht="12.75" customHeight="1" x14ac:dyDescent="0.2"/>
    <row r="8544" ht="12.75" customHeight="1" x14ac:dyDescent="0.2"/>
    <row r="8545" ht="12.75" customHeight="1" x14ac:dyDescent="0.2"/>
    <row r="8546" ht="12.75" customHeight="1" x14ac:dyDescent="0.2"/>
    <row r="8547" ht="12.75" customHeight="1" x14ac:dyDescent="0.2"/>
    <row r="8548" ht="12.75" customHeight="1" x14ac:dyDescent="0.2"/>
    <row r="8549" ht="12.75" customHeight="1" x14ac:dyDescent="0.2"/>
    <row r="8550" ht="12.75" customHeight="1" x14ac:dyDescent="0.2"/>
    <row r="8551" ht="12.75" customHeight="1" x14ac:dyDescent="0.2"/>
    <row r="8552" ht="12.75" customHeight="1" x14ac:dyDescent="0.2"/>
    <row r="8553" ht="12.75" customHeight="1" x14ac:dyDescent="0.2"/>
    <row r="8554" ht="12.75" customHeight="1" x14ac:dyDescent="0.2"/>
    <row r="8555" ht="12.75" customHeight="1" x14ac:dyDescent="0.2"/>
    <row r="8556" ht="12.75" customHeight="1" x14ac:dyDescent="0.2"/>
    <row r="8557" ht="12.75" customHeight="1" x14ac:dyDescent="0.2"/>
    <row r="8558" ht="12.75" customHeight="1" x14ac:dyDescent="0.2"/>
    <row r="8559" ht="12.75" customHeight="1" x14ac:dyDescent="0.2"/>
    <row r="8560" ht="12.75" customHeight="1" x14ac:dyDescent="0.2"/>
    <row r="8561" ht="12.75" customHeight="1" x14ac:dyDescent="0.2"/>
    <row r="8562" ht="12.75" customHeight="1" x14ac:dyDescent="0.2"/>
    <row r="8563" ht="12.75" customHeight="1" x14ac:dyDescent="0.2"/>
    <row r="8564" ht="12.75" customHeight="1" x14ac:dyDescent="0.2"/>
    <row r="8565" ht="12.75" customHeight="1" x14ac:dyDescent="0.2"/>
    <row r="8566" ht="12.75" customHeight="1" x14ac:dyDescent="0.2"/>
    <row r="8567" ht="12.75" customHeight="1" x14ac:dyDescent="0.2"/>
    <row r="8568" ht="12.75" customHeight="1" x14ac:dyDescent="0.2"/>
    <row r="8569" ht="12.75" customHeight="1" x14ac:dyDescent="0.2"/>
    <row r="8570" ht="12.75" customHeight="1" x14ac:dyDescent="0.2"/>
    <row r="8571" ht="12.75" customHeight="1" x14ac:dyDescent="0.2"/>
    <row r="8572" ht="12.75" customHeight="1" x14ac:dyDescent="0.2"/>
    <row r="8573" ht="12.75" customHeight="1" x14ac:dyDescent="0.2"/>
    <row r="8574" ht="12.75" customHeight="1" x14ac:dyDescent="0.2"/>
    <row r="8575" ht="12.75" customHeight="1" x14ac:dyDescent="0.2"/>
    <row r="8576" ht="12.75" customHeight="1" x14ac:dyDescent="0.2"/>
    <row r="8577" ht="12.75" customHeight="1" x14ac:dyDescent="0.2"/>
    <row r="8578" ht="12.75" customHeight="1" x14ac:dyDescent="0.2"/>
    <row r="8579" ht="12.75" customHeight="1" x14ac:dyDescent="0.2"/>
    <row r="8580" ht="12.75" customHeight="1" x14ac:dyDescent="0.2"/>
    <row r="8581" ht="12.75" customHeight="1" x14ac:dyDescent="0.2"/>
    <row r="8582" ht="12.75" customHeight="1" x14ac:dyDescent="0.2"/>
    <row r="8583" ht="12.75" customHeight="1" x14ac:dyDescent="0.2"/>
    <row r="8584" ht="12.75" customHeight="1" x14ac:dyDescent="0.2"/>
    <row r="8585" ht="12.75" customHeight="1" x14ac:dyDescent="0.2"/>
    <row r="8586" ht="12.75" customHeight="1" x14ac:dyDescent="0.2"/>
    <row r="8587" ht="12.75" customHeight="1" x14ac:dyDescent="0.2"/>
    <row r="8588" ht="12.75" customHeight="1" x14ac:dyDescent="0.2"/>
    <row r="8589" ht="12.75" customHeight="1" x14ac:dyDescent="0.2"/>
    <row r="8590" ht="12.75" customHeight="1" x14ac:dyDescent="0.2"/>
    <row r="8591" ht="12.75" customHeight="1" x14ac:dyDescent="0.2"/>
    <row r="8592" ht="12.75" customHeight="1" x14ac:dyDescent="0.2"/>
    <row r="8593" ht="12.75" customHeight="1" x14ac:dyDescent="0.2"/>
    <row r="8594" ht="12.75" customHeight="1" x14ac:dyDescent="0.2"/>
    <row r="8595" ht="12.75" customHeight="1" x14ac:dyDescent="0.2"/>
    <row r="8596" ht="12.75" customHeight="1" x14ac:dyDescent="0.2"/>
    <row r="8597" ht="12.75" customHeight="1" x14ac:dyDescent="0.2"/>
    <row r="8598" ht="12.75" customHeight="1" x14ac:dyDescent="0.2"/>
    <row r="8599" ht="12.75" customHeight="1" x14ac:dyDescent="0.2"/>
    <row r="8600" ht="12.75" customHeight="1" x14ac:dyDescent="0.2"/>
    <row r="8601" ht="12.75" customHeight="1" x14ac:dyDescent="0.2"/>
    <row r="8602" ht="12.75" customHeight="1" x14ac:dyDescent="0.2"/>
    <row r="8603" ht="12.75" customHeight="1" x14ac:dyDescent="0.2"/>
    <row r="8604" ht="12.75" customHeight="1" x14ac:dyDescent="0.2"/>
    <row r="8605" ht="12.75" customHeight="1" x14ac:dyDescent="0.2"/>
    <row r="8606" ht="12.75" customHeight="1" x14ac:dyDescent="0.2"/>
    <row r="8607" ht="12.75" customHeight="1" x14ac:dyDescent="0.2"/>
    <row r="8608" ht="12.75" customHeight="1" x14ac:dyDescent="0.2"/>
    <row r="8609" ht="12.75" customHeight="1" x14ac:dyDescent="0.2"/>
    <row r="8610" ht="12.75" customHeight="1" x14ac:dyDescent="0.2"/>
    <row r="8611" ht="12.75" customHeight="1" x14ac:dyDescent="0.2"/>
    <row r="8612" ht="12.75" customHeight="1" x14ac:dyDescent="0.2"/>
    <row r="8613" ht="12.75" customHeight="1" x14ac:dyDescent="0.2"/>
    <row r="8614" ht="12.75" customHeight="1" x14ac:dyDescent="0.2"/>
    <row r="8615" ht="12.75" customHeight="1" x14ac:dyDescent="0.2"/>
    <row r="8616" ht="12.75" customHeight="1" x14ac:dyDescent="0.2"/>
    <row r="8617" ht="12.75" customHeight="1" x14ac:dyDescent="0.2"/>
    <row r="8618" ht="12.75" customHeight="1" x14ac:dyDescent="0.2"/>
    <row r="8619" ht="12.75" customHeight="1" x14ac:dyDescent="0.2"/>
    <row r="8620" ht="12.75" customHeight="1" x14ac:dyDescent="0.2"/>
    <row r="8621" ht="12.75" customHeight="1" x14ac:dyDescent="0.2"/>
    <row r="8622" ht="12.75" customHeight="1" x14ac:dyDescent="0.2"/>
    <row r="8623" ht="12.75" customHeight="1" x14ac:dyDescent="0.2"/>
    <row r="8624" ht="12.75" customHeight="1" x14ac:dyDescent="0.2"/>
    <row r="8625" ht="12.75" customHeight="1" x14ac:dyDescent="0.2"/>
    <row r="8626" ht="12.75" customHeight="1" x14ac:dyDescent="0.2"/>
    <row r="8627" ht="12.75" customHeight="1" x14ac:dyDescent="0.2"/>
    <row r="8628" ht="12.75" customHeight="1" x14ac:dyDescent="0.2"/>
    <row r="8629" ht="12.75" customHeight="1" x14ac:dyDescent="0.2"/>
    <row r="8630" ht="12.75" customHeight="1" x14ac:dyDescent="0.2"/>
    <row r="8631" ht="12.75" customHeight="1" x14ac:dyDescent="0.2"/>
    <row r="8632" ht="12.75" customHeight="1" x14ac:dyDescent="0.2"/>
    <row r="8633" ht="12.75" customHeight="1" x14ac:dyDescent="0.2"/>
    <row r="8634" ht="12.75" customHeight="1" x14ac:dyDescent="0.2"/>
    <row r="8635" ht="12.75" customHeight="1" x14ac:dyDescent="0.2"/>
    <row r="8636" ht="12.75" customHeight="1" x14ac:dyDescent="0.2"/>
    <row r="8637" ht="12.75" customHeight="1" x14ac:dyDescent="0.2"/>
    <row r="8638" ht="12.75" customHeight="1" x14ac:dyDescent="0.2"/>
    <row r="8639" ht="12.75" customHeight="1" x14ac:dyDescent="0.2"/>
    <row r="8640" ht="12.75" customHeight="1" x14ac:dyDescent="0.2"/>
    <row r="8641" ht="12.75" customHeight="1" x14ac:dyDescent="0.2"/>
    <row r="8642" ht="12.75" customHeight="1" x14ac:dyDescent="0.2"/>
    <row r="8643" ht="12.75" customHeight="1" x14ac:dyDescent="0.2"/>
    <row r="8644" ht="12.75" customHeight="1" x14ac:dyDescent="0.2"/>
    <row r="8645" ht="12.75" customHeight="1" x14ac:dyDescent="0.2"/>
    <row r="8646" ht="12.75" customHeight="1" x14ac:dyDescent="0.2"/>
    <row r="8647" ht="12.75" customHeight="1" x14ac:dyDescent="0.2"/>
    <row r="8648" ht="12.75" customHeight="1" x14ac:dyDescent="0.2"/>
    <row r="8649" ht="12.75" customHeight="1" x14ac:dyDescent="0.2"/>
    <row r="8650" ht="12.75" customHeight="1" x14ac:dyDescent="0.2"/>
    <row r="8651" ht="12.75" customHeight="1" x14ac:dyDescent="0.2"/>
    <row r="8652" ht="12.75" customHeight="1" x14ac:dyDescent="0.2"/>
    <row r="8653" ht="12.75" customHeight="1" x14ac:dyDescent="0.2"/>
    <row r="8654" ht="12.75" customHeight="1" x14ac:dyDescent="0.2"/>
    <row r="8655" ht="12.75" customHeight="1" x14ac:dyDescent="0.2"/>
    <row r="8656" ht="12.75" customHeight="1" x14ac:dyDescent="0.2"/>
    <row r="8657" ht="12.75" customHeight="1" x14ac:dyDescent="0.2"/>
    <row r="8658" ht="12.75" customHeight="1" x14ac:dyDescent="0.2"/>
    <row r="8659" ht="12.75" customHeight="1" x14ac:dyDescent="0.2"/>
    <row r="8660" ht="12.75" customHeight="1" x14ac:dyDescent="0.2"/>
    <row r="8661" ht="12.75" customHeight="1" x14ac:dyDescent="0.2"/>
    <row r="8662" ht="12.75" customHeight="1" x14ac:dyDescent="0.2"/>
    <row r="8663" ht="12.75" customHeight="1" x14ac:dyDescent="0.2"/>
    <row r="8664" ht="12.75" customHeight="1" x14ac:dyDescent="0.2"/>
    <row r="8665" ht="12.75" customHeight="1" x14ac:dyDescent="0.2"/>
    <row r="8666" ht="12.75" customHeight="1" x14ac:dyDescent="0.2"/>
    <row r="8667" ht="12.75" customHeight="1" x14ac:dyDescent="0.2"/>
    <row r="8668" ht="12.75" customHeight="1" x14ac:dyDescent="0.2"/>
    <row r="8669" ht="12.75" customHeight="1" x14ac:dyDescent="0.2"/>
    <row r="8670" ht="12.75" customHeight="1" x14ac:dyDescent="0.2"/>
    <row r="8671" ht="12.75" customHeight="1" x14ac:dyDescent="0.2"/>
    <row r="8672" ht="12.75" customHeight="1" x14ac:dyDescent="0.2"/>
    <row r="8673" ht="12.75" customHeight="1" x14ac:dyDescent="0.2"/>
    <row r="8674" ht="12.75" customHeight="1" x14ac:dyDescent="0.2"/>
    <row r="8675" ht="12.75" customHeight="1" x14ac:dyDescent="0.2"/>
    <row r="8676" ht="12.75" customHeight="1" x14ac:dyDescent="0.2"/>
    <row r="8677" ht="12.75" customHeight="1" x14ac:dyDescent="0.2"/>
    <row r="8678" ht="12.75" customHeight="1" x14ac:dyDescent="0.2"/>
    <row r="8679" ht="12.75" customHeight="1" x14ac:dyDescent="0.2"/>
    <row r="8680" ht="12.75" customHeight="1" x14ac:dyDescent="0.2"/>
    <row r="8681" ht="12.75" customHeight="1" x14ac:dyDescent="0.2"/>
    <row r="8682" ht="12.75" customHeight="1" x14ac:dyDescent="0.2"/>
    <row r="8683" ht="12.75" customHeight="1" x14ac:dyDescent="0.2"/>
    <row r="8684" ht="12.75" customHeight="1" x14ac:dyDescent="0.2"/>
    <row r="8685" ht="12.75" customHeight="1" x14ac:dyDescent="0.2"/>
    <row r="8686" ht="12.75" customHeight="1" x14ac:dyDescent="0.2"/>
    <row r="8687" ht="12.75" customHeight="1" x14ac:dyDescent="0.2"/>
    <row r="8688" ht="12.75" customHeight="1" x14ac:dyDescent="0.2"/>
    <row r="8689" ht="12.75" customHeight="1" x14ac:dyDescent="0.2"/>
    <row r="8690" ht="12.75" customHeight="1" x14ac:dyDescent="0.2"/>
    <row r="8691" ht="12.75" customHeight="1" x14ac:dyDescent="0.2"/>
    <row r="8692" ht="12.75" customHeight="1" x14ac:dyDescent="0.2"/>
    <row r="8693" ht="12.75" customHeight="1" x14ac:dyDescent="0.2"/>
    <row r="8694" ht="12.75" customHeight="1" x14ac:dyDescent="0.2"/>
    <row r="8695" ht="12.75" customHeight="1" x14ac:dyDescent="0.2"/>
    <row r="8696" ht="12.75" customHeight="1" x14ac:dyDescent="0.2"/>
    <row r="8697" ht="12.75" customHeight="1" x14ac:dyDescent="0.2"/>
    <row r="8698" ht="12.75" customHeight="1" x14ac:dyDescent="0.2"/>
    <row r="8699" ht="12.75" customHeight="1" x14ac:dyDescent="0.2"/>
    <row r="8700" ht="12.75" customHeight="1" x14ac:dyDescent="0.2"/>
    <row r="8701" ht="12.75" customHeight="1" x14ac:dyDescent="0.2"/>
    <row r="8702" ht="12.75" customHeight="1" x14ac:dyDescent="0.2"/>
    <row r="8703" ht="12.75" customHeight="1" x14ac:dyDescent="0.2"/>
    <row r="8704" ht="12.75" customHeight="1" x14ac:dyDescent="0.2"/>
    <row r="8705" ht="12.75" customHeight="1" x14ac:dyDescent="0.2"/>
    <row r="8706" ht="12.75" customHeight="1" x14ac:dyDescent="0.2"/>
    <row r="8707" ht="12.75" customHeight="1" x14ac:dyDescent="0.2"/>
    <row r="8708" ht="12.75" customHeight="1" x14ac:dyDescent="0.2"/>
    <row r="8709" ht="12.75" customHeight="1" x14ac:dyDescent="0.2"/>
    <row r="8710" ht="12.75" customHeight="1" x14ac:dyDescent="0.2"/>
    <row r="8711" ht="12.75" customHeight="1" x14ac:dyDescent="0.2"/>
    <row r="8712" ht="12.75" customHeight="1" x14ac:dyDescent="0.2"/>
    <row r="8713" ht="12.75" customHeight="1" x14ac:dyDescent="0.2"/>
    <row r="8714" ht="12.75" customHeight="1" x14ac:dyDescent="0.2"/>
    <row r="8715" ht="12.75" customHeight="1" x14ac:dyDescent="0.2"/>
    <row r="8716" ht="12.75" customHeight="1" x14ac:dyDescent="0.2"/>
    <row r="8717" ht="12.75" customHeight="1" x14ac:dyDescent="0.2"/>
    <row r="8718" ht="12.75" customHeight="1" x14ac:dyDescent="0.2"/>
    <row r="8719" ht="12.75" customHeight="1" x14ac:dyDescent="0.2"/>
    <row r="8720" ht="12.75" customHeight="1" x14ac:dyDescent="0.2"/>
    <row r="8721" ht="12.75" customHeight="1" x14ac:dyDescent="0.2"/>
    <row r="8722" ht="12.75" customHeight="1" x14ac:dyDescent="0.2"/>
    <row r="8723" ht="12.75" customHeight="1" x14ac:dyDescent="0.2"/>
    <row r="8724" ht="12.75" customHeight="1" x14ac:dyDescent="0.2"/>
    <row r="8725" ht="12.75" customHeight="1" x14ac:dyDescent="0.2"/>
    <row r="8726" ht="12.75" customHeight="1" x14ac:dyDescent="0.2"/>
    <row r="8727" ht="12.75" customHeight="1" x14ac:dyDescent="0.2"/>
    <row r="8728" ht="12.75" customHeight="1" x14ac:dyDescent="0.2"/>
    <row r="8729" ht="12.75" customHeight="1" x14ac:dyDescent="0.2"/>
    <row r="8730" ht="12.75" customHeight="1" x14ac:dyDescent="0.2"/>
    <row r="8731" ht="12.75" customHeight="1" x14ac:dyDescent="0.2"/>
    <row r="8732" ht="12.75" customHeight="1" x14ac:dyDescent="0.2"/>
    <row r="8733" ht="12.75" customHeight="1" x14ac:dyDescent="0.2"/>
    <row r="8734" ht="12.75" customHeight="1" x14ac:dyDescent="0.2"/>
    <row r="8735" ht="12.75" customHeight="1" x14ac:dyDescent="0.2"/>
    <row r="8736" ht="12.75" customHeight="1" x14ac:dyDescent="0.2"/>
    <row r="8737" ht="12.75" customHeight="1" x14ac:dyDescent="0.2"/>
    <row r="8738" ht="12.75" customHeight="1" x14ac:dyDescent="0.2"/>
    <row r="8739" ht="12.75" customHeight="1" x14ac:dyDescent="0.2"/>
    <row r="8740" ht="12.75" customHeight="1" x14ac:dyDescent="0.2"/>
    <row r="8741" ht="12.75" customHeight="1" x14ac:dyDescent="0.2"/>
    <row r="8742" ht="12.75" customHeight="1" x14ac:dyDescent="0.2"/>
    <row r="8743" ht="12.75" customHeight="1" x14ac:dyDescent="0.2"/>
    <row r="8744" ht="12.75" customHeight="1" x14ac:dyDescent="0.2"/>
    <row r="8745" ht="12.75" customHeight="1" x14ac:dyDescent="0.2"/>
    <row r="8746" ht="12.75" customHeight="1" x14ac:dyDescent="0.2"/>
    <row r="8747" ht="12.75" customHeight="1" x14ac:dyDescent="0.2"/>
    <row r="8748" ht="12.75" customHeight="1" x14ac:dyDescent="0.2"/>
    <row r="8749" ht="12.75" customHeight="1" x14ac:dyDescent="0.2"/>
    <row r="8750" ht="12.75" customHeight="1" x14ac:dyDescent="0.2"/>
    <row r="8751" ht="12.75" customHeight="1" x14ac:dyDescent="0.2"/>
    <row r="8752" ht="12.75" customHeight="1" x14ac:dyDescent="0.2"/>
    <row r="8753" ht="12.75" customHeight="1" x14ac:dyDescent="0.2"/>
    <row r="8754" ht="12.75" customHeight="1" x14ac:dyDescent="0.2"/>
    <row r="8755" ht="12.75" customHeight="1" x14ac:dyDescent="0.2"/>
    <row r="8756" ht="12.75" customHeight="1" x14ac:dyDescent="0.2"/>
    <row r="8757" ht="12.75" customHeight="1" x14ac:dyDescent="0.2"/>
    <row r="8758" ht="12.75" customHeight="1" x14ac:dyDescent="0.2"/>
    <row r="8759" ht="12.75" customHeight="1" x14ac:dyDescent="0.2"/>
    <row r="8760" ht="12.75" customHeight="1" x14ac:dyDescent="0.2"/>
    <row r="8761" ht="12.75" customHeight="1" x14ac:dyDescent="0.2"/>
    <row r="8762" ht="12.75" customHeight="1" x14ac:dyDescent="0.2"/>
    <row r="8763" ht="12.75" customHeight="1" x14ac:dyDescent="0.2"/>
    <row r="8764" ht="12.75" customHeight="1" x14ac:dyDescent="0.2"/>
    <row r="8765" ht="12.75" customHeight="1" x14ac:dyDescent="0.2"/>
    <row r="8766" ht="12.75" customHeight="1" x14ac:dyDescent="0.2"/>
    <row r="8767" ht="12.75" customHeight="1" x14ac:dyDescent="0.2"/>
    <row r="8768" ht="12.75" customHeight="1" x14ac:dyDescent="0.2"/>
    <row r="8769" ht="12.75" customHeight="1" x14ac:dyDescent="0.2"/>
    <row r="8770" ht="12.75" customHeight="1" x14ac:dyDescent="0.2"/>
    <row r="8771" ht="12.75" customHeight="1" x14ac:dyDescent="0.2"/>
    <row r="8772" ht="12.75" customHeight="1" x14ac:dyDescent="0.2"/>
    <row r="8773" ht="12.75" customHeight="1" x14ac:dyDescent="0.2"/>
    <row r="8774" ht="12.75" customHeight="1" x14ac:dyDescent="0.2"/>
    <row r="8775" ht="12.75" customHeight="1" x14ac:dyDescent="0.2"/>
    <row r="8776" ht="12.75" customHeight="1" x14ac:dyDescent="0.2"/>
    <row r="8777" ht="12.75" customHeight="1" x14ac:dyDescent="0.2"/>
    <row r="8778" ht="12.75" customHeight="1" x14ac:dyDescent="0.2"/>
    <row r="8779" ht="12.75" customHeight="1" x14ac:dyDescent="0.2"/>
    <row r="8780" ht="12.75" customHeight="1" x14ac:dyDescent="0.2"/>
    <row r="8781" ht="12.75" customHeight="1" x14ac:dyDescent="0.2"/>
    <row r="8782" ht="12.75" customHeight="1" x14ac:dyDescent="0.2"/>
    <row r="8783" ht="12.75" customHeight="1" x14ac:dyDescent="0.2"/>
    <row r="8784" ht="12.75" customHeight="1" x14ac:dyDescent="0.2"/>
    <row r="8785" ht="12.75" customHeight="1" x14ac:dyDescent="0.2"/>
    <row r="8786" ht="12.75" customHeight="1" x14ac:dyDescent="0.2"/>
    <row r="8787" ht="12.75" customHeight="1" x14ac:dyDescent="0.2"/>
    <row r="8788" ht="12.75" customHeight="1" x14ac:dyDescent="0.2"/>
    <row r="8789" ht="12.75" customHeight="1" x14ac:dyDescent="0.2"/>
    <row r="8790" ht="12.75" customHeight="1" x14ac:dyDescent="0.2"/>
    <row r="8791" ht="12.75" customHeight="1" x14ac:dyDescent="0.2"/>
    <row r="8792" ht="12.75" customHeight="1" x14ac:dyDescent="0.2"/>
    <row r="8793" ht="12.75" customHeight="1" x14ac:dyDescent="0.2"/>
    <row r="8794" ht="12.75" customHeight="1" x14ac:dyDescent="0.2"/>
    <row r="8795" ht="12.75" customHeight="1" x14ac:dyDescent="0.2"/>
    <row r="8796" ht="12.75" customHeight="1" x14ac:dyDescent="0.2"/>
    <row r="8797" ht="12.75" customHeight="1" x14ac:dyDescent="0.2"/>
    <row r="8798" ht="12.75" customHeight="1" x14ac:dyDescent="0.2"/>
    <row r="8799" ht="12.75" customHeight="1" x14ac:dyDescent="0.2"/>
    <row r="8800" ht="12.75" customHeight="1" x14ac:dyDescent="0.2"/>
    <row r="8801" ht="12.75" customHeight="1" x14ac:dyDescent="0.2"/>
    <row r="8802" ht="12.75" customHeight="1" x14ac:dyDescent="0.2"/>
    <row r="8803" ht="12.75" customHeight="1" x14ac:dyDescent="0.2"/>
    <row r="8804" ht="12.75" customHeight="1" x14ac:dyDescent="0.2"/>
    <row r="8805" ht="12.75" customHeight="1" x14ac:dyDescent="0.2"/>
    <row r="8806" ht="12.75" customHeight="1" x14ac:dyDescent="0.2"/>
    <row r="8807" ht="12.75" customHeight="1" x14ac:dyDescent="0.2"/>
    <row r="8808" ht="12.75" customHeight="1" x14ac:dyDescent="0.2"/>
    <row r="8809" ht="12.75" customHeight="1" x14ac:dyDescent="0.2"/>
    <row r="8810" ht="12.75" customHeight="1" x14ac:dyDescent="0.2"/>
    <row r="8811" ht="12.75" customHeight="1" x14ac:dyDescent="0.2"/>
    <row r="8812" ht="12.75" customHeight="1" x14ac:dyDescent="0.2"/>
    <row r="8813" ht="12.75" customHeight="1" x14ac:dyDescent="0.2"/>
    <row r="8814" ht="12.75" customHeight="1" x14ac:dyDescent="0.2"/>
    <row r="8815" ht="12.75" customHeight="1" x14ac:dyDescent="0.2"/>
    <row r="8816" ht="12.75" customHeight="1" x14ac:dyDescent="0.2"/>
    <row r="8817" ht="12.75" customHeight="1" x14ac:dyDescent="0.2"/>
    <row r="8818" ht="12.75" customHeight="1" x14ac:dyDescent="0.2"/>
    <row r="8819" ht="12.75" customHeight="1" x14ac:dyDescent="0.2"/>
    <row r="8820" ht="12.75" customHeight="1" x14ac:dyDescent="0.2"/>
    <row r="8821" ht="12.75" customHeight="1" x14ac:dyDescent="0.2"/>
    <row r="8822" ht="12.75" customHeight="1" x14ac:dyDescent="0.2"/>
    <row r="8823" ht="12.75" customHeight="1" x14ac:dyDescent="0.2"/>
    <row r="8824" ht="12.75" customHeight="1" x14ac:dyDescent="0.2"/>
    <row r="8825" ht="12.75" customHeight="1" x14ac:dyDescent="0.2"/>
    <row r="8826" ht="12.75" customHeight="1" x14ac:dyDescent="0.2"/>
    <row r="8827" ht="12.75" customHeight="1" x14ac:dyDescent="0.2"/>
    <row r="8828" ht="12.75" customHeight="1" x14ac:dyDescent="0.2"/>
    <row r="8829" ht="12.75" customHeight="1" x14ac:dyDescent="0.2"/>
    <row r="8830" ht="12.75" customHeight="1" x14ac:dyDescent="0.2"/>
    <row r="8831" ht="12.75" customHeight="1" x14ac:dyDescent="0.2"/>
    <row r="8832" ht="12.75" customHeight="1" x14ac:dyDescent="0.2"/>
    <row r="8833" ht="12.75" customHeight="1" x14ac:dyDescent="0.2"/>
    <row r="8834" ht="12.75" customHeight="1" x14ac:dyDescent="0.2"/>
    <row r="8835" ht="12.75" customHeight="1" x14ac:dyDescent="0.2"/>
    <row r="8836" ht="12.75" customHeight="1" x14ac:dyDescent="0.2"/>
    <row r="8837" ht="12.75" customHeight="1" x14ac:dyDescent="0.2"/>
    <row r="8838" ht="12.75" customHeight="1" x14ac:dyDescent="0.2"/>
    <row r="8839" ht="12.75" customHeight="1" x14ac:dyDescent="0.2"/>
    <row r="8840" ht="12.75" customHeight="1" x14ac:dyDescent="0.2"/>
    <row r="8841" ht="12.75" customHeight="1" x14ac:dyDescent="0.2"/>
    <row r="8842" ht="12.75" customHeight="1" x14ac:dyDescent="0.2"/>
    <row r="8843" ht="12.75" customHeight="1" x14ac:dyDescent="0.2"/>
    <row r="8844" ht="12.75" customHeight="1" x14ac:dyDescent="0.2"/>
    <row r="8845" ht="12.75" customHeight="1" x14ac:dyDescent="0.2"/>
    <row r="8846" ht="12.75" customHeight="1" x14ac:dyDescent="0.2"/>
    <row r="8847" ht="12.75" customHeight="1" x14ac:dyDescent="0.2"/>
    <row r="8848" ht="12.75" customHeight="1" x14ac:dyDescent="0.2"/>
    <row r="8849" ht="12.75" customHeight="1" x14ac:dyDescent="0.2"/>
    <row r="8850" ht="12.75" customHeight="1" x14ac:dyDescent="0.2"/>
    <row r="8851" ht="12.75" customHeight="1" x14ac:dyDescent="0.2"/>
    <row r="8852" ht="12.75" customHeight="1" x14ac:dyDescent="0.2"/>
    <row r="8853" ht="12.75" customHeight="1" x14ac:dyDescent="0.2"/>
    <row r="8854" ht="12.75" customHeight="1" x14ac:dyDescent="0.2"/>
    <row r="8855" ht="12.75" customHeight="1" x14ac:dyDescent="0.2"/>
    <row r="8856" ht="12.75" customHeight="1" x14ac:dyDescent="0.2"/>
    <row r="8857" ht="12.75" customHeight="1" x14ac:dyDescent="0.2"/>
    <row r="8858" ht="12.75" customHeight="1" x14ac:dyDescent="0.2"/>
    <row r="8859" ht="12.75" customHeight="1" x14ac:dyDescent="0.2"/>
    <row r="8860" ht="12.75" customHeight="1" x14ac:dyDescent="0.2"/>
    <row r="8861" ht="12.75" customHeight="1" x14ac:dyDescent="0.2"/>
    <row r="8862" ht="12.75" customHeight="1" x14ac:dyDescent="0.2"/>
    <row r="8863" ht="12.75" customHeight="1" x14ac:dyDescent="0.2"/>
    <row r="8864" ht="12.75" customHeight="1" x14ac:dyDescent="0.2"/>
    <row r="8865" ht="12.75" customHeight="1" x14ac:dyDescent="0.2"/>
    <row r="8866" ht="12.75" customHeight="1" x14ac:dyDescent="0.2"/>
    <row r="8867" ht="12.75" customHeight="1" x14ac:dyDescent="0.2"/>
    <row r="8868" ht="12.75" customHeight="1" x14ac:dyDescent="0.2"/>
    <row r="8869" ht="12.75" customHeight="1" x14ac:dyDescent="0.2"/>
    <row r="8870" ht="12.75" customHeight="1" x14ac:dyDescent="0.2"/>
    <row r="8871" ht="12.75" customHeight="1" x14ac:dyDescent="0.2"/>
    <row r="8872" ht="12.75" customHeight="1" x14ac:dyDescent="0.2"/>
    <row r="8873" ht="12.75" customHeight="1" x14ac:dyDescent="0.2"/>
    <row r="8874" ht="12.75" customHeight="1" x14ac:dyDescent="0.2"/>
    <row r="8875" ht="12.75" customHeight="1" x14ac:dyDescent="0.2"/>
    <row r="8876" ht="12.75" customHeight="1" x14ac:dyDescent="0.2"/>
    <row r="8877" ht="12.75" customHeight="1" x14ac:dyDescent="0.2"/>
    <row r="8878" ht="12.75" customHeight="1" x14ac:dyDescent="0.2"/>
    <row r="8879" ht="12.75" customHeight="1" x14ac:dyDescent="0.2"/>
    <row r="8880" ht="12.75" customHeight="1" x14ac:dyDescent="0.2"/>
    <row r="8881" ht="12.75" customHeight="1" x14ac:dyDescent="0.2"/>
    <row r="8882" ht="12.75" customHeight="1" x14ac:dyDescent="0.2"/>
    <row r="8883" ht="12.75" customHeight="1" x14ac:dyDescent="0.2"/>
    <row r="8884" ht="12.75" customHeight="1" x14ac:dyDescent="0.2"/>
    <row r="8885" ht="12.75" customHeight="1" x14ac:dyDescent="0.2"/>
    <row r="8886" ht="12.75" customHeight="1" x14ac:dyDescent="0.2"/>
    <row r="8887" ht="12.75" customHeight="1" x14ac:dyDescent="0.2"/>
    <row r="8888" ht="12.75" customHeight="1" x14ac:dyDescent="0.2"/>
    <row r="8889" ht="12.75" customHeight="1" x14ac:dyDescent="0.2"/>
    <row r="8890" ht="12.75" customHeight="1" x14ac:dyDescent="0.2"/>
    <row r="8891" ht="12.75" customHeight="1" x14ac:dyDescent="0.2"/>
    <row r="8892" ht="12.75" customHeight="1" x14ac:dyDescent="0.2"/>
    <row r="8893" ht="12.75" customHeight="1" x14ac:dyDescent="0.2"/>
    <row r="8894" ht="12.75" customHeight="1" x14ac:dyDescent="0.2"/>
    <row r="8895" ht="12.75" customHeight="1" x14ac:dyDescent="0.2"/>
    <row r="8896" ht="12.75" customHeight="1" x14ac:dyDescent="0.2"/>
    <row r="8897" ht="12.75" customHeight="1" x14ac:dyDescent="0.2"/>
    <row r="8898" ht="12.75" customHeight="1" x14ac:dyDescent="0.2"/>
    <row r="8899" ht="12.75" customHeight="1" x14ac:dyDescent="0.2"/>
    <row r="8900" ht="12.75" customHeight="1" x14ac:dyDescent="0.2"/>
    <row r="8901" ht="12.75" customHeight="1" x14ac:dyDescent="0.2"/>
    <row r="8902" ht="12.75" customHeight="1" x14ac:dyDescent="0.2"/>
    <row r="8903" ht="12.75" customHeight="1" x14ac:dyDescent="0.2"/>
    <row r="8904" ht="12.75" customHeight="1" x14ac:dyDescent="0.2"/>
    <row r="8905" ht="12.75" customHeight="1" x14ac:dyDescent="0.2"/>
    <row r="8906" ht="12.75" customHeight="1" x14ac:dyDescent="0.2"/>
    <row r="8907" ht="12.75" customHeight="1" x14ac:dyDescent="0.2"/>
    <row r="8908" ht="12.75" customHeight="1" x14ac:dyDescent="0.2"/>
    <row r="8909" ht="12.75" customHeight="1" x14ac:dyDescent="0.2"/>
    <row r="8910" ht="12.75" customHeight="1" x14ac:dyDescent="0.2"/>
    <row r="8911" ht="12.75" customHeight="1" x14ac:dyDescent="0.2"/>
    <row r="8912" ht="12.75" customHeight="1" x14ac:dyDescent="0.2"/>
    <row r="8913" ht="12.75" customHeight="1" x14ac:dyDescent="0.2"/>
    <row r="8914" ht="12.75" customHeight="1" x14ac:dyDescent="0.2"/>
    <row r="8915" ht="12.75" customHeight="1" x14ac:dyDescent="0.2"/>
    <row r="8916" ht="12.75" customHeight="1" x14ac:dyDescent="0.2"/>
    <row r="8917" ht="12.75" customHeight="1" x14ac:dyDescent="0.2"/>
    <row r="8918" ht="12.75" customHeight="1" x14ac:dyDescent="0.2"/>
    <row r="8919" ht="12.75" customHeight="1" x14ac:dyDescent="0.2"/>
    <row r="8920" ht="12.75" customHeight="1" x14ac:dyDescent="0.2"/>
    <row r="8921" ht="12.75" customHeight="1" x14ac:dyDescent="0.2"/>
    <row r="8922" ht="12.75" customHeight="1" x14ac:dyDescent="0.2"/>
    <row r="8923" ht="12.75" customHeight="1" x14ac:dyDescent="0.2"/>
    <row r="8924" ht="12.75" customHeight="1" x14ac:dyDescent="0.2"/>
    <row r="8925" ht="12.75" customHeight="1" x14ac:dyDescent="0.2"/>
    <row r="8926" ht="12.75" customHeight="1" x14ac:dyDescent="0.2"/>
    <row r="8927" ht="12.75" customHeight="1" x14ac:dyDescent="0.2"/>
    <row r="8928" ht="12.75" customHeight="1" x14ac:dyDescent="0.2"/>
    <row r="8929" ht="12.75" customHeight="1" x14ac:dyDescent="0.2"/>
    <row r="8930" ht="12.75" customHeight="1" x14ac:dyDescent="0.2"/>
    <row r="8931" ht="12.75" customHeight="1" x14ac:dyDescent="0.2"/>
    <row r="8932" ht="12.75" customHeight="1" x14ac:dyDescent="0.2"/>
    <row r="8933" ht="12.75" customHeight="1" x14ac:dyDescent="0.2"/>
    <row r="8934" ht="12.75" customHeight="1" x14ac:dyDescent="0.2"/>
    <row r="8935" ht="12.75" customHeight="1" x14ac:dyDescent="0.2"/>
    <row r="8936" ht="12.75" customHeight="1" x14ac:dyDescent="0.2"/>
    <row r="8937" ht="12.75" customHeight="1" x14ac:dyDescent="0.2"/>
    <row r="8938" ht="12.75" customHeight="1" x14ac:dyDescent="0.2"/>
    <row r="8939" ht="12.75" customHeight="1" x14ac:dyDescent="0.2"/>
    <row r="8940" ht="12.75" customHeight="1" x14ac:dyDescent="0.2"/>
    <row r="8941" ht="12.75" customHeight="1" x14ac:dyDescent="0.2"/>
    <row r="8942" ht="12.75" customHeight="1" x14ac:dyDescent="0.2"/>
    <row r="8943" ht="12.75" customHeight="1" x14ac:dyDescent="0.2"/>
    <row r="8944" ht="12.75" customHeight="1" x14ac:dyDescent="0.2"/>
    <row r="8945" ht="12.75" customHeight="1" x14ac:dyDescent="0.2"/>
    <row r="8946" ht="12.75" customHeight="1" x14ac:dyDescent="0.2"/>
    <row r="8947" ht="12.75" customHeight="1" x14ac:dyDescent="0.2"/>
    <row r="8948" ht="12.75" customHeight="1" x14ac:dyDescent="0.2"/>
    <row r="8949" ht="12.75" customHeight="1" x14ac:dyDescent="0.2"/>
    <row r="8950" ht="12.75" customHeight="1" x14ac:dyDescent="0.2"/>
    <row r="8951" ht="12.75" customHeight="1" x14ac:dyDescent="0.2"/>
    <row r="8952" ht="12.75" customHeight="1" x14ac:dyDescent="0.2"/>
    <row r="8953" ht="12.75" customHeight="1" x14ac:dyDescent="0.2"/>
    <row r="8954" ht="12.75" customHeight="1" x14ac:dyDescent="0.2"/>
    <row r="8955" ht="12.75" customHeight="1" x14ac:dyDescent="0.2"/>
    <row r="8956" ht="12.75" customHeight="1" x14ac:dyDescent="0.2"/>
    <row r="8957" ht="12.75" customHeight="1" x14ac:dyDescent="0.2"/>
    <row r="8958" ht="12.75" customHeight="1" x14ac:dyDescent="0.2"/>
    <row r="8959" ht="12.75" customHeight="1" x14ac:dyDescent="0.2"/>
    <row r="8960" ht="12.75" customHeight="1" x14ac:dyDescent="0.2"/>
    <row r="8961" ht="12.75" customHeight="1" x14ac:dyDescent="0.2"/>
    <row r="8962" ht="12.75" customHeight="1" x14ac:dyDescent="0.2"/>
    <row r="8963" ht="12.75" customHeight="1" x14ac:dyDescent="0.2"/>
    <row r="8964" ht="12.75" customHeight="1" x14ac:dyDescent="0.2"/>
    <row r="8965" ht="12.75" customHeight="1" x14ac:dyDescent="0.2"/>
    <row r="8966" ht="12.75" customHeight="1" x14ac:dyDescent="0.2"/>
    <row r="8967" ht="12.75" customHeight="1" x14ac:dyDescent="0.2"/>
    <row r="8968" ht="12.75" customHeight="1" x14ac:dyDescent="0.2"/>
    <row r="8969" ht="12.75" customHeight="1" x14ac:dyDescent="0.2"/>
    <row r="8970" ht="12.75" customHeight="1" x14ac:dyDescent="0.2"/>
    <row r="8971" ht="12.75" customHeight="1" x14ac:dyDescent="0.2"/>
    <row r="8972" ht="12.75" customHeight="1" x14ac:dyDescent="0.2"/>
    <row r="8973" ht="12.75" customHeight="1" x14ac:dyDescent="0.2"/>
    <row r="8974" ht="12.75" customHeight="1" x14ac:dyDescent="0.2"/>
    <row r="8975" ht="12.75" customHeight="1" x14ac:dyDescent="0.2"/>
    <row r="8976" ht="12.75" customHeight="1" x14ac:dyDescent="0.2"/>
    <row r="8977" ht="12.75" customHeight="1" x14ac:dyDescent="0.2"/>
    <row r="8978" ht="12.75" customHeight="1" x14ac:dyDescent="0.2"/>
    <row r="8979" ht="12.75" customHeight="1" x14ac:dyDescent="0.2"/>
    <row r="8980" ht="12.75" customHeight="1" x14ac:dyDescent="0.2"/>
    <row r="8981" ht="12.75" customHeight="1" x14ac:dyDescent="0.2"/>
    <row r="8982" ht="12.75" customHeight="1" x14ac:dyDescent="0.2"/>
    <row r="8983" ht="12.75" customHeight="1" x14ac:dyDescent="0.2"/>
    <row r="8984" ht="12.75" customHeight="1" x14ac:dyDescent="0.2"/>
    <row r="8985" ht="12.75" customHeight="1" x14ac:dyDescent="0.2"/>
    <row r="8986" ht="12.75" customHeight="1" x14ac:dyDescent="0.2"/>
    <row r="8987" ht="12.75" customHeight="1" x14ac:dyDescent="0.2"/>
    <row r="8988" ht="12.75" customHeight="1" x14ac:dyDescent="0.2"/>
    <row r="8989" ht="12.75" customHeight="1" x14ac:dyDescent="0.2"/>
    <row r="8990" ht="12.75" customHeight="1" x14ac:dyDescent="0.2"/>
    <row r="8991" ht="12.75" customHeight="1" x14ac:dyDescent="0.2"/>
    <row r="8992" ht="12.75" customHeight="1" x14ac:dyDescent="0.2"/>
    <row r="8993" ht="12.75" customHeight="1" x14ac:dyDescent="0.2"/>
    <row r="8994" ht="12.75" customHeight="1" x14ac:dyDescent="0.2"/>
    <row r="8995" ht="12.75" customHeight="1" x14ac:dyDescent="0.2"/>
    <row r="8996" ht="12.75" customHeight="1" x14ac:dyDescent="0.2"/>
    <row r="8997" ht="12.75" customHeight="1" x14ac:dyDescent="0.2"/>
    <row r="8998" ht="12.75" customHeight="1" x14ac:dyDescent="0.2"/>
    <row r="8999" ht="12.75" customHeight="1" x14ac:dyDescent="0.2"/>
    <row r="9000" ht="12.75" customHeight="1" x14ac:dyDescent="0.2"/>
    <row r="9001" ht="12.75" customHeight="1" x14ac:dyDescent="0.2"/>
    <row r="9002" ht="12.75" customHeight="1" x14ac:dyDescent="0.2"/>
    <row r="9003" ht="12.75" customHeight="1" x14ac:dyDescent="0.2"/>
    <row r="9004" ht="12.75" customHeight="1" x14ac:dyDescent="0.2"/>
    <row r="9005" ht="12.75" customHeight="1" x14ac:dyDescent="0.2"/>
    <row r="9006" ht="12.75" customHeight="1" x14ac:dyDescent="0.2"/>
    <row r="9007" ht="12.75" customHeight="1" x14ac:dyDescent="0.2"/>
    <row r="9008" ht="12.75" customHeight="1" x14ac:dyDescent="0.2"/>
    <row r="9009" ht="12.75" customHeight="1" x14ac:dyDescent="0.2"/>
    <row r="9010" ht="12.75" customHeight="1" x14ac:dyDescent="0.2"/>
    <row r="9011" ht="12.75" customHeight="1" x14ac:dyDescent="0.2"/>
    <row r="9012" ht="12.75" customHeight="1" x14ac:dyDescent="0.2"/>
    <row r="9013" ht="12.75" customHeight="1" x14ac:dyDescent="0.2"/>
    <row r="9014" ht="12.75" customHeight="1" x14ac:dyDescent="0.2"/>
    <row r="9015" ht="12.75" customHeight="1" x14ac:dyDescent="0.2"/>
    <row r="9016" ht="12.75" customHeight="1" x14ac:dyDescent="0.2"/>
    <row r="9017" ht="12.75" customHeight="1" x14ac:dyDescent="0.2"/>
    <row r="9018" ht="12.75" customHeight="1" x14ac:dyDescent="0.2"/>
    <row r="9019" ht="12.75" customHeight="1" x14ac:dyDescent="0.2"/>
    <row r="9020" ht="12.75" customHeight="1" x14ac:dyDescent="0.2"/>
    <row r="9021" ht="12.75" customHeight="1" x14ac:dyDescent="0.2"/>
    <row r="9022" ht="12.75" customHeight="1" x14ac:dyDescent="0.2"/>
    <row r="9023" ht="12.75" customHeight="1" x14ac:dyDescent="0.2"/>
    <row r="9024" ht="12.75" customHeight="1" x14ac:dyDescent="0.2"/>
    <row r="9025" ht="12.75" customHeight="1" x14ac:dyDescent="0.2"/>
    <row r="9026" ht="12.75" customHeight="1" x14ac:dyDescent="0.2"/>
    <row r="9027" ht="12.75" customHeight="1" x14ac:dyDescent="0.2"/>
    <row r="9028" ht="12.75" customHeight="1" x14ac:dyDescent="0.2"/>
    <row r="9029" ht="12.75" customHeight="1" x14ac:dyDescent="0.2"/>
    <row r="9030" ht="12.75" customHeight="1" x14ac:dyDescent="0.2"/>
    <row r="9031" ht="12.75" customHeight="1" x14ac:dyDescent="0.2"/>
    <row r="9032" ht="12.75" customHeight="1" x14ac:dyDescent="0.2"/>
    <row r="9033" ht="12.75" customHeight="1" x14ac:dyDescent="0.2"/>
    <row r="9034" ht="12.75" customHeight="1" x14ac:dyDescent="0.2"/>
    <row r="9035" ht="12.75" customHeight="1" x14ac:dyDescent="0.2"/>
    <row r="9036" ht="12.75" customHeight="1" x14ac:dyDescent="0.2"/>
    <row r="9037" ht="12.75" customHeight="1" x14ac:dyDescent="0.2"/>
    <row r="9038" ht="12.75" customHeight="1" x14ac:dyDescent="0.2"/>
    <row r="9039" ht="12.75" customHeight="1" x14ac:dyDescent="0.2"/>
    <row r="9040" ht="12.75" customHeight="1" x14ac:dyDescent="0.2"/>
    <row r="9041" ht="12.75" customHeight="1" x14ac:dyDescent="0.2"/>
    <row r="9042" ht="12.75" customHeight="1" x14ac:dyDescent="0.2"/>
    <row r="9043" ht="12.75" customHeight="1" x14ac:dyDescent="0.2"/>
    <row r="9044" ht="12.75" customHeight="1" x14ac:dyDescent="0.2"/>
    <row r="9045" ht="12.75" customHeight="1" x14ac:dyDescent="0.2"/>
    <row r="9046" ht="12.75" customHeight="1" x14ac:dyDescent="0.2"/>
    <row r="9047" ht="12.75" customHeight="1" x14ac:dyDescent="0.2"/>
    <row r="9048" ht="12.75" customHeight="1" x14ac:dyDescent="0.2"/>
    <row r="9049" ht="12.75" customHeight="1" x14ac:dyDescent="0.2"/>
    <row r="9050" ht="12.75" customHeight="1" x14ac:dyDescent="0.2"/>
    <row r="9051" ht="12.75" customHeight="1" x14ac:dyDescent="0.2"/>
    <row r="9052" ht="12.75" customHeight="1" x14ac:dyDescent="0.2"/>
    <row r="9053" ht="12.75" customHeight="1" x14ac:dyDescent="0.2"/>
    <row r="9054" ht="12.75" customHeight="1" x14ac:dyDescent="0.2"/>
    <row r="9055" ht="12.75" customHeight="1" x14ac:dyDescent="0.2"/>
    <row r="9056" ht="12.75" customHeight="1" x14ac:dyDescent="0.2"/>
    <row r="9057" ht="12.75" customHeight="1" x14ac:dyDescent="0.2"/>
    <row r="9058" ht="12.75" customHeight="1" x14ac:dyDescent="0.2"/>
    <row r="9059" ht="12.75" customHeight="1" x14ac:dyDescent="0.2"/>
    <row r="9060" ht="12.75" customHeight="1" x14ac:dyDescent="0.2"/>
    <row r="9061" ht="12.75" customHeight="1" x14ac:dyDescent="0.2"/>
    <row r="9062" ht="12.75" customHeight="1" x14ac:dyDescent="0.2"/>
    <row r="9063" ht="12.75" customHeight="1" x14ac:dyDescent="0.2"/>
    <row r="9064" ht="12.75" customHeight="1" x14ac:dyDescent="0.2"/>
    <row r="9065" ht="12.75" customHeight="1" x14ac:dyDescent="0.2"/>
    <row r="9066" ht="12.75" customHeight="1" x14ac:dyDescent="0.2"/>
    <row r="9067" ht="12.75" customHeight="1" x14ac:dyDescent="0.2"/>
    <row r="9068" ht="12.75" customHeight="1" x14ac:dyDescent="0.2"/>
    <row r="9069" ht="12.75" customHeight="1" x14ac:dyDescent="0.2"/>
    <row r="9070" ht="12.75" customHeight="1" x14ac:dyDescent="0.2"/>
    <row r="9071" ht="12.75" customHeight="1" x14ac:dyDescent="0.2"/>
    <row r="9072" ht="12.75" customHeight="1" x14ac:dyDescent="0.2"/>
    <row r="9073" ht="12.75" customHeight="1" x14ac:dyDescent="0.2"/>
    <row r="9074" ht="12.75" customHeight="1" x14ac:dyDescent="0.2"/>
    <row r="9075" ht="12.75" customHeight="1" x14ac:dyDescent="0.2"/>
    <row r="9076" ht="12.75" customHeight="1" x14ac:dyDescent="0.2"/>
    <row r="9077" ht="12.75" customHeight="1" x14ac:dyDescent="0.2"/>
    <row r="9078" ht="12.75" customHeight="1" x14ac:dyDescent="0.2"/>
    <row r="9079" ht="12.75" customHeight="1" x14ac:dyDescent="0.2"/>
    <row r="9080" ht="12.75" customHeight="1" x14ac:dyDescent="0.2"/>
    <row r="9081" ht="12.75" customHeight="1" x14ac:dyDescent="0.2"/>
    <row r="9082" ht="12.75" customHeight="1" x14ac:dyDescent="0.2"/>
    <row r="9083" ht="12.75" customHeight="1" x14ac:dyDescent="0.2"/>
    <row r="9084" ht="12.75" customHeight="1" x14ac:dyDescent="0.2"/>
    <row r="9085" ht="12.75" customHeight="1" x14ac:dyDescent="0.2"/>
    <row r="9086" ht="12.75" customHeight="1" x14ac:dyDescent="0.2"/>
    <row r="9087" ht="12.75" customHeight="1" x14ac:dyDescent="0.2"/>
    <row r="9088" ht="12.75" customHeight="1" x14ac:dyDescent="0.2"/>
    <row r="9089" ht="12.75" customHeight="1" x14ac:dyDescent="0.2"/>
    <row r="9090" ht="12.75" customHeight="1" x14ac:dyDescent="0.2"/>
    <row r="9091" ht="12.75" customHeight="1" x14ac:dyDescent="0.2"/>
    <row r="9092" ht="12.75" customHeight="1" x14ac:dyDescent="0.2"/>
    <row r="9093" ht="12.75" customHeight="1" x14ac:dyDescent="0.2"/>
    <row r="9094" ht="12.75" customHeight="1" x14ac:dyDescent="0.2"/>
    <row r="9095" ht="12.75" customHeight="1" x14ac:dyDescent="0.2"/>
    <row r="9096" ht="12.75" customHeight="1" x14ac:dyDescent="0.2"/>
    <row r="9097" ht="12.75" customHeight="1" x14ac:dyDescent="0.2"/>
    <row r="9098" ht="12.75" customHeight="1" x14ac:dyDescent="0.2"/>
    <row r="9099" ht="12.75" customHeight="1" x14ac:dyDescent="0.2"/>
    <row r="9100" ht="12.75" customHeight="1" x14ac:dyDescent="0.2"/>
    <row r="9101" ht="12.75" customHeight="1" x14ac:dyDescent="0.2"/>
    <row r="9102" ht="12.75" customHeight="1" x14ac:dyDescent="0.2"/>
    <row r="9103" ht="12.75" customHeight="1" x14ac:dyDescent="0.2"/>
    <row r="9104" ht="12.75" customHeight="1" x14ac:dyDescent="0.2"/>
    <row r="9105" ht="12.75" customHeight="1" x14ac:dyDescent="0.2"/>
    <row r="9106" ht="12.75" customHeight="1" x14ac:dyDescent="0.2"/>
    <row r="9107" ht="12.75" customHeight="1" x14ac:dyDescent="0.2"/>
    <row r="9108" ht="12.75" customHeight="1" x14ac:dyDescent="0.2"/>
    <row r="9109" ht="12.75" customHeight="1" x14ac:dyDescent="0.2"/>
    <row r="9110" ht="12.75" customHeight="1" x14ac:dyDescent="0.2"/>
    <row r="9111" ht="12.75" customHeight="1" x14ac:dyDescent="0.2"/>
    <row r="9112" ht="12.75" customHeight="1" x14ac:dyDescent="0.2"/>
    <row r="9113" ht="12.75" customHeight="1" x14ac:dyDescent="0.2"/>
    <row r="9114" ht="12.75" customHeight="1" x14ac:dyDescent="0.2"/>
    <row r="9115" ht="12.75" customHeight="1" x14ac:dyDescent="0.2"/>
    <row r="9116" ht="12.75" customHeight="1" x14ac:dyDescent="0.2"/>
    <row r="9117" ht="12.75" customHeight="1" x14ac:dyDescent="0.2"/>
    <row r="9118" ht="12.75" customHeight="1" x14ac:dyDescent="0.2"/>
    <row r="9119" ht="12.75" customHeight="1" x14ac:dyDescent="0.2"/>
    <row r="9120" ht="12.75" customHeight="1" x14ac:dyDescent="0.2"/>
    <row r="9121" ht="12.75" customHeight="1" x14ac:dyDescent="0.2"/>
    <row r="9122" ht="12.75" customHeight="1" x14ac:dyDescent="0.2"/>
    <row r="9123" ht="12.75" customHeight="1" x14ac:dyDescent="0.2"/>
    <row r="9124" ht="12.75" customHeight="1" x14ac:dyDescent="0.2"/>
    <row r="9125" ht="12.75" customHeight="1" x14ac:dyDescent="0.2"/>
    <row r="9126" ht="12.75" customHeight="1" x14ac:dyDescent="0.2"/>
    <row r="9127" ht="12.75" customHeight="1" x14ac:dyDescent="0.2"/>
    <row r="9128" ht="12.75" customHeight="1" x14ac:dyDescent="0.2"/>
    <row r="9129" ht="12.75" customHeight="1" x14ac:dyDescent="0.2"/>
    <row r="9130" ht="12.75" customHeight="1" x14ac:dyDescent="0.2"/>
    <row r="9131" ht="12.75" customHeight="1" x14ac:dyDescent="0.2"/>
    <row r="9132" ht="12.75" customHeight="1" x14ac:dyDescent="0.2"/>
    <row r="9133" ht="12.75" customHeight="1" x14ac:dyDescent="0.2"/>
    <row r="9134" ht="12.75" customHeight="1" x14ac:dyDescent="0.2"/>
    <row r="9135" ht="12.75" customHeight="1" x14ac:dyDescent="0.2"/>
    <row r="9136" ht="12.75" customHeight="1" x14ac:dyDescent="0.2"/>
    <row r="9137" ht="12.75" customHeight="1" x14ac:dyDescent="0.2"/>
    <row r="9138" ht="12.75" customHeight="1" x14ac:dyDescent="0.2"/>
    <row r="9139" ht="12.75" customHeight="1" x14ac:dyDescent="0.2"/>
    <row r="9140" ht="12.75" customHeight="1" x14ac:dyDescent="0.2"/>
    <row r="9141" ht="12.75" customHeight="1" x14ac:dyDescent="0.2"/>
    <row r="9142" ht="12.75" customHeight="1" x14ac:dyDescent="0.2"/>
    <row r="9143" ht="12.75" customHeight="1" x14ac:dyDescent="0.2"/>
    <row r="9144" ht="12.75" customHeight="1" x14ac:dyDescent="0.2"/>
    <row r="9145" ht="12.75" customHeight="1" x14ac:dyDescent="0.2"/>
    <row r="9146" ht="12.75" customHeight="1" x14ac:dyDescent="0.2"/>
    <row r="9147" ht="12.75" customHeight="1" x14ac:dyDescent="0.2"/>
    <row r="9148" ht="12.75" customHeight="1" x14ac:dyDescent="0.2"/>
    <row r="9149" ht="12.75" customHeight="1" x14ac:dyDescent="0.2"/>
    <row r="9150" ht="12.75" customHeight="1" x14ac:dyDescent="0.2"/>
    <row r="9151" ht="12.75" customHeight="1" x14ac:dyDescent="0.2"/>
    <row r="9152" ht="12.75" customHeight="1" x14ac:dyDescent="0.2"/>
    <row r="9153" ht="12.75" customHeight="1" x14ac:dyDescent="0.2"/>
    <row r="9154" ht="12.75" customHeight="1" x14ac:dyDescent="0.2"/>
    <row r="9155" ht="12.75" customHeight="1" x14ac:dyDescent="0.2"/>
    <row r="9156" ht="12.75" customHeight="1" x14ac:dyDescent="0.2"/>
    <row r="9157" ht="12.75" customHeight="1" x14ac:dyDescent="0.2"/>
    <row r="9158" ht="12.75" customHeight="1" x14ac:dyDescent="0.2"/>
    <row r="9159" ht="12.75" customHeight="1" x14ac:dyDescent="0.2"/>
    <row r="9160" ht="12.75" customHeight="1" x14ac:dyDescent="0.2"/>
    <row r="9161" ht="12.75" customHeight="1" x14ac:dyDescent="0.2"/>
    <row r="9162" ht="12.75" customHeight="1" x14ac:dyDescent="0.2"/>
    <row r="9163" ht="12.75" customHeight="1" x14ac:dyDescent="0.2"/>
    <row r="9164" ht="12.75" customHeight="1" x14ac:dyDescent="0.2"/>
    <row r="9165" ht="12.75" customHeight="1" x14ac:dyDescent="0.2"/>
    <row r="9166" ht="12.75" customHeight="1" x14ac:dyDescent="0.2"/>
    <row r="9167" ht="12.75" customHeight="1" x14ac:dyDescent="0.2"/>
    <row r="9168" ht="12.75" customHeight="1" x14ac:dyDescent="0.2"/>
    <row r="9169" ht="12.75" customHeight="1" x14ac:dyDescent="0.2"/>
    <row r="9170" ht="12.75" customHeight="1" x14ac:dyDescent="0.2"/>
    <row r="9171" ht="12.75" customHeight="1" x14ac:dyDescent="0.2"/>
    <row r="9172" ht="12.75" customHeight="1" x14ac:dyDescent="0.2"/>
    <row r="9173" ht="12.75" customHeight="1" x14ac:dyDescent="0.2"/>
    <row r="9174" ht="12.75" customHeight="1" x14ac:dyDescent="0.2"/>
    <row r="9175" ht="12.75" customHeight="1" x14ac:dyDescent="0.2"/>
    <row r="9176" ht="12.75" customHeight="1" x14ac:dyDescent="0.2"/>
    <row r="9177" ht="12.75" customHeight="1" x14ac:dyDescent="0.2"/>
    <row r="9178" ht="12.75" customHeight="1" x14ac:dyDescent="0.2"/>
    <row r="9179" ht="12.75" customHeight="1" x14ac:dyDescent="0.2"/>
    <row r="9180" ht="12.75" customHeight="1" x14ac:dyDescent="0.2"/>
    <row r="9181" ht="12.75" customHeight="1" x14ac:dyDescent="0.2"/>
    <row r="9182" ht="12.75" customHeight="1" x14ac:dyDescent="0.2"/>
    <row r="9183" ht="12.75" customHeight="1" x14ac:dyDescent="0.2"/>
    <row r="9184" ht="12.75" customHeight="1" x14ac:dyDescent="0.2"/>
    <row r="9185" ht="12.75" customHeight="1" x14ac:dyDescent="0.2"/>
    <row r="9186" ht="12.75" customHeight="1" x14ac:dyDescent="0.2"/>
    <row r="9187" ht="12.75" customHeight="1" x14ac:dyDescent="0.2"/>
    <row r="9188" ht="12.75" customHeight="1" x14ac:dyDescent="0.2"/>
    <row r="9189" ht="12.75" customHeight="1" x14ac:dyDescent="0.2"/>
    <row r="9190" ht="12.75" customHeight="1" x14ac:dyDescent="0.2"/>
    <row r="9191" ht="12.75" customHeight="1" x14ac:dyDescent="0.2"/>
    <row r="9192" ht="12.75" customHeight="1" x14ac:dyDescent="0.2"/>
    <row r="9193" ht="12.75" customHeight="1" x14ac:dyDescent="0.2"/>
    <row r="9194" ht="12.75" customHeight="1" x14ac:dyDescent="0.2"/>
    <row r="9195" ht="12.75" customHeight="1" x14ac:dyDescent="0.2"/>
    <row r="9196" ht="12.75" customHeight="1" x14ac:dyDescent="0.2"/>
    <row r="9197" ht="12.75" customHeight="1" x14ac:dyDescent="0.2"/>
    <row r="9198" ht="12.75" customHeight="1" x14ac:dyDescent="0.2"/>
    <row r="9199" ht="12.75" customHeight="1" x14ac:dyDescent="0.2"/>
    <row r="9200" ht="12.75" customHeight="1" x14ac:dyDescent="0.2"/>
    <row r="9201" ht="12.75" customHeight="1" x14ac:dyDescent="0.2"/>
    <row r="9202" ht="12.75" customHeight="1" x14ac:dyDescent="0.2"/>
    <row r="9203" ht="12.75" customHeight="1" x14ac:dyDescent="0.2"/>
    <row r="9204" ht="12.75" customHeight="1" x14ac:dyDescent="0.2"/>
    <row r="9205" ht="12.75" customHeight="1" x14ac:dyDescent="0.2"/>
    <row r="9206" ht="12.75" customHeight="1" x14ac:dyDescent="0.2"/>
    <row r="9207" ht="12.75" customHeight="1" x14ac:dyDescent="0.2"/>
    <row r="9208" ht="12.75" customHeight="1" x14ac:dyDescent="0.2"/>
    <row r="9209" ht="12.75" customHeight="1" x14ac:dyDescent="0.2"/>
    <row r="9210" ht="12.75" customHeight="1" x14ac:dyDescent="0.2"/>
    <row r="9211" ht="12.75" customHeight="1" x14ac:dyDescent="0.2"/>
    <row r="9212" ht="12.75" customHeight="1" x14ac:dyDescent="0.2"/>
    <row r="9213" ht="12.75" customHeight="1" x14ac:dyDescent="0.2"/>
    <row r="9214" ht="12.75" customHeight="1" x14ac:dyDescent="0.2"/>
    <row r="9215" ht="12.75" customHeight="1" x14ac:dyDescent="0.2"/>
    <row r="9216" ht="12.75" customHeight="1" x14ac:dyDescent="0.2"/>
    <row r="9217" ht="12.75" customHeight="1" x14ac:dyDescent="0.2"/>
    <row r="9218" ht="12.75" customHeight="1" x14ac:dyDescent="0.2"/>
    <row r="9219" ht="12.75" customHeight="1" x14ac:dyDescent="0.2"/>
    <row r="9220" ht="12.75" customHeight="1" x14ac:dyDescent="0.2"/>
    <row r="9221" ht="12.75" customHeight="1" x14ac:dyDescent="0.2"/>
    <row r="9222" ht="12.75" customHeight="1" x14ac:dyDescent="0.2"/>
    <row r="9223" ht="12.75" customHeight="1" x14ac:dyDescent="0.2"/>
    <row r="9224" ht="12.75" customHeight="1" x14ac:dyDescent="0.2"/>
    <row r="9225" ht="12.75" customHeight="1" x14ac:dyDescent="0.2"/>
    <row r="9226" ht="12.75" customHeight="1" x14ac:dyDescent="0.2"/>
    <row r="9227" ht="12.75" customHeight="1" x14ac:dyDescent="0.2"/>
    <row r="9228" ht="12.75" customHeight="1" x14ac:dyDescent="0.2"/>
    <row r="9229" ht="12.75" customHeight="1" x14ac:dyDescent="0.2"/>
    <row r="9230" ht="12.75" customHeight="1" x14ac:dyDescent="0.2"/>
    <row r="9231" ht="12.75" customHeight="1" x14ac:dyDescent="0.2"/>
    <row r="9232" ht="12.75" customHeight="1" x14ac:dyDescent="0.2"/>
    <row r="9233" ht="12.75" customHeight="1" x14ac:dyDescent="0.2"/>
    <row r="9234" ht="12.75" customHeight="1" x14ac:dyDescent="0.2"/>
    <row r="9235" ht="12.75" customHeight="1" x14ac:dyDescent="0.2"/>
    <row r="9236" ht="12.75" customHeight="1" x14ac:dyDescent="0.2"/>
    <row r="9237" ht="12.75" customHeight="1" x14ac:dyDescent="0.2"/>
    <row r="9238" ht="12.75" customHeight="1" x14ac:dyDescent="0.2"/>
    <row r="9239" ht="12.75" customHeight="1" x14ac:dyDescent="0.2"/>
    <row r="9240" ht="12.75" customHeight="1" x14ac:dyDescent="0.2"/>
    <row r="9241" ht="12.75" customHeight="1" x14ac:dyDescent="0.2"/>
    <row r="9242" ht="12.75" customHeight="1" x14ac:dyDescent="0.2"/>
    <row r="9243" ht="12.75" customHeight="1" x14ac:dyDescent="0.2"/>
    <row r="9244" ht="12.75" customHeight="1" x14ac:dyDescent="0.2"/>
    <row r="9245" ht="12.75" customHeight="1" x14ac:dyDescent="0.2"/>
    <row r="9246" ht="12.75" customHeight="1" x14ac:dyDescent="0.2"/>
    <row r="9247" ht="12.75" customHeight="1" x14ac:dyDescent="0.2"/>
    <row r="9248" ht="12.75" customHeight="1" x14ac:dyDescent="0.2"/>
    <row r="9249" ht="12.75" customHeight="1" x14ac:dyDescent="0.2"/>
    <row r="9250" ht="12.75" customHeight="1" x14ac:dyDescent="0.2"/>
    <row r="9251" ht="12.75" customHeight="1" x14ac:dyDescent="0.2"/>
    <row r="9252" ht="12.75" customHeight="1" x14ac:dyDescent="0.2"/>
    <row r="9253" ht="12.75" customHeight="1" x14ac:dyDescent="0.2"/>
    <row r="9254" ht="12.75" customHeight="1" x14ac:dyDescent="0.2"/>
    <row r="9255" ht="12.75" customHeight="1" x14ac:dyDescent="0.2"/>
    <row r="9256" ht="12.75" customHeight="1" x14ac:dyDescent="0.2"/>
    <row r="9257" ht="12.75" customHeight="1" x14ac:dyDescent="0.2"/>
    <row r="9258" ht="12.75" customHeight="1" x14ac:dyDescent="0.2"/>
    <row r="9259" ht="12.75" customHeight="1" x14ac:dyDescent="0.2"/>
    <row r="9260" ht="12.75" customHeight="1" x14ac:dyDescent="0.2"/>
    <row r="9261" ht="12.75" customHeight="1" x14ac:dyDescent="0.2"/>
    <row r="9262" ht="12.75" customHeight="1" x14ac:dyDescent="0.2"/>
    <row r="9263" ht="12.75" customHeight="1" x14ac:dyDescent="0.2"/>
    <row r="9264" ht="12.75" customHeight="1" x14ac:dyDescent="0.2"/>
    <row r="9265" ht="12.75" customHeight="1" x14ac:dyDescent="0.2"/>
    <row r="9266" ht="12.75" customHeight="1" x14ac:dyDescent="0.2"/>
    <row r="9267" ht="12.75" customHeight="1" x14ac:dyDescent="0.2"/>
    <row r="9268" ht="12.75" customHeight="1" x14ac:dyDescent="0.2"/>
    <row r="9269" ht="12.75" customHeight="1" x14ac:dyDescent="0.2"/>
    <row r="9270" ht="12.75" customHeight="1" x14ac:dyDescent="0.2"/>
    <row r="9271" ht="12.75" customHeight="1" x14ac:dyDescent="0.2"/>
    <row r="9272" ht="12.75" customHeight="1" x14ac:dyDescent="0.2"/>
    <row r="9273" ht="12.75" customHeight="1" x14ac:dyDescent="0.2"/>
    <row r="9274" ht="12.75" customHeight="1" x14ac:dyDescent="0.2"/>
    <row r="9275" ht="12.75" customHeight="1" x14ac:dyDescent="0.2"/>
    <row r="9276" ht="12.75" customHeight="1" x14ac:dyDescent="0.2"/>
    <row r="9277" ht="12.75" customHeight="1" x14ac:dyDescent="0.2"/>
    <row r="9278" ht="12.75" customHeight="1" x14ac:dyDescent="0.2"/>
    <row r="9279" ht="12.75" customHeight="1" x14ac:dyDescent="0.2"/>
    <row r="9280" ht="12.75" customHeight="1" x14ac:dyDescent="0.2"/>
    <row r="9281" ht="12.75" customHeight="1" x14ac:dyDescent="0.2"/>
    <row r="9282" ht="12.75" customHeight="1" x14ac:dyDescent="0.2"/>
    <row r="9283" ht="12.75" customHeight="1" x14ac:dyDescent="0.2"/>
    <row r="9284" ht="12.75" customHeight="1" x14ac:dyDescent="0.2"/>
    <row r="9285" ht="12.75" customHeight="1" x14ac:dyDescent="0.2"/>
    <row r="9286" ht="12.75" customHeight="1" x14ac:dyDescent="0.2"/>
    <row r="9287" ht="12.75" customHeight="1" x14ac:dyDescent="0.2"/>
    <row r="9288" ht="12.75" customHeight="1" x14ac:dyDescent="0.2"/>
    <row r="9289" ht="12.75" customHeight="1" x14ac:dyDescent="0.2"/>
    <row r="9290" ht="12.75" customHeight="1" x14ac:dyDescent="0.2"/>
    <row r="9291" ht="12.75" customHeight="1" x14ac:dyDescent="0.2"/>
    <row r="9292" ht="12.75" customHeight="1" x14ac:dyDescent="0.2"/>
    <row r="9293" ht="12.75" customHeight="1" x14ac:dyDescent="0.2"/>
    <row r="9294" ht="12.75" customHeight="1" x14ac:dyDescent="0.2"/>
    <row r="9295" ht="12.75" customHeight="1" x14ac:dyDescent="0.2"/>
    <row r="9296" ht="12.75" customHeight="1" x14ac:dyDescent="0.2"/>
    <row r="9297" ht="12.75" customHeight="1" x14ac:dyDescent="0.2"/>
    <row r="9298" ht="12.75" customHeight="1" x14ac:dyDescent="0.2"/>
    <row r="9299" ht="12.75" customHeight="1" x14ac:dyDescent="0.2"/>
    <row r="9300" ht="12.75" customHeight="1" x14ac:dyDescent="0.2"/>
    <row r="9301" ht="12.75" customHeight="1" x14ac:dyDescent="0.2"/>
    <row r="9302" ht="12.75" customHeight="1" x14ac:dyDescent="0.2"/>
    <row r="9303" ht="12.75" customHeight="1" x14ac:dyDescent="0.2"/>
    <row r="9304" ht="12.75" customHeight="1" x14ac:dyDescent="0.2"/>
    <row r="9305" ht="12.75" customHeight="1" x14ac:dyDescent="0.2"/>
    <row r="9306" ht="12.75" customHeight="1" x14ac:dyDescent="0.2"/>
    <row r="9307" ht="12.75" customHeight="1" x14ac:dyDescent="0.2"/>
    <row r="9308" ht="12.75" customHeight="1" x14ac:dyDescent="0.2"/>
    <row r="9309" ht="12.75" customHeight="1" x14ac:dyDescent="0.2"/>
    <row r="9310" ht="12.75" customHeight="1" x14ac:dyDescent="0.2"/>
    <row r="9311" ht="12.75" customHeight="1" x14ac:dyDescent="0.2"/>
    <row r="9312" ht="12.75" customHeight="1" x14ac:dyDescent="0.2"/>
    <row r="9313" ht="12.75" customHeight="1" x14ac:dyDescent="0.2"/>
    <row r="9314" ht="12.75" customHeight="1" x14ac:dyDescent="0.2"/>
    <row r="9315" ht="12.75" customHeight="1" x14ac:dyDescent="0.2"/>
    <row r="9316" ht="12.75" customHeight="1" x14ac:dyDescent="0.2"/>
    <row r="9317" ht="12.75" customHeight="1" x14ac:dyDescent="0.2"/>
    <row r="9318" ht="12.75" customHeight="1" x14ac:dyDescent="0.2"/>
    <row r="9319" ht="12.75" customHeight="1" x14ac:dyDescent="0.2"/>
    <row r="9320" ht="12.75" customHeight="1" x14ac:dyDescent="0.2"/>
    <row r="9321" ht="12.75" customHeight="1" x14ac:dyDescent="0.2"/>
    <row r="9322" ht="12.75" customHeight="1" x14ac:dyDescent="0.2"/>
    <row r="9323" ht="12.75" customHeight="1" x14ac:dyDescent="0.2"/>
    <row r="9324" ht="12.75" customHeight="1" x14ac:dyDescent="0.2"/>
    <row r="9325" ht="12.75" customHeight="1" x14ac:dyDescent="0.2"/>
    <row r="9326" ht="12.75" customHeight="1" x14ac:dyDescent="0.2"/>
    <row r="9327" ht="12.75" customHeight="1" x14ac:dyDescent="0.2"/>
    <row r="9328" ht="12.75" customHeight="1" x14ac:dyDescent="0.2"/>
    <row r="9329" ht="12.75" customHeight="1" x14ac:dyDescent="0.2"/>
    <row r="9330" ht="12.75" customHeight="1" x14ac:dyDescent="0.2"/>
    <row r="9331" ht="12.75" customHeight="1" x14ac:dyDescent="0.2"/>
    <row r="9332" ht="12.75" customHeight="1" x14ac:dyDescent="0.2"/>
    <row r="9333" ht="12.75" customHeight="1" x14ac:dyDescent="0.2"/>
    <row r="9334" ht="12.75" customHeight="1" x14ac:dyDescent="0.2"/>
    <row r="9335" ht="12.75" customHeight="1" x14ac:dyDescent="0.2"/>
    <row r="9336" ht="12.75" customHeight="1" x14ac:dyDescent="0.2"/>
    <row r="9337" ht="12.75" customHeight="1" x14ac:dyDescent="0.2"/>
    <row r="9338" ht="12.75" customHeight="1" x14ac:dyDescent="0.2"/>
    <row r="9339" ht="12.75" customHeight="1" x14ac:dyDescent="0.2"/>
    <row r="9340" ht="12.75" customHeight="1" x14ac:dyDescent="0.2"/>
    <row r="9341" ht="12.75" customHeight="1" x14ac:dyDescent="0.2"/>
    <row r="9342" ht="12.75" customHeight="1" x14ac:dyDescent="0.2"/>
    <row r="9343" ht="12.75" customHeight="1" x14ac:dyDescent="0.2"/>
    <row r="9344" ht="12.75" customHeight="1" x14ac:dyDescent="0.2"/>
    <row r="9345" ht="12.75" customHeight="1" x14ac:dyDescent="0.2"/>
    <row r="9346" ht="12.75" customHeight="1" x14ac:dyDescent="0.2"/>
    <row r="9347" ht="12.75" customHeight="1" x14ac:dyDescent="0.2"/>
    <row r="9348" ht="12.75" customHeight="1" x14ac:dyDescent="0.2"/>
    <row r="9349" ht="12.75" customHeight="1" x14ac:dyDescent="0.2"/>
    <row r="9350" ht="12.75" customHeight="1" x14ac:dyDescent="0.2"/>
    <row r="9351" ht="12.75" customHeight="1" x14ac:dyDescent="0.2"/>
    <row r="9352" ht="12.75" customHeight="1" x14ac:dyDescent="0.2"/>
    <row r="9353" ht="12.75" customHeight="1" x14ac:dyDescent="0.2"/>
    <row r="9354" ht="12.75" customHeight="1" x14ac:dyDescent="0.2"/>
    <row r="9355" ht="12.75" customHeight="1" x14ac:dyDescent="0.2"/>
    <row r="9356" ht="12.75" customHeight="1" x14ac:dyDescent="0.2"/>
    <row r="9357" ht="12.75" customHeight="1" x14ac:dyDescent="0.2"/>
    <row r="9358" ht="12.75" customHeight="1" x14ac:dyDescent="0.2"/>
    <row r="9359" ht="12.75" customHeight="1" x14ac:dyDescent="0.2"/>
    <row r="9360" ht="12.75" customHeight="1" x14ac:dyDescent="0.2"/>
    <row r="9361" ht="12.75" customHeight="1" x14ac:dyDescent="0.2"/>
    <row r="9362" ht="12.75" customHeight="1" x14ac:dyDescent="0.2"/>
    <row r="9363" ht="12.75" customHeight="1" x14ac:dyDescent="0.2"/>
    <row r="9364" ht="12.75" customHeight="1" x14ac:dyDescent="0.2"/>
    <row r="9365" ht="12.75" customHeight="1" x14ac:dyDescent="0.2"/>
    <row r="9366" ht="12.75" customHeight="1" x14ac:dyDescent="0.2"/>
    <row r="9367" ht="12.75" customHeight="1" x14ac:dyDescent="0.2"/>
    <row r="9368" ht="12.75" customHeight="1" x14ac:dyDescent="0.2"/>
    <row r="9369" ht="12.75" customHeight="1" x14ac:dyDescent="0.2"/>
    <row r="9370" ht="12.75" customHeight="1" x14ac:dyDescent="0.2"/>
    <row r="9371" ht="12.75" customHeight="1" x14ac:dyDescent="0.2"/>
    <row r="9372" ht="12.75" customHeight="1" x14ac:dyDescent="0.2"/>
    <row r="9373" ht="12.75" customHeight="1" x14ac:dyDescent="0.2"/>
    <row r="9374" ht="12.75" customHeight="1" x14ac:dyDescent="0.2"/>
    <row r="9375" ht="12.75" customHeight="1" x14ac:dyDescent="0.2"/>
    <row r="9376" ht="12.75" customHeight="1" x14ac:dyDescent="0.2"/>
    <row r="9377" ht="12.75" customHeight="1" x14ac:dyDescent="0.2"/>
    <row r="9378" ht="12.75" customHeight="1" x14ac:dyDescent="0.2"/>
    <row r="9379" ht="12.75" customHeight="1" x14ac:dyDescent="0.2"/>
    <row r="9380" ht="12.75" customHeight="1" x14ac:dyDescent="0.2"/>
    <row r="9381" ht="12.75" customHeight="1" x14ac:dyDescent="0.2"/>
    <row r="9382" ht="12.75" customHeight="1" x14ac:dyDescent="0.2"/>
    <row r="9383" ht="12.75" customHeight="1" x14ac:dyDescent="0.2"/>
    <row r="9384" ht="12.75" customHeight="1" x14ac:dyDescent="0.2"/>
    <row r="9385" ht="12.75" customHeight="1" x14ac:dyDescent="0.2"/>
    <row r="9386" ht="12.75" customHeight="1" x14ac:dyDescent="0.2"/>
    <row r="9387" ht="12.75" customHeight="1" x14ac:dyDescent="0.2"/>
    <row r="9388" ht="12.75" customHeight="1" x14ac:dyDescent="0.2"/>
    <row r="9389" ht="12.75" customHeight="1" x14ac:dyDescent="0.2"/>
    <row r="9390" ht="12.75" customHeight="1" x14ac:dyDescent="0.2"/>
    <row r="9391" ht="12.75" customHeight="1" x14ac:dyDescent="0.2"/>
    <row r="9392" ht="12.75" customHeight="1" x14ac:dyDescent="0.2"/>
    <row r="9393" ht="12.75" customHeight="1" x14ac:dyDescent="0.2"/>
    <row r="9394" ht="12.75" customHeight="1" x14ac:dyDescent="0.2"/>
    <row r="9395" ht="12.75" customHeight="1" x14ac:dyDescent="0.2"/>
    <row r="9396" ht="12.75" customHeight="1" x14ac:dyDescent="0.2"/>
    <row r="9397" ht="12.75" customHeight="1" x14ac:dyDescent="0.2"/>
    <row r="9398" ht="12.75" customHeight="1" x14ac:dyDescent="0.2"/>
    <row r="9399" ht="12.75" customHeight="1" x14ac:dyDescent="0.2"/>
    <row r="9400" ht="12.75" customHeight="1" x14ac:dyDescent="0.2"/>
    <row r="9401" ht="12.75" customHeight="1" x14ac:dyDescent="0.2"/>
    <row r="9402" ht="12.75" customHeight="1" x14ac:dyDescent="0.2"/>
    <row r="9403" ht="12.75" customHeight="1" x14ac:dyDescent="0.2"/>
    <row r="9404" ht="12.75" customHeight="1" x14ac:dyDescent="0.2"/>
    <row r="9405" ht="12.75" customHeight="1" x14ac:dyDescent="0.2"/>
    <row r="9406" ht="12.75" customHeight="1" x14ac:dyDescent="0.2"/>
    <row r="9407" ht="12.75" customHeight="1" x14ac:dyDescent="0.2"/>
    <row r="9408" ht="12.75" customHeight="1" x14ac:dyDescent="0.2"/>
    <row r="9409" ht="12.75" customHeight="1" x14ac:dyDescent="0.2"/>
    <row r="9410" ht="12.75" customHeight="1" x14ac:dyDescent="0.2"/>
    <row r="9411" ht="12.75" customHeight="1" x14ac:dyDescent="0.2"/>
    <row r="9412" ht="12.75" customHeight="1" x14ac:dyDescent="0.2"/>
    <row r="9413" ht="12.75" customHeight="1" x14ac:dyDescent="0.2"/>
    <row r="9414" ht="12.75" customHeight="1" x14ac:dyDescent="0.2"/>
    <row r="9415" ht="12.75" customHeight="1" x14ac:dyDescent="0.2"/>
    <row r="9416" ht="12.75" customHeight="1" x14ac:dyDescent="0.2"/>
    <row r="9417" ht="12.75" customHeight="1" x14ac:dyDescent="0.2"/>
    <row r="9418" ht="12.75" customHeight="1" x14ac:dyDescent="0.2"/>
    <row r="9419" ht="12.75" customHeight="1" x14ac:dyDescent="0.2"/>
    <row r="9420" ht="12.75" customHeight="1" x14ac:dyDescent="0.2"/>
    <row r="9421" ht="12.75" customHeight="1" x14ac:dyDescent="0.2"/>
    <row r="9422" ht="12.75" customHeight="1" x14ac:dyDescent="0.2"/>
    <row r="9423" ht="12.75" customHeight="1" x14ac:dyDescent="0.2"/>
    <row r="9424" ht="12.75" customHeight="1" x14ac:dyDescent="0.2"/>
    <row r="9425" ht="12.75" customHeight="1" x14ac:dyDescent="0.2"/>
    <row r="9426" ht="12.75" customHeight="1" x14ac:dyDescent="0.2"/>
    <row r="9427" ht="12.75" customHeight="1" x14ac:dyDescent="0.2"/>
    <row r="9428" ht="12.75" customHeight="1" x14ac:dyDescent="0.2"/>
    <row r="9429" ht="12.75" customHeight="1" x14ac:dyDescent="0.2"/>
    <row r="9430" ht="12.75" customHeight="1" x14ac:dyDescent="0.2"/>
    <row r="9431" ht="12.75" customHeight="1" x14ac:dyDescent="0.2"/>
    <row r="9432" ht="12.75" customHeight="1" x14ac:dyDescent="0.2"/>
    <row r="9433" ht="12.75" customHeight="1" x14ac:dyDescent="0.2"/>
    <row r="9434" ht="12.75" customHeight="1" x14ac:dyDescent="0.2"/>
    <row r="9435" ht="12.75" customHeight="1" x14ac:dyDescent="0.2"/>
    <row r="9436" ht="12.75" customHeight="1" x14ac:dyDescent="0.2"/>
    <row r="9437" ht="12.75" customHeight="1" x14ac:dyDescent="0.2"/>
    <row r="9438" ht="12.75" customHeight="1" x14ac:dyDescent="0.2"/>
    <row r="9439" ht="12.75" customHeight="1" x14ac:dyDescent="0.2"/>
    <row r="9440" ht="12.75" customHeight="1" x14ac:dyDescent="0.2"/>
    <row r="9441" ht="12.75" customHeight="1" x14ac:dyDescent="0.2"/>
    <row r="9442" ht="12.75" customHeight="1" x14ac:dyDescent="0.2"/>
    <row r="9443" ht="12.75" customHeight="1" x14ac:dyDescent="0.2"/>
    <row r="9444" ht="12.75" customHeight="1" x14ac:dyDescent="0.2"/>
    <row r="9445" ht="12.75" customHeight="1" x14ac:dyDescent="0.2"/>
    <row r="9446" ht="12.75" customHeight="1" x14ac:dyDescent="0.2"/>
    <row r="9447" ht="12.75" customHeight="1" x14ac:dyDescent="0.2"/>
    <row r="9448" ht="12.75" customHeight="1" x14ac:dyDescent="0.2"/>
    <row r="9449" ht="12.75" customHeight="1" x14ac:dyDescent="0.2"/>
    <row r="9450" ht="12.75" customHeight="1" x14ac:dyDescent="0.2"/>
    <row r="9451" ht="12.75" customHeight="1" x14ac:dyDescent="0.2"/>
    <row r="9452" ht="12.75" customHeight="1" x14ac:dyDescent="0.2"/>
    <row r="9453" ht="12.75" customHeight="1" x14ac:dyDescent="0.2"/>
    <row r="9454" ht="12.75" customHeight="1" x14ac:dyDescent="0.2"/>
    <row r="9455" ht="12.75" customHeight="1" x14ac:dyDescent="0.2"/>
    <row r="9456" ht="12.75" customHeight="1" x14ac:dyDescent="0.2"/>
    <row r="9457" ht="12.75" customHeight="1" x14ac:dyDescent="0.2"/>
    <row r="9458" ht="12.75" customHeight="1" x14ac:dyDescent="0.2"/>
    <row r="9459" ht="12.75" customHeight="1" x14ac:dyDescent="0.2"/>
    <row r="9460" ht="12.75" customHeight="1" x14ac:dyDescent="0.2"/>
    <row r="9461" ht="12.75" customHeight="1" x14ac:dyDescent="0.2"/>
    <row r="9462" ht="12.75" customHeight="1" x14ac:dyDescent="0.2"/>
    <row r="9463" ht="12.75" customHeight="1" x14ac:dyDescent="0.2"/>
    <row r="9464" ht="12.75" customHeight="1" x14ac:dyDescent="0.2"/>
    <row r="9465" ht="12.75" customHeight="1" x14ac:dyDescent="0.2"/>
    <row r="9466" ht="12.75" customHeight="1" x14ac:dyDescent="0.2"/>
    <row r="9467" ht="12.75" customHeight="1" x14ac:dyDescent="0.2"/>
    <row r="9468" ht="12.75" customHeight="1" x14ac:dyDescent="0.2"/>
    <row r="9469" ht="12.75" customHeight="1" x14ac:dyDescent="0.2"/>
    <row r="9470" ht="12.75" customHeight="1" x14ac:dyDescent="0.2"/>
    <row r="9471" ht="12.75" customHeight="1" x14ac:dyDescent="0.2"/>
    <row r="9472" ht="12.75" customHeight="1" x14ac:dyDescent="0.2"/>
    <row r="9473" ht="12.75" customHeight="1" x14ac:dyDescent="0.2"/>
    <row r="9474" ht="12.75" customHeight="1" x14ac:dyDescent="0.2"/>
    <row r="9475" ht="12.75" customHeight="1" x14ac:dyDescent="0.2"/>
    <row r="9476" ht="12.75" customHeight="1" x14ac:dyDescent="0.2"/>
    <row r="9477" ht="12.75" customHeight="1" x14ac:dyDescent="0.2"/>
    <row r="9478" ht="12.75" customHeight="1" x14ac:dyDescent="0.2"/>
    <row r="9479" ht="12.75" customHeight="1" x14ac:dyDescent="0.2"/>
    <row r="9480" ht="12.75" customHeight="1" x14ac:dyDescent="0.2"/>
    <row r="9481" ht="12.75" customHeight="1" x14ac:dyDescent="0.2"/>
    <row r="9482" ht="12.75" customHeight="1" x14ac:dyDescent="0.2"/>
    <row r="9483" ht="12.75" customHeight="1" x14ac:dyDescent="0.2"/>
    <row r="9484" ht="12.75" customHeight="1" x14ac:dyDescent="0.2"/>
    <row r="9485" ht="12.75" customHeight="1" x14ac:dyDescent="0.2"/>
    <row r="9486" ht="12.75" customHeight="1" x14ac:dyDescent="0.2"/>
    <row r="9487" ht="12.75" customHeight="1" x14ac:dyDescent="0.2"/>
    <row r="9488" ht="12.75" customHeight="1" x14ac:dyDescent="0.2"/>
    <row r="9489" ht="12.75" customHeight="1" x14ac:dyDescent="0.2"/>
    <row r="9490" ht="12.75" customHeight="1" x14ac:dyDescent="0.2"/>
    <row r="9491" ht="12.75" customHeight="1" x14ac:dyDescent="0.2"/>
    <row r="9492" ht="12.75" customHeight="1" x14ac:dyDescent="0.2"/>
    <row r="9493" ht="12.75" customHeight="1" x14ac:dyDescent="0.2"/>
    <row r="9494" ht="12.75" customHeight="1" x14ac:dyDescent="0.2"/>
    <row r="9495" ht="12.75" customHeight="1" x14ac:dyDescent="0.2"/>
    <row r="9496" ht="12.75" customHeight="1" x14ac:dyDescent="0.2"/>
    <row r="9497" ht="12.75" customHeight="1" x14ac:dyDescent="0.2"/>
    <row r="9498" ht="12.75" customHeight="1" x14ac:dyDescent="0.2"/>
    <row r="9499" ht="12.75" customHeight="1" x14ac:dyDescent="0.2"/>
    <row r="9500" ht="12.75" customHeight="1" x14ac:dyDescent="0.2"/>
    <row r="9501" ht="12.75" customHeight="1" x14ac:dyDescent="0.2"/>
    <row r="9502" ht="12.75" customHeight="1" x14ac:dyDescent="0.2"/>
    <row r="9503" ht="12.75" customHeight="1" x14ac:dyDescent="0.2"/>
    <row r="9504" ht="12.75" customHeight="1" x14ac:dyDescent="0.2"/>
    <row r="9505" ht="12.75" customHeight="1" x14ac:dyDescent="0.2"/>
    <row r="9506" ht="12.75" customHeight="1" x14ac:dyDescent="0.2"/>
    <row r="9507" ht="12.75" customHeight="1" x14ac:dyDescent="0.2"/>
    <row r="9508" ht="12.75" customHeight="1" x14ac:dyDescent="0.2"/>
    <row r="9509" ht="12.75" customHeight="1" x14ac:dyDescent="0.2"/>
    <row r="9510" ht="12.75" customHeight="1" x14ac:dyDescent="0.2"/>
    <row r="9511" ht="12.75" customHeight="1" x14ac:dyDescent="0.2"/>
    <row r="9512" ht="12.75" customHeight="1" x14ac:dyDescent="0.2"/>
    <row r="9513" ht="12.75" customHeight="1" x14ac:dyDescent="0.2"/>
    <row r="9514" ht="12.75" customHeight="1" x14ac:dyDescent="0.2"/>
    <row r="9515" ht="12.75" customHeight="1" x14ac:dyDescent="0.2"/>
    <row r="9516" ht="12.75" customHeight="1" x14ac:dyDescent="0.2"/>
    <row r="9517" ht="12.75" customHeight="1" x14ac:dyDescent="0.2"/>
    <row r="9518" ht="12.75" customHeight="1" x14ac:dyDescent="0.2"/>
    <row r="9519" ht="12.75" customHeight="1" x14ac:dyDescent="0.2"/>
    <row r="9520" ht="12.75" customHeight="1" x14ac:dyDescent="0.2"/>
    <row r="9521" ht="12.75" customHeight="1" x14ac:dyDescent="0.2"/>
    <row r="9522" ht="12.75" customHeight="1" x14ac:dyDescent="0.2"/>
    <row r="9523" ht="12.75" customHeight="1" x14ac:dyDescent="0.2"/>
    <row r="9524" ht="12.75" customHeight="1" x14ac:dyDescent="0.2"/>
    <row r="9525" ht="12.75" customHeight="1" x14ac:dyDescent="0.2"/>
    <row r="9526" ht="12.75" customHeight="1" x14ac:dyDescent="0.2"/>
    <row r="9527" ht="12.75" customHeight="1" x14ac:dyDescent="0.2"/>
    <row r="9528" ht="12.75" customHeight="1" x14ac:dyDescent="0.2"/>
    <row r="9529" ht="12.75" customHeight="1" x14ac:dyDescent="0.2"/>
    <row r="9530" ht="12.75" customHeight="1" x14ac:dyDescent="0.2"/>
    <row r="9531" ht="12.75" customHeight="1" x14ac:dyDescent="0.2"/>
    <row r="9532" ht="12.75" customHeight="1" x14ac:dyDescent="0.2"/>
    <row r="9533" ht="12.75" customHeight="1" x14ac:dyDescent="0.2"/>
    <row r="9534" ht="12.75" customHeight="1" x14ac:dyDescent="0.2"/>
    <row r="9535" ht="12.75" customHeight="1" x14ac:dyDescent="0.2"/>
    <row r="9536" ht="12.75" customHeight="1" x14ac:dyDescent="0.2"/>
    <row r="9537" ht="12.75" customHeight="1" x14ac:dyDescent="0.2"/>
    <row r="9538" ht="12.75" customHeight="1" x14ac:dyDescent="0.2"/>
    <row r="9539" ht="12.75" customHeight="1" x14ac:dyDescent="0.2"/>
    <row r="9540" ht="12.75" customHeight="1" x14ac:dyDescent="0.2"/>
    <row r="9541" ht="12.75" customHeight="1" x14ac:dyDescent="0.2"/>
    <row r="9542" ht="12.75" customHeight="1" x14ac:dyDescent="0.2"/>
    <row r="9543" ht="12.75" customHeight="1" x14ac:dyDescent="0.2"/>
    <row r="9544" ht="12.75" customHeight="1" x14ac:dyDescent="0.2"/>
    <row r="9545" ht="12.75" customHeight="1" x14ac:dyDescent="0.2"/>
    <row r="9546" ht="12.75" customHeight="1" x14ac:dyDescent="0.2"/>
    <row r="9547" ht="12.75" customHeight="1" x14ac:dyDescent="0.2"/>
    <row r="9548" ht="12.75" customHeight="1" x14ac:dyDescent="0.2"/>
    <row r="9549" ht="12.75" customHeight="1" x14ac:dyDescent="0.2"/>
    <row r="9550" ht="12.75" customHeight="1" x14ac:dyDescent="0.2"/>
    <row r="9551" ht="12.75" customHeight="1" x14ac:dyDescent="0.2"/>
    <row r="9552" ht="12.75" customHeight="1" x14ac:dyDescent="0.2"/>
    <row r="9553" ht="12.75" customHeight="1" x14ac:dyDescent="0.2"/>
    <row r="9554" ht="12.75" customHeight="1" x14ac:dyDescent="0.2"/>
    <row r="9555" ht="12.75" customHeight="1" x14ac:dyDescent="0.2"/>
    <row r="9556" ht="12.75" customHeight="1" x14ac:dyDescent="0.2"/>
    <row r="9557" ht="12.75" customHeight="1" x14ac:dyDescent="0.2"/>
    <row r="9558" ht="12.75" customHeight="1" x14ac:dyDescent="0.2"/>
    <row r="9559" ht="12.75" customHeight="1" x14ac:dyDescent="0.2"/>
    <row r="9560" ht="12.75" customHeight="1" x14ac:dyDescent="0.2"/>
    <row r="9561" ht="12.75" customHeight="1" x14ac:dyDescent="0.2"/>
    <row r="9562" ht="12.75" customHeight="1" x14ac:dyDescent="0.2"/>
    <row r="9563" ht="12.75" customHeight="1" x14ac:dyDescent="0.2"/>
    <row r="9564" ht="12.75" customHeight="1" x14ac:dyDescent="0.2"/>
    <row r="9565" ht="12.75" customHeight="1" x14ac:dyDescent="0.2"/>
    <row r="9566" ht="12.75" customHeight="1" x14ac:dyDescent="0.2"/>
    <row r="9567" ht="12.75" customHeight="1" x14ac:dyDescent="0.2"/>
    <row r="9568" ht="12.75" customHeight="1" x14ac:dyDescent="0.2"/>
    <row r="9569" ht="12.75" customHeight="1" x14ac:dyDescent="0.2"/>
    <row r="9570" ht="12.75" customHeight="1" x14ac:dyDescent="0.2"/>
    <row r="9571" ht="12.75" customHeight="1" x14ac:dyDescent="0.2"/>
    <row r="9572" ht="12.75" customHeight="1" x14ac:dyDescent="0.2"/>
    <row r="9573" ht="12.75" customHeight="1" x14ac:dyDescent="0.2"/>
    <row r="9574" ht="12.75" customHeight="1" x14ac:dyDescent="0.2"/>
    <row r="9575" ht="12.75" customHeight="1" x14ac:dyDescent="0.2"/>
    <row r="9576" ht="12.75" customHeight="1" x14ac:dyDescent="0.2"/>
    <row r="9577" ht="12.75" customHeight="1" x14ac:dyDescent="0.2"/>
    <row r="9578" ht="12.75" customHeight="1" x14ac:dyDescent="0.2"/>
    <row r="9579" ht="12.75" customHeight="1" x14ac:dyDescent="0.2"/>
    <row r="9580" ht="12.75" customHeight="1" x14ac:dyDescent="0.2"/>
    <row r="9581" ht="12.75" customHeight="1" x14ac:dyDescent="0.2"/>
    <row r="9582" ht="12.75" customHeight="1" x14ac:dyDescent="0.2"/>
    <row r="9583" ht="12.75" customHeight="1" x14ac:dyDescent="0.2"/>
    <row r="9584" ht="12.75" customHeight="1" x14ac:dyDescent="0.2"/>
    <row r="9585" ht="12.75" customHeight="1" x14ac:dyDescent="0.2"/>
    <row r="9586" ht="12.75" customHeight="1" x14ac:dyDescent="0.2"/>
    <row r="9587" ht="12.75" customHeight="1" x14ac:dyDescent="0.2"/>
    <row r="9588" ht="12.75" customHeight="1" x14ac:dyDescent="0.2"/>
    <row r="9589" ht="12.75" customHeight="1" x14ac:dyDescent="0.2"/>
    <row r="9590" ht="12.75" customHeight="1" x14ac:dyDescent="0.2"/>
    <row r="9591" ht="12.75" customHeight="1" x14ac:dyDescent="0.2"/>
    <row r="9592" ht="12.75" customHeight="1" x14ac:dyDescent="0.2"/>
    <row r="9593" ht="12.75" customHeight="1" x14ac:dyDescent="0.2"/>
    <row r="9594" ht="12.75" customHeight="1" x14ac:dyDescent="0.2"/>
    <row r="9595" ht="12.75" customHeight="1" x14ac:dyDescent="0.2"/>
    <row r="9596" ht="12.75" customHeight="1" x14ac:dyDescent="0.2"/>
    <row r="9597" ht="12.75" customHeight="1" x14ac:dyDescent="0.2"/>
    <row r="9598" ht="12.75" customHeight="1" x14ac:dyDescent="0.2"/>
    <row r="9599" ht="12.75" customHeight="1" x14ac:dyDescent="0.2"/>
    <row r="9600" ht="12.75" customHeight="1" x14ac:dyDescent="0.2"/>
    <row r="9601" ht="12.75" customHeight="1" x14ac:dyDescent="0.2"/>
    <row r="9602" ht="12.75" customHeight="1" x14ac:dyDescent="0.2"/>
    <row r="9603" ht="12.75" customHeight="1" x14ac:dyDescent="0.2"/>
    <row r="9604" ht="12.75" customHeight="1" x14ac:dyDescent="0.2"/>
    <row r="9605" ht="12.75" customHeight="1" x14ac:dyDescent="0.2"/>
    <row r="9606" ht="12.75" customHeight="1" x14ac:dyDescent="0.2"/>
    <row r="9607" ht="12.75" customHeight="1" x14ac:dyDescent="0.2"/>
    <row r="9608" ht="12.75" customHeight="1" x14ac:dyDescent="0.2"/>
    <row r="9609" ht="12.75" customHeight="1" x14ac:dyDescent="0.2"/>
    <row r="9610" ht="12.75" customHeight="1" x14ac:dyDescent="0.2"/>
    <row r="9611" ht="12.75" customHeight="1" x14ac:dyDescent="0.2"/>
    <row r="9612" ht="12.75" customHeight="1" x14ac:dyDescent="0.2"/>
    <row r="9613" ht="12.75" customHeight="1" x14ac:dyDescent="0.2"/>
    <row r="9614" ht="12.75" customHeight="1" x14ac:dyDescent="0.2"/>
    <row r="9615" ht="12.75" customHeight="1" x14ac:dyDescent="0.2"/>
    <row r="9616" ht="12.75" customHeight="1" x14ac:dyDescent="0.2"/>
    <row r="9617" ht="12.75" customHeight="1" x14ac:dyDescent="0.2"/>
    <row r="9618" ht="12.75" customHeight="1" x14ac:dyDescent="0.2"/>
    <row r="9619" ht="12.75" customHeight="1" x14ac:dyDescent="0.2"/>
    <row r="9620" ht="12.75" customHeight="1" x14ac:dyDescent="0.2"/>
    <row r="9621" ht="12.75" customHeight="1" x14ac:dyDescent="0.2"/>
    <row r="9622" ht="12.75" customHeight="1" x14ac:dyDescent="0.2"/>
    <row r="9623" ht="12.75" customHeight="1" x14ac:dyDescent="0.2"/>
    <row r="9624" ht="12.75" customHeight="1" x14ac:dyDescent="0.2"/>
    <row r="9625" ht="12.75" customHeight="1" x14ac:dyDescent="0.2"/>
    <row r="9626" ht="12.75" customHeight="1" x14ac:dyDescent="0.2"/>
    <row r="9627" ht="12.75" customHeight="1" x14ac:dyDescent="0.2"/>
    <row r="9628" ht="12.75" customHeight="1" x14ac:dyDescent="0.2"/>
    <row r="9629" ht="12.75" customHeight="1" x14ac:dyDescent="0.2"/>
    <row r="9630" ht="12.75" customHeight="1" x14ac:dyDescent="0.2"/>
    <row r="9631" ht="12.75" customHeight="1" x14ac:dyDescent="0.2"/>
    <row r="9632" ht="12.75" customHeight="1" x14ac:dyDescent="0.2"/>
    <row r="9633" ht="12.75" customHeight="1" x14ac:dyDescent="0.2"/>
    <row r="9634" ht="12.75" customHeight="1" x14ac:dyDescent="0.2"/>
    <row r="9635" ht="12.75" customHeight="1" x14ac:dyDescent="0.2"/>
    <row r="9636" ht="12.75" customHeight="1" x14ac:dyDescent="0.2"/>
    <row r="9637" ht="12.75" customHeight="1" x14ac:dyDescent="0.2"/>
    <row r="9638" ht="12.75" customHeight="1" x14ac:dyDescent="0.2"/>
    <row r="9639" ht="12.75" customHeight="1" x14ac:dyDescent="0.2"/>
    <row r="9640" ht="12.75" customHeight="1" x14ac:dyDescent="0.2"/>
    <row r="9641" ht="12.75" customHeight="1" x14ac:dyDescent="0.2"/>
    <row r="9642" ht="12.75" customHeight="1" x14ac:dyDescent="0.2"/>
    <row r="9643" ht="12.75" customHeight="1" x14ac:dyDescent="0.2"/>
    <row r="9644" ht="12.75" customHeight="1" x14ac:dyDescent="0.2"/>
    <row r="9645" ht="12.75" customHeight="1" x14ac:dyDescent="0.2"/>
    <row r="9646" ht="12.75" customHeight="1" x14ac:dyDescent="0.2"/>
    <row r="9647" ht="12.75" customHeight="1" x14ac:dyDescent="0.2"/>
    <row r="9648" ht="12.75" customHeight="1" x14ac:dyDescent="0.2"/>
    <row r="9649" ht="12.75" customHeight="1" x14ac:dyDescent="0.2"/>
    <row r="9650" ht="12.75" customHeight="1" x14ac:dyDescent="0.2"/>
    <row r="9651" ht="12.75" customHeight="1" x14ac:dyDescent="0.2"/>
    <row r="9652" ht="12.75" customHeight="1" x14ac:dyDescent="0.2"/>
    <row r="9653" ht="12.75" customHeight="1" x14ac:dyDescent="0.2"/>
    <row r="9654" ht="12.75" customHeight="1" x14ac:dyDescent="0.2"/>
    <row r="9655" ht="12.75" customHeight="1" x14ac:dyDescent="0.2"/>
    <row r="9656" ht="12.75" customHeight="1" x14ac:dyDescent="0.2"/>
    <row r="9657" ht="12.75" customHeight="1" x14ac:dyDescent="0.2"/>
    <row r="9658" ht="12.75" customHeight="1" x14ac:dyDescent="0.2"/>
    <row r="9659" ht="12.75" customHeight="1" x14ac:dyDescent="0.2"/>
    <row r="9660" ht="12.75" customHeight="1" x14ac:dyDescent="0.2"/>
    <row r="9661" ht="12.75" customHeight="1" x14ac:dyDescent="0.2"/>
    <row r="9662" ht="12.75" customHeight="1" x14ac:dyDescent="0.2"/>
    <row r="9663" ht="12.75" customHeight="1" x14ac:dyDescent="0.2"/>
    <row r="9664" ht="12.75" customHeight="1" x14ac:dyDescent="0.2"/>
    <row r="9665" ht="12.75" customHeight="1" x14ac:dyDescent="0.2"/>
    <row r="9666" ht="12.75" customHeight="1" x14ac:dyDescent="0.2"/>
    <row r="9667" ht="12.75" customHeight="1" x14ac:dyDescent="0.2"/>
    <row r="9668" ht="12.75" customHeight="1" x14ac:dyDescent="0.2"/>
    <row r="9669" ht="12.75" customHeight="1" x14ac:dyDescent="0.2"/>
    <row r="9670" ht="12.75" customHeight="1" x14ac:dyDescent="0.2"/>
    <row r="9671" ht="12.75" customHeight="1" x14ac:dyDescent="0.2"/>
    <row r="9672" ht="12.75" customHeight="1" x14ac:dyDescent="0.2"/>
    <row r="9673" ht="12.75" customHeight="1" x14ac:dyDescent="0.2"/>
    <row r="9674" ht="12.75" customHeight="1" x14ac:dyDescent="0.2"/>
    <row r="9675" ht="12.75" customHeight="1" x14ac:dyDescent="0.2"/>
    <row r="9676" ht="12.75" customHeight="1" x14ac:dyDescent="0.2"/>
    <row r="9677" ht="12.75" customHeight="1" x14ac:dyDescent="0.2"/>
    <row r="9678" ht="12.75" customHeight="1" x14ac:dyDescent="0.2"/>
    <row r="9679" ht="12.75" customHeight="1" x14ac:dyDescent="0.2"/>
    <row r="9680" ht="12.75" customHeight="1" x14ac:dyDescent="0.2"/>
    <row r="9681" ht="12.75" customHeight="1" x14ac:dyDescent="0.2"/>
    <row r="9682" ht="12.75" customHeight="1" x14ac:dyDescent="0.2"/>
    <row r="9683" ht="12.75" customHeight="1" x14ac:dyDescent="0.2"/>
    <row r="9684" ht="12.75" customHeight="1" x14ac:dyDescent="0.2"/>
    <row r="9685" ht="12.75" customHeight="1" x14ac:dyDescent="0.2"/>
    <row r="9686" ht="12.75" customHeight="1" x14ac:dyDescent="0.2"/>
    <row r="9687" ht="12.75" customHeight="1" x14ac:dyDescent="0.2"/>
    <row r="9688" ht="12.75" customHeight="1" x14ac:dyDescent="0.2"/>
    <row r="9689" ht="12.75" customHeight="1" x14ac:dyDescent="0.2"/>
    <row r="9690" ht="12.75" customHeight="1" x14ac:dyDescent="0.2"/>
    <row r="9691" ht="12.75" customHeight="1" x14ac:dyDescent="0.2"/>
    <row r="9692" ht="12.75" customHeight="1" x14ac:dyDescent="0.2"/>
    <row r="9693" ht="12.75" customHeight="1" x14ac:dyDescent="0.2"/>
    <row r="9694" ht="12.75" customHeight="1" x14ac:dyDescent="0.2"/>
    <row r="9695" ht="12.75" customHeight="1" x14ac:dyDescent="0.2"/>
    <row r="9696" ht="12.75" customHeight="1" x14ac:dyDescent="0.2"/>
    <row r="9697" ht="12.75" customHeight="1" x14ac:dyDescent="0.2"/>
    <row r="9698" ht="12.75" customHeight="1" x14ac:dyDescent="0.2"/>
    <row r="9699" ht="12.75" customHeight="1" x14ac:dyDescent="0.2"/>
    <row r="9700" ht="12.75" customHeight="1" x14ac:dyDescent="0.2"/>
    <row r="9701" ht="12.75" customHeight="1" x14ac:dyDescent="0.2"/>
    <row r="9702" ht="12.75" customHeight="1" x14ac:dyDescent="0.2"/>
    <row r="9703" ht="12.75" customHeight="1" x14ac:dyDescent="0.2"/>
    <row r="9704" ht="12.75" customHeight="1" x14ac:dyDescent="0.2"/>
    <row r="9705" ht="12.75" customHeight="1" x14ac:dyDescent="0.2"/>
    <row r="9706" ht="12.75" customHeight="1" x14ac:dyDescent="0.2"/>
    <row r="9707" ht="12.75" customHeight="1" x14ac:dyDescent="0.2"/>
    <row r="9708" ht="12.75" customHeight="1" x14ac:dyDescent="0.2"/>
    <row r="9709" ht="12.75" customHeight="1" x14ac:dyDescent="0.2"/>
    <row r="9710" ht="12.75" customHeight="1" x14ac:dyDescent="0.2"/>
    <row r="9711" ht="12.75" customHeight="1" x14ac:dyDescent="0.2"/>
    <row r="9712" ht="12.75" customHeight="1" x14ac:dyDescent="0.2"/>
    <row r="9713" ht="12.75" customHeight="1" x14ac:dyDescent="0.2"/>
    <row r="9714" ht="12.75" customHeight="1" x14ac:dyDescent="0.2"/>
    <row r="9715" ht="12.75" customHeight="1" x14ac:dyDescent="0.2"/>
    <row r="9716" ht="12.75" customHeight="1" x14ac:dyDescent="0.2"/>
    <row r="9717" ht="12.75" customHeight="1" x14ac:dyDescent="0.2"/>
    <row r="9718" ht="12.75" customHeight="1" x14ac:dyDescent="0.2"/>
    <row r="9719" ht="12.75" customHeight="1" x14ac:dyDescent="0.2"/>
    <row r="9720" ht="12.75" customHeight="1" x14ac:dyDescent="0.2"/>
    <row r="9721" ht="12.75" customHeight="1" x14ac:dyDescent="0.2"/>
    <row r="9722" ht="12.75" customHeight="1" x14ac:dyDescent="0.2"/>
    <row r="9723" ht="12.75" customHeight="1" x14ac:dyDescent="0.2"/>
    <row r="9724" ht="12.75" customHeight="1" x14ac:dyDescent="0.2"/>
    <row r="9725" ht="12.75" customHeight="1" x14ac:dyDescent="0.2"/>
    <row r="9726" ht="12.75" customHeight="1" x14ac:dyDescent="0.2"/>
    <row r="9727" ht="12.75" customHeight="1" x14ac:dyDescent="0.2"/>
    <row r="9728" ht="12.75" customHeight="1" x14ac:dyDescent="0.2"/>
    <row r="9729" ht="12.75" customHeight="1" x14ac:dyDescent="0.2"/>
    <row r="9730" ht="12.75" customHeight="1" x14ac:dyDescent="0.2"/>
    <row r="9731" ht="12.75" customHeight="1" x14ac:dyDescent="0.2"/>
    <row r="9732" ht="12.75" customHeight="1" x14ac:dyDescent="0.2"/>
    <row r="9733" ht="12.75" customHeight="1" x14ac:dyDescent="0.2"/>
    <row r="9734" ht="12.75" customHeight="1" x14ac:dyDescent="0.2"/>
    <row r="9735" ht="12.75" customHeight="1" x14ac:dyDescent="0.2"/>
    <row r="9736" ht="12.75" customHeight="1" x14ac:dyDescent="0.2"/>
    <row r="9737" ht="12.75" customHeight="1" x14ac:dyDescent="0.2"/>
    <row r="9738" ht="12.75" customHeight="1" x14ac:dyDescent="0.2"/>
    <row r="9739" ht="12.75" customHeight="1" x14ac:dyDescent="0.2"/>
    <row r="9740" ht="12.75" customHeight="1" x14ac:dyDescent="0.2"/>
    <row r="9741" ht="12.75" customHeight="1" x14ac:dyDescent="0.2"/>
    <row r="9742" ht="12.75" customHeight="1" x14ac:dyDescent="0.2"/>
    <row r="9743" ht="12.75" customHeight="1" x14ac:dyDescent="0.2"/>
    <row r="9744" ht="12.75" customHeight="1" x14ac:dyDescent="0.2"/>
    <row r="9745" ht="12.75" customHeight="1" x14ac:dyDescent="0.2"/>
    <row r="9746" ht="12.75" customHeight="1" x14ac:dyDescent="0.2"/>
    <row r="9747" ht="12.75" customHeight="1" x14ac:dyDescent="0.2"/>
    <row r="9748" ht="12.75" customHeight="1" x14ac:dyDescent="0.2"/>
    <row r="9749" ht="12.75" customHeight="1" x14ac:dyDescent="0.2"/>
    <row r="9750" ht="12.75" customHeight="1" x14ac:dyDescent="0.2"/>
    <row r="9751" ht="12.75" customHeight="1" x14ac:dyDescent="0.2"/>
    <row r="9752" ht="12.75" customHeight="1" x14ac:dyDescent="0.2"/>
    <row r="9753" ht="12.75" customHeight="1" x14ac:dyDescent="0.2"/>
    <row r="9754" ht="12.75" customHeight="1" x14ac:dyDescent="0.2"/>
    <row r="9755" ht="12.75" customHeight="1" x14ac:dyDescent="0.2"/>
    <row r="9756" ht="12.75" customHeight="1" x14ac:dyDescent="0.2"/>
    <row r="9757" ht="12.75" customHeight="1" x14ac:dyDescent="0.2"/>
    <row r="9758" ht="12.75" customHeight="1" x14ac:dyDescent="0.2"/>
    <row r="9759" ht="12.75" customHeight="1" x14ac:dyDescent="0.2"/>
    <row r="9760" ht="12.75" customHeight="1" x14ac:dyDescent="0.2"/>
    <row r="9761" ht="12.75" customHeight="1" x14ac:dyDescent="0.2"/>
    <row r="9762" ht="12.75" customHeight="1" x14ac:dyDescent="0.2"/>
    <row r="9763" ht="12.75" customHeight="1" x14ac:dyDescent="0.2"/>
    <row r="9764" ht="12.75" customHeight="1" x14ac:dyDescent="0.2"/>
    <row r="9765" ht="12.75" customHeight="1" x14ac:dyDescent="0.2"/>
    <row r="9766" ht="12.75" customHeight="1" x14ac:dyDescent="0.2"/>
    <row r="9767" ht="12.75" customHeight="1" x14ac:dyDescent="0.2"/>
    <row r="9768" ht="12.75" customHeight="1" x14ac:dyDescent="0.2"/>
    <row r="9769" ht="12.75" customHeight="1" x14ac:dyDescent="0.2"/>
    <row r="9770" ht="12.75" customHeight="1" x14ac:dyDescent="0.2"/>
    <row r="9771" ht="12.75" customHeight="1" x14ac:dyDescent="0.2"/>
    <row r="9772" ht="12.75" customHeight="1" x14ac:dyDescent="0.2"/>
    <row r="9773" ht="12.75" customHeight="1" x14ac:dyDescent="0.2"/>
    <row r="9774" ht="12.75" customHeight="1" x14ac:dyDescent="0.2"/>
    <row r="9775" ht="12.75" customHeight="1" x14ac:dyDescent="0.2"/>
    <row r="9776" ht="12.75" customHeight="1" x14ac:dyDescent="0.2"/>
    <row r="9777" ht="12.75" customHeight="1" x14ac:dyDescent="0.2"/>
    <row r="9778" ht="12.75" customHeight="1" x14ac:dyDescent="0.2"/>
    <row r="9779" ht="12.75" customHeight="1" x14ac:dyDescent="0.2"/>
    <row r="9780" ht="12.75" customHeight="1" x14ac:dyDescent="0.2"/>
    <row r="9781" ht="12.75" customHeight="1" x14ac:dyDescent="0.2"/>
    <row r="9782" ht="12.75" customHeight="1" x14ac:dyDescent="0.2"/>
    <row r="9783" ht="12.75" customHeight="1" x14ac:dyDescent="0.2"/>
    <row r="9784" ht="12.75" customHeight="1" x14ac:dyDescent="0.2"/>
    <row r="9785" ht="12.75" customHeight="1" x14ac:dyDescent="0.2"/>
    <row r="9786" ht="12.75" customHeight="1" x14ac:dyDescent="0.2"/>
    <row r="9787" ht="12.75" customHeight="1" x14ac:dyDescent="0.2"/>
    <row r="9788" ht="12.75" customHeight="1" x14ac:dyDescent="0.2"/>
    <row r="9789" ht="12.75" customHeight="1" x14ac:dyDescent="0.2"/>
    <row r="9790" ht="12.75" customHeight="1" x14ac:dyDescent="0.2"/>
    <row r="9791" ht="12.75" customHeight="1" x14ac:dyDescent="0.2"/>
    <row r="9792" ht="12.75" customHeight="1" x14ac:dyDescent="0.2"/>
    <row r="9793" ht="12.75" customHeight="1" x14ac:dyDescent="0.2"/>
    <row r="9794" ht="12.75" customHeight="1" x14ac:dyDescent="0.2"/>
    <row r="9795" ht="12.75" customHeight="1" x14ac:dyDescent="0.2"/>
    <row r="9796" ht="12.75" customHeight="1" x14ac:dyDescent="0.2"/>
    <row r="9797" ht="12.75" customHeight="1" x14ac:dyDescent="0.2"/>
    <row r="9798" ht="12.75" customHeight="1" x14ac:dyDescent="0.2"/>
    <row r="9799" ht="12.75" customHeight="1" x14ac:dyDescent="0.2"/>
    <row r="9800" ht="12.75" customHeight="1" x14ac:dyDescent="0.2"/>
    <row r="9801" ht="12.75" customHeight="1" x14ac:dyDescent="0.2"/>
    <row r="9802" ht="12.75" customHeight="1" x14ac:dyDescent="0.2"/>
    <row r="9803" ht="12.75" customHeight="1" x14ac:dyDescent="0.2"/>
    <row r="9804" ht="12.75" customHeight="1" x14ac:dyDescent="0.2"/>
    <row r="9805" ht="12.75" customHeight="1" x14ac:dyDescent="0.2"/>
    <row r="9806" ht="12.75" customHeight="1" x14ac:dyDescent="0.2"/>
    <row r="9807" ht="12.75" customHeight="1" x14ac:dyDescent="0.2"/>
    <row r="9808" ht="12.75" customHeight="1" x14ac:dyDescent="0.2"/>
    <row r="9809" ht="12.75" customHeight="1" x14ac:dyDescent="0.2"/>
    <row r="9810" ht="12.75" customHeight="1" x14ac:dyDescent="0.2"/>
    <row r="9811" ht="12.75" customHeight="1" x14ac:dyDescent="0.2"/>
    <row r="9812" ht="12.75" customHeight="1" x14ac:dyDescent="0.2"/>
    <row r="9813" ht="12.75" customHeight="1" x14ac:dyDescent="0.2"/>
    <row r="9814" ht="12.75" customHeight="1" x14ac:dyDescent="0.2"/>
    <row r="9815" ht="12.75" customHeight="1" x14ac:dyDescent="0.2"/>
    <row r="9816" ht="12.75" customHeight="1" x14ac:dyDescent="0.2"/>
    <row r="9817" ht="12.75" customHeight="1" x14ac:dyDescent="0.2"/>
    <row r="9818" ht="12.75" customHeight="1" x14ac:dyDescent="0.2"/>
    <row r="9819" ht="12.75" customHeight="1" x14ac:dyDescent="0.2"/>
    <row r="9820" ht="12.75" customHeight="1" x14ac:dyDescent="0.2"/>
    <row r="9821" ht="12.75" customHeight="1" x14ac:dyDescent="0.2"/>
    <row r="9822" ht="12.75" customHeight="1" x14ac:dyDescent="0.2"/>
    <row r="9823" ht="12.75" customHeight="1" x14ac:dyDescent="0.2"/>
    <row r="9824" ht="12.75" customHeight="1" x14ac:dyDescent="0.2"/>
    <row r="9825" ht="12.75" customHeight="1" x14ac:dyDescent="0.2"/>
    <row r="9826" ht="12.75" customHeight="1" x14ac:dyDescent="0.2"/>
    <row r="9827" ht="12.75" customHeight="1" x14ac:dyDescent="0.2"/>
    <row r="9828" ht="12.75" customHeight="1" x14ac:dyDescent="0.2"/>
    <row r="9829" ht="12.75" customHeight="1" x14ac:dyDescent="0.2"/>
    <row r="9830" ht="12.75" customHeight="1" x14ac:dyDescent="0.2"/>
    <row r="9831" ht="12.75" customHeight="1" x14ac:dyDescent="0.2"/>
    <row r="9832" ht="12.75" customHeight="1" x14ac:dyDescent="0.2"/>
    <row r="9833" ht="12.75" customHeight="1" x14ac:dyDescent="0.2"/>
    <row r="9834" ht="12.75" customHeight="1" x14ac:dyDescent="0.2"/>
    <row r="9835" ht="12.75" customHeight="1" x14ac:dyDescent="0.2"/>
    <row r="9836" ht="12.75" customHeight="1" x14ac:dyDescent="0.2"/>
    <row r="9837" ht="12.75" customHeight="1" x14ac:dyDescent="0.2"/>
    <row r="9838" ht="12.75" customHeight="1" x14ac:dyDescent="0.2"/>
    <row r="9839" ht="12.75" customHeight="1" x14ac:dyDescent="0.2"/>
    <row r="9840" ht="12.75" customHeight="1" x14ac:dyDescent="0.2"/>
    <row r="9841" ht="12.75" customHeight="1" x14ac:dyDescent="0.2"/>
    <row r="9842" ht="12.75" customHeight="1" x14ac:dyDescent="0.2"/>
    <row r="9843" ht="12.75" customHeight="1" x14ac:dyDescent="0.2"/>
    <row r="9844" ht="12.75" customHeight="1" x14ac:dyDescent="0.2"/>
    <row r="9845" ht="12.75" customHeight="1" x14ac:dyDescent="0.2"/>
    <row r="9846" ht="12.75" customHeight="1" x14ac:dyDescent="0.2"/>
    <row r="9847" ht="12.75" customHeight="1" x14ac:dyDescent="0.2"/>
    <row r="9848" ht="12.75" customHeight="1" x14ac:dyDescent="0.2"/>
    <row r="9849" ht="12.75" customHeight="1" x14ac:dyDescent="0.2"/>
    <row r="9850" ht="12.75" customHeight="1" x14ac:dyDescent="0.2"/>
    <row r="9851" ht="12.75" customHeight="1" x14ac:dyDescent="0.2"/>
    <row r="9852" ht="12.75" customHeight="1" x14ac:dyDescent="0.2"/>
    <row r="9853" ht="12.75" customHeight="1" x14ac:dyDescent="0.2"/>
    <row r="9854" ht="12.75" customHeight="1" x14ac:dyDescent="0.2"/>
    <row r="9855" ht="12.75" customHeight="1" x14ac:dyDescent="0.2"/>
    <row r="9856" ht="12.75" customHeight="1" x14ac:dyDescent="0.2"/>
    <row r="9857" ht="12.75" customHeight="1" x14ac:dyDescent="0.2"/>
    <row r="9858" ht="12.75" customHeight="1" x14ac:dyDescent="0.2"/>
    <row r="9859" ht="12.75" customHeight="1" x14ac:dyDescent="0.2"/>
    <row r="9860" ht="12.75" customHeight="1" x14ac:dyDescent="0.2"/>
    <row r="9861" ht="12.75" customHeight="1" x14ac:dyDescent="0.2"/>
    <row r="9862" ht="12.75" customHeight="1" x14ac:dyDescent="0.2"/>
    <row r="9863" ht="12.75" customHeight="1" x14ac:dyDescent="0.2"/>
    <row r="9864" ht="12.75" customHeight="1" x14ac:dyDescent="0.2"/>
    <row r="9865" ht="12.75" customHeight="1" x14ac:dyDescent="0.2"/>
    <row r="9866" ht="12.75" customHeight="1" x14ac:dyDescent="0.2"/>
    <row r="9867" ht="12.75" customHeight="1" x14ac:dyDescent="0.2"/>
    <row r="9868" ht="12.75" customHeight="1" x14ac:dyDescent="0.2"/>
    <row r="9869" ht="12.75" customHeight="1" x14ac:dyDescent="0.2"/>
    <row r="9870" ht="12.75" customHeight="1" x14ac:dyDescent="0.2"/>
    <row r="9871" ht="12.75" customHeight="1" x14ac:dyDescent="0.2"/>
    <row r="9872" ht="12.75" customHeight="1" x14ac:dyDescent="0.2"/>
    <row r="9873" ht="12.75" customHeight="1" x14ac:dyDescent="0.2"/>
    <row r="9874" ht="12.75" customHeight="1" x14ac:dyDescent="0.2"/>
    <row r="9875" ht="12.75" customHeight="1" x14ac:dyDescent="0.2"/>
    <row r="9876" ht="12.75" customHeight="1" x14ac:dyDescent="0.2"/>
    <row r="9877" ht="12.75" customHeight="1" x14ac:dyDescent="0.2"/>
    <row r="9878" ht="12.75" customHeight="1" x14ac:dyDescent="0.2"/>
    <row r="9879" ht="12.75" customHeight="1" x14ac:dyDescent="0.2"/>
    <row r="9880" ht="12.75" customHeight="1" x14ac:dyDescent="0.2"/>
    <row r="9881" ht="12.75" customHeight="1" x14ac:dyDescent="0.2"/>
    <row r="9882" ht="12.75" customHeight="1" x14ac:dyDescent="0.2"/>
    <row r="9883" ht="12.75" customHeight="1" x14ac:dyDescent="0.2"/>
    <row r="9884" ht="12.75" customHeight="1" x14ac:dyDescent="0.2"/>
    <row r="9885" ht="12.75" customHeight="1" x14ac:dyDescent="0.2"/>
    <row r="9886" ht="12.75" customHeight="1" x14ac:dyDescent="0.2"/>
    <row r="9887" ht="12.75" customHeight="1" x14ac:dyDescent="0.2"/>
    <row r="9888" ht="12.75" customHeight="1" x14ac:dyDescent="0.2"/>
    <row r="9889" ht="12.75" customHeight="1" x14ac:dyDescent="0.2"/>
    <row r="9890" ht="12.75" customHeight="1" x14ac:dyDescent="0.2"/>
    <row r="9891" ht="12.75" customHeight="1" x14ac:dyDescent="0.2"/>
    <row r="9892" ht="12.75" customHeight="1" x14ac:dyDescent="0.2"/>
    <row r="9893" ht="12.75" customHeight="1" x14ac:dyDescent="0.2"/>
    <row r="9894" ht="12.75" customHeight="1" x14ac:dyDescent="0.2"/>
    <row r="9895" ht="12.75" customHeight="1" x14ac:dyDescent="0.2"/>
    <row r="9896" ht="12.75" customHeight="1" x14ac:dyDescent="0.2"/>
    <row r="9897" ht="12.75" customHeight="1" x14ac:dyDescent="0.2"/>
    <row r="9898" ht="12.75" customHeight="1" x14ac:dyDescent="0.2"/>
    <row r="9899" ht="12.75" customHeight="1" x14ac:dyDescent="0.2"/>
    <row r="9900" ht="12.75" customHeight="1" x14ac:dyDescent="0.2"/>
    <row r="9901" ht="12.75" customHeight="1" x14ac:dyDescent="0.2"/>
    <row r="9902" ht="12.75" customHeight="1" x14ac:dyDescent="0.2"/>
    <row r="9903" ht="12.75" customHeight="1" x14ac:dyDescent="0.2"/>
    <row r="9904" ht="12.75" customHeight="1" x14ac:dyDescent="0.2"/>
    <row r="9905" ht="12.75" customHeight="1" x14ac:dyDescent="0.2"/>
    <row r="9906" ht="12.75" customHeight="1" x14ac:dyDescent="0.2"/>
    <row r="9907" ht="12.75" customHeight="1" x14ac:dyDescent="0.2"/>
    <row r="9908" ht="12.75" customHeight="1" x14ac:dyDescent="0.2"/>
    <row r="9909" ht="12.75" customHeight="1" x14ac:dyDescent="0.2"/>
    <row r="9910" ht="12.75" customHeight="1" x14ac:dyDescent="0.2"/>
    <row r="9911" ht="12.75" customHeight="1" x14ac:dyDescent="0.2"/>
    <row r="9912" ht="12.75" customHeight="1" x14ac:dyDescent="0.2"/>
    <row r="9913" ht="12.75" customHeight="1" x14ac:dyDescent="0.2"/>
    <row r="9914" ht="12.75" customHeight="1" x14ac:dyDescent="0.2"/>
    <row r="9915" ht="12.75" customHeight="1" x14ac:dyDescent="0.2"/>
    <row r="9916" ht="12.75" customHeight="1" x14ac:dyDescent="0.2"/>
    <row r="9917" ht="12.75" customHeight="1" x14ac:dyDescent="0.2"/>
    <row r="9918" ht="12.75" customHeight="1" x14ac:dyDescent="0.2"/>
    <row r="9919" ht="12.75" customHeight="1" x14ac:dyDescent="0.2"/>
    <row r="9920" ht="12.75" customHeight="1" x14ac:dyDescent="0.2"/>
    <row r="9921" ht="12.75" customHeight="1" x14ac:dyDescent="0.2"/>
    <row r="9922" ht="12.75" customHeight="1" x14ac:dyDescent="0.2"/>
    <row r="9923" ht="12.75" customHeight="1" x14ac:dyDescent="0.2"/>
    <row r="9924" ht="12.75" customHeight="1" x14ac:dyDescent="0.2"/>
    <row r="9925" ht="12.75" customHeight="1" x14ac:dyDescent="0.2"/>
    <row r="9926" ht="12.75" customHeight="1" x14ac:dyDescent="0.2"/>
    <row r="9927" ht="12.75" customHeight="1" x14ac:dyDescent="0.2"/>
    <row r="9928" ht="12.75" customHeight="1" x14ac:dyDescent="0.2"/>
    <row r="9929" ht="12.75" customHeight="1" x14ac:dyDescent="0.2"/>
    <row r="9930" ht="12.75" customHeight="1" x14ac:dyDescent="0.2"/>
    <row r="9931" ht="12.75" customHeight="1" x14ac:dyDescent="0.2"/>
    <row r="9932" ht="12.75" customHeight="1" x14ac:dyDescent="0.2"/>
    <row r="9933" ht="12.75" customHeight="1" x14ac:dyDescent="0.2"/>
    <row r="9934" ht="12.75" customHeight="1" x14ac:dyDescent="0.2"/>
    <row r="9935" ht="12.75" customHeight="1" x14ac:dyDescent="0.2"/>
    <row r="9936" ht="12.75" customHeight="1" x14ac:dyDescent="0.2"/>
    <row r="9937" ht="12.75" customHeight="1" x14ac:dyDescent="0.2"/>
    <row r="9938" ht="12.75" customHeight="1" x14ac:dyDescent="0.2"/>
    <row r="9939" ht="12.75" customHeight="1" x14ac:dyDescent="0.2"/>
    <row r="9940" ht="12.75" customHeight="1" x14ac:dyDescent="0.2"/>
    <row r="9941" ht="12.75" customHeight="1" x14ac:dyDescent="0.2"/>
    <row r="9942" ht="12.75" customHeight="1" x14ac:dyDescent="0.2"/>
    <row r="9943" ht="12.75" customHeight="1" x14ac:dyDescent="0.2"/>
    <row r="9944" ht="12.75" customHeight="1" x14ac:dyDescent="0.2"/>
    <row r="9945" ht="12.75" customHeight="1" x14ac:dyDescent="0.2"/>
    <row r="9946" ht="12.75" customHeight="1" x14ac:dyDescent="0.2"/>
    <row r="9947" ht="12.75" customHeight="1" x14ac:dyDescent="0.2"/>
    <row r="9948" ht="12.75" customHeight="1" x14ac:dyDescent="0.2"/>
    <row r="9949" ht="12.75" customHeight="1" x14ac:dyDescent="0.2"/>
    <row r="9950" ht="12.75" customHeight="1" x14ac:dyDescent="0.2"/>
    <row r="9951" ht="12.75" customHeight="1" x14ac:dyDescent="0.2"/>
    <row r="9952" ht="12.75" customHeight="1" x14ac:dyDescent="0.2"/>
    <row r="9953" ht="12.75" customHeight="1" x14ac:dyDescent="0.2"/>
    <row r="9954" ht="12.75" customHeight="1" x14ac:dyDescent="0.2"/>
    <row r="9955" ht="12.75" customHeight="1" x14ac:dyDescent="0.2"/>
    <row r="9956" ht="12.75" customHeight="1" x14ac:dyDescent="0.2"/>
    <row r="9957" ht="12.75" customHeight="1" x14ac:dyDescent="0.2"/>
    <row r="9958" ht="12.75" customHeight="1" x14ac:dyDescent="0.2"/>
    <row r="9959" ht="12.75" customHeight="1" x14ac:dyDescent="0.2"/>
    <row r="9960" ht="12.75" customHeight="1" x14ac:dyDescent="0.2"/>
    <row r="9961" ht="12.75" customHeight="1" x14ac:dyDescent="0.2"/>
    <row r="9962" ht="12.75" customHeight="1" x14ac:dyDescent="0.2"/>
    <row r="9963" ht="12.75" customHeight="1" x14ac:dyDescent="0.2"/>
    <row r="9964" ht="12.75" customHeight="1" x14ac:dyDescent="0.2"/>
    <row r="9965" ht="12.75" customHeight="1" x14ac:dyDescent="0.2"/>
    <row r="9966" ht="12.75" customHeight="1" x14ac:dyDescent="0.2"/>
    <row r="9967" ht="12.75" customHeight="1" x14ac:dyDescent="0.2"/>
    <row r="9968" ht="12.75" customHeight="1" x14ac:dyDescent="0.2"/>
    <row r="9969" ht="12.75" customHeight="1" x14ac:dyDescent="0.2"/>
    <row r="9970" ht="12.75" customHeight="1" x14ac:dyDescent="0.2"/>
    <row r="9971" ht="12.75" customHeight="1" x14ac:dyDescent="0.2"/>
    <row r="9972" ht="12.75" customHeight="1" x14ac:dyDescent="0.2"/>
    <row r="9973" ht="12.75" customHeight="1" x14ac:dyDescent="0.2"/>
    <row r="9974" ht="12.75" customHeight="1" x14ac:dyDescent="0.2"/>
    <row r="9975" ht="12.75" customHeight="1" x14ac:dyDescent="0.2"/>
    <row r="9976" ht="12.75" customHeight="1" x14ac:dyDescent="0.2"/>
    <row r="9977" ht="12.75" customHeight="1" x14ac:dyDescent="0.2"/>
    <row r="9978" ht="12.75" customHeight="1" x14ac:dyDescent="0.2"/>
    <row r="9979" ht="12.75" customHeight="1" x14ac:dyDescent="0.2"/>
    <row r="9980" ht="12.75" customHeight="1" x14ac:dyDescent="0.2"/>
    <row r="9981" ht="12.75" customHeight="1" x14ac:dyDescent="0.2"/>
    <row r="9982" ht="12.75" customHeight="1" x14ac:dyDescent="0.2"/>
    <row r="9983" ht="12.75" customHeight="1" x14ac:dyDescent="0.2"/>
    <row r="9984" ht="12.75" customHeight="1" x14ac:dyDescent="0.2"/>
    <row r="9985" ht="12.75" customHeight="1" x14ac:dyDescent="0.2"/>
    <row r="9986" ht="12.75" customHeight="1" x14ac:dyDescent="0.2"/>
    <row r="9987" ht="12.75" customHeight="1" x14ac:dyDescent="0.2"/>
    <row r="9988" ht="12.75" customHeight="1" x14ac:dyDescent="0.2"/>
    <row r="9989" ht="12.75" customHeight="1" x14ac:dyDescent="0.2"/>
    <row r="9990" ht="12.75" customHeight="1" x14ac:dyDescent="0.2"/>
    <row r="9991" ht="12.75" customHeight="1" x14ac:dyDescent="0.2"/>
    <row r="9992" ht="12.75" customHeight="1" x14ac:dyDescent="0.2"/>
    <row r="9993" ht="12.75" customHeight="1" x14ac:dyDescent="0.2"/>
    <row r="9994" ht="12.75" customHeight="1" x14ac:dyDescent="0.2"/>
    <row r="9995" ht="12.75" customHeight="1" x14ac:dyDescent="0.2"/>
    <row r="9996" ht="12.75" customHeight="1" x14ac:dyDescent="0.2"/>
    <row r="9997" ht="12.75" customHeight="1" x14ac:dyDescent="0.2"/>
    <row r="9998" ht="12.75" customHeight="1" x14ac:dyDescent="0.2"/>
    <row r="9999" ht="12.75" customHeight="1" x14ac:dyDescent="0.2"/>
    <row r="10000" ht="12.75" customHeight="1" x14ac:dyDescent="0.2"/>
    <row r="10001" ht="12.75" customHeight="1" x14ac:dyDescent="0.2"/>
    <row r="10002" ht="12.75" customHeight="1" x14ac:dyDescent="0.2"/>
    <row r="10003" ht="12.75" customHeight="1" x14ac:dyDescent="0.2"/>
    <row r="10004" ht="12.75" customHeight="1" x14ac:dyDescent="0.2"/>
    <row r="10005" ht="12.75" customHeight="1" x14ac:dyDescent="0.2"/>
    <row r="10006" ht="12.75" customHeight="1" x14ac:dyDescent="0.2"/>
    <row r="10007" ht="12.75" customHeight="1" x14ac:dyDescent="0.2"/>
    <row r="10008" ht="12.75" customHeight="1" x14ac:dyDescent="0.2"/>
    <row r="10009" ht="12.75" customHeight="1" x14ac:dyDescent="0.2"/>
    <row r="10010" ht="12.75" customHeight="1" x14ac:dyDescent="0.2"/>
    <row r="10011" ht="12.75" customHeight="1" x14ac:dyDescent="0.2"/>
    <row r="10012" ht="12.75" customHeight="1" x14ac:dyDescent="0.2"/>
    <row r="10013" ht="12.75" customHeight="1" x14ac:dyDescent="0.2"/>
    <row r="10014" ht="12.75" customHeight="1" x14ac:dyDescent="0.2"/>
    <row r="10015" ht="12.75" customHeight="1" x14ac:dyDescent="0.2"/>
    <row r="10016" ht="12.75" customHeight="1" x14ac:dyDescent="0.2"/>
    <row r="10017" ht="12.75" customHeight="1" x14ac:dyDescent="0.2"/>
    <row r="10018" ht="12.75" customHeight="1" x14ac:dyDescent="0.2"/>
    <row r="10019" ht="12.75" customHeight="1" x14ac:dyDescent="0.2"/>
    <row r="10020" ht="12.75" customHeight="1" x14ac:dyDescent="0.2"/>
    <row r="10021" ht="12.75" customHeight="1" x14ac:dyDescent="0.2"/>
    <row r="10022" ht="12.75" customHeight="1" x14ac:dyDescent="0.2"/>
    <row r="10023" ht="12.75" customHeight="1" x14ac:dyDescent="0.2"/>
    <row r="10024" ht="12.75" customHeight="1" x14ac:dyDescent="0.2"/>
    <row r="10025" ht="12.75" customHeight="1" x14ac:dyDescent="0.2"/>
    <row r="10026" ht="12.75" customHeight="1" x14ac:dyDescent="0.2"/>
    <row r="10027" ht="12.75" customHeight="1" x14ac:dyDescent="0.2"/>
    <row r="10028" ht="12.75" customHeight="1" x14ac:dyDescent="0.2"/>
    <row r="10029" ht="12.75" customHeight="1" x14ac:dyDescent="0.2"/>
    <row r="10030" ht="12.75" customHeight="1" x14ac:dyDescent="0.2"/>
    <row r="10031" ht="12.75" customHeight="1" x14ac:dyDescent="0.2"/>
    <row r="10032" ht="12.75" customHeight="1" x14ac:dyDescent="0.2"/>
    <row r="10033" ht="12.75" customHeight="1" x14ac:dyDescent="0.2"/>
    <row r="10034" ht="12.75" customHeight="1" x14ac:dyDescent="0.2"/>
    <row r="10035" ht="12.75" customHeight="1" x14ac:dyDescent="0.2"/>
    <row r="10036" ht="12.75" customHeight="1" x14ac:dyDescent="0.2"/>
    <row r="10037" ht="12.75" customHeight="1" x14ac:dyDescent="0.2"/>
    <row r="10038" ht="12.75" customHeight="1" x14ac:dyDescent="0.2"/>
    <row r="10039" ht="12.75" customHeight="1" x14ac:dyDescent="0.2"/>
    <row r="10040" ht="12.75" customHeight="1" x14ac:dyDescent="0.2"/>
    <row r="10041" ht="12.75" customHeight="1" x14ac:dyDescent="0.2"/>
    <row r="10042" ht="12.75" customHeight="1" x14ac:dyDescent="0.2"/>
    <row r="10043" ht="12.75" customHeight="1" x14ac:dyDescent="0.2"/>
    <row r="10044" ht="12.75" customHeight="1" x14ac:dyDescent="0.2"/>
    <row r="10045" ht="12.75" customHeight="1" x14ac:dyDescent="0.2"/>
    <row r="10046" ht="12.75" customHeight="1" x14ac:dyDescent="0.2"/>
    <row r="10047" ht="12.75" customHeight="1" x14ac:dyDescent="0.2"/>
    <row r="10048" ht="12.75" customHeight="1" x14ac:dyDescent="0.2"/>
    <row r="10049" ht="12.75" customHeight="1" x14ac:dyDescent="0.2"/>
    <row r="10050" ht="12.75" customHeight="1" x14ac:dyDescent="0.2"/>
    <row r="10051" ht="12.75" customHeight="1" x14ac:dyDescent="0.2"/>
    <row r="10052" ht="12.75" customHeight="1" x14ac:dyDescent="0.2"/>
    <row r="10053" ht="12.75" customHeight="1" x14ac:dyDescent="0.2"/>
    <row r="10054" ht="12.75" customHeight="1" x14ac:dyDescent="0.2"/>
    <row r="10055" ht="12.75" customHeight="1" x14ac:dyDescent="0.2"/>
    <row r="10056" ht="12.75" customHeight="1" x14ac:dyDescent="0.2"/>
    <row r="10057" ht="12.75" customHeight="1" x14ac:dyDescent="0.2"/>
    <row r="10058" ht="12.75" customHeight="1" x14ac:dyDescent="0.2"/>
    <row r="10059" ht="12.75" customHeight="1" x14ac:dyDescent="0.2"/>
    <row r="10060" ht="12.75" customHeight="1" x14ac:dyDescent="0.2"/>
    <row r="10061" ht="12.75" customHeight="1" x14ac:dyDescent="0.2"/>
    <row r="10062" ht="12.75" customHeight="1" x14ac:dyDescent="0.2"/>
    <row r="10063" ht="12.75" customHeight="1" x14ac:dyDescent="0.2"/>
    <row r="10064" ht="12.75" customHeight="1" x14ac:dyDescent="0.2"/>
    <row r="10065" ht="12.75" customHeight="1" x14ac:dyDescent="0.2"/>
    <row r="10066" ht="12.75" customHeight="1" x14ac:dyDescent="0.2"/>
    <row r="10067" ht="12.75" customHeight="1" x14ac:dyDescent="0.2"/>
    <row r="10068" ht="12.75" customHeight="1" x14ac:dyDescent="0.2"/>
    <row r="10069" ht="12.75" customHeight="1" x14ac:dyDescent="0.2"/>
    <row r="10070" ht="12.75" customHeight="1" x14ac:dyDescent="0.2"/>
    <row r="10071" ht="12.75" customHeight="1" x14ac:dyDescent="0.2"/>
    <row r="10072" ht="12.75" customHeight="1" x14ac:dyDescent="0.2"/>
    <row r="10073" ht="12.75" customHeight="1" x14ac:dyDescent="0.2"/>
    <row r="10074" ht="12.75" customHeight="1" x14ac:dyDescent="0.2"/>
    <row r="10075" ht="12.75" customHeight="1" x14ac:dyDescent="0.2"/>
    <row r="10076" ht="12.75" customHeight="1" x14ac:dyDescent="0.2"/>
    <row r="10077" ht="12.75" customHeight="1" x14ac:dyDescent="0.2"/>
    <row r="10078" ht="12.75" customHeight="1" x14ac:dyDescent="0.2"/>
    <row r="10079" ht="12.75" customHeight="1" x14ac:dyDescent="0.2"/>
    <row r="10080" ht="12.75" customHeight="1" x14ac:dyDescent="0.2"/>
    <row r="10081" ht="12.75" customHeight="1" x14ac:dyDescent="0.2"/>
    <row r="10082" ht="12.75" customHeight="1" x14ac:dyDescent="0.2"/>
    <row r="10083" ht="12.75" customHeight="1" x14ac:dyDescent="0.2"/>
    <row r="10084" ht="12.75" customHeight="1" x14ac:dyDescent="0.2"/>
    <row r="10085" ht="12.75" customHeight="1" x14ac:dyDescent="0.2"/>
    <row r="10086" ht="12.75" customHeight="1" x14ac:dyDescent="0.2"/>
    <row r="10087" ht="12.75" customHeight="1" x14ac:dyDescent="0.2"/>
    <row r="10088" ht="12.75" customHeight="1" x14ac:dyDescent="0.2"/>
    <row r="10089" ht="12.75" customHeight="1" x14ac:dyDescent="0.2"/>
    <row r="10090" ht="12.75" customHeight="1" x14ac:dyDescent="0.2"/>
    <row r="10091" ht="12.75" customHeight="1" x14ac:dyDescent="0.2"/>
    <row r="10092" ht="12.75" customHeight="1" x14ac:dyDescent="0.2"/>
    <row r="10093" ht="12.75" customHeight="1" x14ac:dyDescent="0.2"/>
    <row r="10094" ht="12.75" customHeight="1" x14ac:dyDescent="0.2"/>
    <row r="10095" ht="12.75" customHeight="1" x14ac:dyDescent="0.2"/>
    <row r="10096" ht="12.75" customHeight="1" x14ac:dyDescent="0.2"/>
    <row r="10097" ht="12.75" customHeight="1" x14ac:dyDescent="0.2"/>
    <row r="10098" ht="12.75" customHeight="1" x14ac:dyDescent="0.2"/>
    <row r="10099" ht="12.75" customHeight="1" x14ac:dyDescent="0.2"/>
    <row r="10100" ht="12.75" customHeight="1" x14ac:dyDescent="0.2"/>
    <row r="10101" ht="12.75" customHeight="1" x14ac:dyDescent="0.2"/>
    <row r="10102" ht="12.75" customHeight="1" x14ac:dyDescent="0.2"/>
    <row r="10103" ht="12.75" customHeight="1" x14ac:dyDescent="0.2"/>
    <row r="10104" ht="12.75" customHeight="1" x14ac:dyDescent="0.2"/>
    <row r="10105" ht="12.75" customHeight="1" x14ac:dyDescent="0.2"/>
    <row r="10106" ht="12.75" customHeight="1" x14ac:dyDescent="0.2"/>
    <row r="10107" ht="12.75" customHeight="1" x14ac:dyDescent="0.2"/>
    <row r="10108" ht="12.75" customHeight="1" x14ac:dyDescent="0.2"/>
    <row r="10109" ht="12.75" customHeight="1" x14ac:dyDescent="0.2"/>
    <row r="10110" ht="12.75" customHeight="1" x14ac:dyDescent="0.2"/>
    <row r="10111" ht="12.75" customHeight="1" x14ac:dyDescent="0.2"/>
    <row r="10112" ht="12.75" customHeight="1" x14ac:dyDescent="0.2"/>
    <row r="10113" ht="12.75" customHeight="1" x14ac:dyDescent="0.2"/>
    <row r="10114" ht="12.75" customHeight="1" x14ac:dyDescent="0.2"/>
    <row r="10115" ht="12.75" customHeight="1" x14ac:dyDescent="0.2"/>
    <row r="10116" ht="12.75" customHeight="1" x14ac:dyDescent="0.2"/>
    <row r="10117" ht="12.75" customHeight="1" x14ac:dyDescent="0.2"/>
    <row r="10118" ht="12.75" customHeight="1" x14ac:dyDescent="0.2"/>
    <row r="10119" ht="12.75" customHeight="1" x14ac:dyDescent="0.2"/>
    <row r="10120" ht="12.75" customHeight="1" x14ac:dyDescent="0.2"/>
    <row r="10121" ht="12.75" customHeight="1" x14ac:dyDescent="0.2"/>
    <row r="10122" ht="12.75" customHeight="1" x14ac:dyDescent="0.2"/>
    <row r="10123" ht="12.75" customHeight="1" x14ac:dyDescent="0.2"/>
    <row r="10124" ht="12.75" customHeight="1" x14ac:dyDescent="0.2"/>
    <row r="10125" ht="12.75" customHeight="1" x14ac:dyDescent="0.2"/>
    <row r="10126" ht="12.75" customHeight="1" x14ac:dyDescent="0.2"/>
    <row r="10127" ht="12.75" customHeight="1" x14ac:dyDescent="0.2"/>
    <row r="10128" ht="12.75" customHeight="1" x14ac:dyDescent="0.2"/>
    <row r="10129" ht="12.75" customHeight="1" x14ac:dyDescent="0.2"/>
    <row r="10130" ht="12.75" customHeight="1" x14ac:dyDescent="0.2"/>
    <row r="10131" ht="12.75" customHeight="1" x14ac:dyDescent="0.2"/>
    <row r="10132" ht="12.75" customHeight="1" x14ac:dyDescent="0.2"/>
    <row r="10133" ht="12.75" customHeight="1" x14ac:dyDescent="0.2"/>
    <row r="10134" ht="12.75" customHeight="1" x14ac:dyDescent="0.2"/>
    <row r="10135" ht="12.75" customHeight="1" x14ac:dyDescent="0.2"/>
    <row r="10136" ht="12.75" customHeight="1" x14ac:dyDescent="0.2"/>
    <row r="10137" ht="12.75" customHeight="1" x14ac:dyDescent="0.2"/>
    <row r="10138" ht="12.75" customHeight="1" x14ac:dyDescent="0.2"/>
    <row r="10139" ht="12.75" customHeight="1" x14ac:dyDescent="0.2"/>
    <row r="10140" ht="12.75" customHeight="1" x14ac:dyDescent="0.2"/>
    <row r="10141" ht="12.75" customHeight="1" x14ac:dyDescent="0.2"/>
    <row r="10142" ht="12.75" customHeight="1" x14ac:dyDescent="0.2"/>
    <row r="10143" ht="12.75" customHeight="1" x14ac:dyDescent="0.2"/>
    <row r="10144" ht="12.75" customHeight="1" x14ac:dyDescent="0.2"/>
    <row r="10145" ht="12.75" customHeight="1" x14ac:dyDescent="0.2"/>
    <row r="10146" ht="12.75" customHeight="1" x14ac:dyDescent="0.2"/>
    <row r="10147" ht="12.75" customHeight="1" x14ac:dyDescent="0.2"/>
    <row r="10148" ht="12.75" customHeight="1" x14ac:dyDescent="0.2"/>
    <row r="10149" ht="12.75" customHeight="1" x14ac:dyDescent="0.2"/>
    <row r="10150" ht="12.75" customHeight="1" x14ac:dyDescent="0.2"/>
    <row r="10151" ht="12.75" customHeight="1" x14ac:dyDescent="0.2"/>
    <row r="10152" ht="12.75" customHeight="1" x14ac:dyDescent="0.2"/>
    <row r="10153" ht="12.75" customHeight="1" x14ac:dyDescent="0.2"/>
    <row r="10154" ht="12.75" customHeight="1" x14ac:dyDescent="0.2"/>
    <row r="10155" ht="12.75" customHeight="1" x14ac:dyDescent="0.2"/>
    <row r="10156" ht="12.75" customHeight="1" x14ac:dyDescent="0.2"/>
    <row r="10157" ht="12.75" customHeight="1" x14ac:dyDescent="0.2"/>
    <row r="10158" ht="12.75" customHeight="1" x14ac:dyDescent="0.2"/>
    <row r="10159" ht="12.75" customHeight="1" x14ac:dyDescent="0.2"/>
    <row r="10160" ht="12.75" customHeight="1" x14ac:dyDescent="0.2"/>
    <row r="10161" ht="12.75" customHeight="1" x14ac:dyDescent="0.2"/>
    <row r="10162" ht="12.75" customHeight="1" x14ac:dyDescent="0.2"/>
    <row r="10163" ht="12.75" customHeight="1" x14ac:dyDescent="0.2"/>
    <row r="10164" ht="12.75" customHeight="1" x14ac:dyDescent="0.2"/>
    <row r="10165" ht="12.75" customHeight="1" x14ac:dyDescent="0.2"/>
    <row r="10166" ht="12.75" customHeight="1" x14ac:dyDescent="0.2"/>
    <row r="10167" ht="12.75" customHeight="1" x14ac:dyDescent="0.2"/>
    <row r="10168" ht="12.75" customHeight="1" x14ac:dyDescent="0.2"/>
    <row r="10169" ht="12.75" customHeight="1" x14ac:dyDescent="0.2"/>
    <row r="10170" ht="12.75" customHeight="1" x14ac:dyDescent="0.2"/>
    <row r="10171" ht="12.75" customHeight="1" x14ac:dyDescent="0.2"/>
    <row r="10172" ht="12.75" customHeight="1" x14ac:dyDescent="0.2"/>
    <row r="10173" ht="12.75" customHeight="1" x14ac:dyDescent="0.2"/>
    <row r="10174" ht="12.75" customHeight="1" x14ac:dyDescent="0.2"/>
    <row r="10175" ht="12.75" customHeight="1" x14ac:dyDescent="0.2"/>
    <row r="10176" ht="12.75" customHeight="1" x14ac:dyDescent="0.2"/>
    <row r="10177" ht="12.75" customHeight="1" x14ac:dyDescent="0.2"/>
    <row r="10178" ht="12.75" customHeight="1" x14ac:dyDescent="0.2"/>
    <row r="10179" ht="12.75" customHeight="1" x14ac:dyDescent="0.2"/>
    <row r="10180" ht="12.75" customHeight="1" x14ac:dyDescent="0.2"/>
    <row r="10181" ht="12.75" customHeight="1" x14ac:dyDescent="0.2"/>
    <row r="10182" ht="12.75" customHeight="1" x14ac:dyDescent="0.2"/>
    <row r="10183" ht="12.75" customHeight="1" x14ac:dyDescent="0.2"/>
    <row r="10184" ht="12.75" customHeight="1" x14ac:dyDescent="0.2"/>
    <row r="10185" ht="12.75" customHeight="1" x14ac:dyDescent="0.2"/>
    <row r="10186" ht="12.75" customHeight="1" x14ac:dyDescent="0.2"/>
    <row r="10187" ht="12.75" customHeight="1" x14ac:dyDescent="0.2"/>
    <row r="10188" ht="12.75" customHeight="1" x14ac:dyDescent="0.2"/>
    <row r="10189" ht="12.75" customHeight="1" x14ac:dyDescent="0.2"/>
    <row r="10190" ht="12.75" customHeight="1" x14ac:dyDescent="0.2"/>
    <row r="10191" ht="12.75" customHeight="1" x14ac:dyDescent="0.2"/>
    <row r="10192" ht="12.75" customHeight="1" x14ac:dyDescent="0.2"/>
    <row r="10193" ht="12.75" customHeight="1" x14ac:dyDescent="0.2"/>
    <row r="10194" ht="12.75" customHeight="1" x14ac:dyDescent="0.2"/>
    <row r="10195" ht="12.75" customHeight="1" x14ac:dyDescent="0.2"/>
    <row r="10196" ht="12.75" customHeight="1" x14ac:dyDescent="0.2"/>
    <row r="10197" ht="12.75" customHeight="1" x14ac:dyDescent="0.2"/>
    <row r="10198" ht="12.75" customHeight="1" x14ac:dyDescent="0.2"/>
    <row r="10199" ht="12.75" customHeight="1" x14ac:dyDescent="0.2"/>
    <row r="10200" ht="12.75" customHeight="1" x14ac:dyDescent="0.2"/>
    <row r="10201" ht="12.75" customHeight="1" x14ac:dyDescent="0.2"/>
    <row r="10202" ht="12.75" customHeight="1" x14ac:dyDescent="0.2"/>
    <row r="10203" ht="12.75" customHeight="1" x14ac:dyDescent="0.2"/>
    <row r="10204" ht="12.75" customHeight="1" x14ac:dyDescent="0.2"/>
    <row r="10205" ht="12.75" customHeight="1" x14ac:dyDescent="0.2"/>
    <row r="10206" ht="12.75" customHeight="1" x14ac:dyDescent="0.2"/>
    <row r="10207" ht="12.75" customHeight="1" x14ac:dyDescent="0.2"/>
    <row r="10208" ht="12.75" customHeight="1" x14ac:dyDescent="0.2"/>
    <row r="10209" ht="12.75" customHeight="1" x14ac:dyDescent="0.2"/>
    <row r="10210" ht="12.75" customHeight="1" x14ac:dyDescent="0.2"/>
    <row r="10211" ht="12.75" customHeight="1" x14ac:dyDescent="0.2"/>
    <row r="10212" ht="12.75" customHeight="1" x14ac:dyDescent="0.2"/>
    <row r="10213" ht="12.75" customHeight="1" x14ac:dyDescent="0.2"/>
    <row r="10214" ht="12.75" customHeight="1" x14ac:dyDescent="0.2"/>
    <row r="10215" ht="12.75" customHeight="1" x14ac:dyDescent="0.2"/>
    <row r="10216" ht="12.75" customHeight="1" x14ac:dyDescent="0.2"/>
    <row r="10217" ht="12.75" customHeight="1" x14ac:dyDescent="0.2"/>
    <row r="10218" ht="12.75" customHeight="1" x14ac:dyDescent="0.2"/>
    <row r="10219" ht="12.75" customHeight="1" x14ac:dyDescent="0.2"/>
    <row r="10220" ht="12.75" customHeight="1" x14ac:dyDescent="0.2"/>
    <row r="10221" ht="12.75" customHeight="1" x14ac:dyDescent="0.2"/>
    <row r="10222" ht="12.75" customHeight="1" x14ac:dyDescent="0.2"/>
    <row r="10223" ht="12.75" customHeight="1" x14ac:dyDescent="0.2"/>
    <row r="10224" ht="12.75" customHeight="1" x14ac:dyDescent="0.2"/>
    <row r="10225" ht="12.75" customHeight="1" x14ac:dyDescent="0.2"/>
    <row r="10226" ht="12.75" customHeight="1" x14ac:dyDescent="0.2"/>
    <row r="10227" ht="12.75" customHeight="1" x14ac:dyDescent="0.2"/>
    <row r="10228" ht="12.75" customHeight="1" x14ac:dyDescent="0.2"/>
    <row r="10229" ht="12.75" customHeight="1" x14ac:dyDescent="0.2"/>
    <row r="10230" ht="12.75" customHeight="1" x14ac:dyDescent="0.2"/>
    <row r="10231" ht="12.75" customHeight="1" x14ac:dyDescent="0.2"/>
    <row r="10232" ht="12.75" customHeight="1" x14ac:dyDescent="0.2"/>
    <row r="10233" ht="12.75" customHeight="1" x14ac:dyDescent="0.2"/>
    <row r="10234" ht="12.75" customHeight="1" x14ac:dyDescent="0.2"/>
    <row r="10235" ht="12.75" customHeight="1" x14ac:dyDescent="0.2"/>
    <row r="10236" ht="12.75" customHeight="1" x14ac:dyDescent="0.2"/>
    <row r="10237" ht="12.75" customHeight="1" x14ac:dyDescent="0.2"/>
    <row r="10238" ht="12.75" customHeight="1" x14ac:dyDescent="0.2"/>
    <row r="10239" ht="12.75" customHeight="1" x14ac:dyDescent="0.2"/>
    <row r="10240" ht="12.75" customHeight="1" x14ac:dyDescent="0.2"/>
    <row r="10241" ht="12.75" customHeight="1" x14ac:dyDescent="0.2"/>
    <row r="10242" ht="12.75" customHeight="1" x14ac:dyDescent="0.2"/>
    <row r="10243" ht="12.75" customHeight="1" x14ac:dyDescent="0.2"/>
    <row r="10244" ht="12.75" customHeight="1" x14ac:dyDescent="0.2"/>
    <row r="10245" ht="12.75" customHeight="1" x14ac:dyDescent="0.2"/>
    <row r="10246" ht="12.75" customHeight="1" x14ac:dyDescent="0.2"/>
    <row r="10247" ht="12.75" customHeight="1" x14ac:dyDescent="0.2"/>
    <row r="10248" ht="12.75" customHeight="1" x14ac:dyDescent="0.2"/>
    <row r="10249" ht="12.75" customHeight="1" x14ac:dyDescent="0.2"/>
    <row r="10250" ht="12.75" customHeight="1" x14ac:dyDescent="0.2"/>
    <row r="10251" ht="12.75" customHeight="1" x14ac:dyDescent="0.2"/>
    <row r="10252" ht="12.75" customHeight="1" x14ac:dyDescent="0.2"/>
    <row r="10253" ht="12.75" customHeight="1" x14ac:dyDescent="0.2"/>
    <row r="10254" ht="12.75" customHeight="1" x14ac:dyDescent="0.2"/>
    <row r="10255" ht="12.75" customHeight="1" x14ac:dyDescent="0.2"/>
    <row r="10256" ht="12.75" customHeight="1" x14ac:dyDescent="0.2"/>
    <row r="10257" ht="12.75" customHeight="1" x14ac:dyDescent="0.2"/>
    <row r="10258" ht="12.75" customHeight="1" x14ac:dyDescent="0.2"/>
    <row r="10259" ht="12.75" customHeight="1" x14ac:dyDescent="0.2"/>
    <row r="10260" ht="12.75" customHeight="1" x14ac:dyDescent="0.2"/>
    <row r="10261" ht="12.75" customHeight="1" x14ac:dyDescent="0.2"/>
    <row r="10262" ht="12.75" customHeight="1" x14ac:dyDescent="0.2"/>
    <row r="10263" ht="12.75" customHeight="1" x14ac:dyDescent="0.2"/>
    <row r="10264" ht="12.75" customHeight="1" x14ac:dyDescent="0.2"/>
    <row r="10265" ht="12.75" customHeight="1" x14ac:dyDescent="0.2"/>
    <row r="10266" ht="12.75" customHeight="1" x14ac:dyDescent="0.2"/>
    <row r="10267" ht="12.75" customHeight="1" x14ac:dyDescent="0.2"/>
    <row r="10268" ht="12.75" customHeight="1" x14ac:dyDescent="0.2"/>
    <row r="10269" ht="12.75" customHeight="1" x14ac:dyDescent="0.2"/>
    <row r="10270" ht="12.75" customHeight="1" x14ac:dyDescent="0.2"/>
    <row r="10271" ht="12.75" customHeight="1" x14ac:dyDescent="0.2"/>
    <row r="10272" ht="12.75" customHeight="1" x14ac:dyDescent="0.2"/>
    <row r="10273" ht="12.75" customHeight="1" x14ac:dyDescent="0.2"/>
    <row r="10274" ht="12.75" customHeight="1" x14ac:dyDescent="0.2"/>
    <row r="10275" ht="12.75" customHeight="1" x14ac:dyDescent="0.2"/>
    <row r="10276" ht="12.75" customHeight="1" x14ac:dyDescent="0.2"/>
    <row r="10277" ht="12.75" customHeight="1" x14ac:dyDescent="0.2"/>
    <row r="10278" ht="12.75" customHeight="1" x14ac:dyDescent="0.2"/>
    <row r="10279" ht="12.75" customHeight="1" x14ac:dyDescent="0.2"/>
    <row r="10280" ht="12.75" customHeight="1" x14ac:dyDescent="0.2"/>
    <row r="10281" ht="12.75" customHeight="1" x14ac:dyDescent="0.2"/>
    <row r="10282" ht="12.75" customHeight="1" x14ac:dyDescent="0.2"/>
    <row r="10283" ht="12.75" customHeight="1" x14ac:dyDescent="0.2"/>
    <row r="10284" ht="12.75" customHeight="1" x14ac:dyDescent="0.2"/>
    <row r="10285" ht="12.75" customHeight="1" x14ac:dyDescent="0.2"/>
    <row r="10286" ht="12.75" customHeight="1" x14ac:dyDescent="0.2"/>
    <row r="10287" ht="12.75" customHeight="1" x14ac:dyDescent="0.2"/>
    <row r="10288" ht="12.75" customHeight="1" x14ac:dyDescent="0.2"/>
    <row r="10289" ht="12.75" customHeight="1" x14ac:dyDescent="0.2"/>
    <row r="10290" ht="12.75" customHeight="1" x14ac:dyDescent="0.2"/>
    <row r="10291" ht="12.75" customHeight="1" x14ac:dyDescent="0.2"/>
    <row r="10292" ht="12.75" customHeight="1" x14ac:dyDescent="0.2"/>
    <row r="10293" ht="12.75" customHeight="1" x14ac:dyDescent="0.2"/>
    <row r="10294" ht="12.75" customHeight="1" x14ac:dyDescent="0.2"/>
    <row r="10295" ht="12.75" customHeight="1" x14ac:dyDescent="0.2"/>
    <row r="10296" ht="12.75" customHeight="1" x14ac:dyDescent="0.2"/>
    <row r="10297" ht="12.75" customHeight="1" x14ac:dyDescent="0.2"/>
    <row r="10298" ht="12.75" customHeight="1" x14ac:dyDescent="0.2"/>
    <row r="10299" ht="12.75" customHeight="1" x14ac:dyDescent="0.2"/>
    <row r="10300" ht="12.75" customHeight="1" x14ac:dyDescent="0.2"/>
    <row r="10301" ht="12.75" customHeight="1" x14ac:dyDescent="0.2"/>
    <row r="10302" ht="12.75" customHeight="1" x14ac:dyDescent="0.2"/>
    <row r="10303" ht="12.75" customHeight="1" x14ac:dyDescent="0.2"/>
    <row r="10304" ht="12.75" customHeight="1" x14ac:dyDescent="0.2"/>
    <row r="10305" ht="12.75" customHeight="1" x14ac:dyDescent="0.2"/>
    <row r="10306" ht="12.75" customHeight="1" x14ac:dyDescent="0.2"/>
    <row r="10307" ht="12.75" customHeight="1" x14ac:dyDescent="0.2"/>
    <row r="10308" ht="12.75" customHeight="1" x14ac:dyDescent="0.2"/>
    <row r="10309" ht="12.75" customHeight="1" x14ac:dyDescent="0.2"/>
    <row r="10310" ht="12.75" customHeight="1" x14ac:dyDescent="0.2"/>
    <row r="10311" ht="12.75" customHeight="1" x14ac:dyDescent="0.2"/>
    <row r="10312" ht="12.75" customHeight="1" x14ac:dyDescent="0.2"/>
    <row r="10313" ht="12.75" customHeight="1" x14ac:dyDescent="0.2"/>
    <row r="10314" ht="12.75" customHeight="1" x14ac:dyDescent="0.2"/>
    <row r="10315" ht="12.75" customHeight="1" x14ac:dyDescent="0.2"/>
    <row r="10316" ht="12.75" customHeight="1" x14ac:dyDescent="0.2"/>
    <row r="10317" ht="12.75" customHeight="1" x14ac:dyDescent="0.2"/>
    <row r="10318" ht="12.75" customHeight="1" x14ac:dyDescent="0.2"/>
    <row r="10319" ht="12.75" customHeight="1" x14ac:dyDescent="0.2"/>
    <row r="10320" ht="12.75" customHeight="1" x14ac:dyDescent="0.2"/>
    <row r="10321" ht="12.75" customHeight="1" x14ac:dyDescent="0.2"/>
    <row r="10322" ht="12.75" customHeight="1" x14ac:dyDescent="0.2"/>
    <row r="10323" ht="12.75" customHeight="1" x14ac:dyDescent="0.2"/>
    <row r="10324" ht="12.75" customHeight="1" x14ac:dyDescent="0.2"/>
    <row r="10325" ht="12.75" customHeight="1" x14ac:dyDescent="0.2"/>
    <row r="10326" ht="12.75" customHeight="1" x14ac:dyDescent="0.2"/>
    <row r="10327" ht="12.75" customHeight="1" x14ac:dyDescent="0.2"/>
    <row r="10328" ht="12.75" customHeight="1" x14ac:dyDescent="0.2"/>
    <row r="10329" ht="12.75" customHeight="1" x14ac:dyDescent="0.2"/>
    <row r="10330" ht="12.75" customHeight="1" x14ac:dyDescent="0.2"/>
    <row r="10331" ht="12.75" customHeight="1" x14ac:dyDescent="0.2"/>
    <row r="10332" ht="12.75" customHeight="1" x14ac:dyDescent="0.2"/>
    <row r="10333" ht="12.75" customHeight="1" x14ac:dyDescent="0.2"/>
    <row r="10334" ht="12.75" customHeight="1" x14ac:dyDescent="0.2"/>
    <row r="10335" ht="12.75" customHeight="1" x14ac:dyDescent="0.2"/>
    <row r="10336" ht="12.75" customHeight="1" x14ac:dyDescent="0.2"/>
    <row r="10337" ht="12.75" customHeight="1" x14ac:dyDescent="0.2"/>
    <row r="10338" ht="12.75" customHeight="1" x14ac:dyDescent="0.2"/>
    <row r="10339" ht="12.75" customHeight="1" x14ac:dyDescent="0.2"/>
    <row r="10340" ht="12.75" customHeight="1" x14ac:dyDescent="0.2"/>
    <row r="10341" ht="12.75" customHeight="1" x14ac:dyDescent="0.2"/>
    <row r="10342" ht="12.75" customHeight="1" x14ac:dyDescent="0.2"/>
    <row r="10343" ht="12.75" customHeight="1" x14ac:dyDescent="0.2"/>
    <row r="10344" ht="12.75" customHeight="1" x14ac:dyDescent="0.2"/>
    <row r="10345" ht="12.75" customHeight="1" x14ac:dyDescent="0.2"/>
    <row r="10346" ht="12.75" customHeight="1" x14ac:dyDescent="0.2"/>
    <row r="10347" ht="12.75" customHeight="1" x14ac:dyDescent="0.2"/>
    <row r="10348" ht="12.75" customHeight="1" x14ac:dyDescent="0.2"/>
    <row r="10349" ht="12.75" customHeight="1" x14ac:dyDescent="0.2"/>
    <row r="10350" ht="12.75" customHeight="1" x14ac:dyDescent="0.2"/>
    <row r="10351" ht="12.75" customHeight="1" x14ac:dyDescent="0.2"/>
    <row r="10352" ht="12.75" customHeight="1" x14ac:dyDescent="0.2"/>
    <row r="10353" ht="12.75" customHeight="1" x14ac:dyDescent="0.2"/>
    <row r="10354" ht="12.75" customHeight="1" x14ac:dyDescent="0.2"/>
    <row r="10355" ht="12.75" customHeight="1" x14ac:dyDescent="0.2"/>
    <row r="10356" ht="12.75" customHeight="1" x14ac:dyDescent="0.2"/>
    <row r="10357" ht="12.75" customHeight="1" x14ac:dyDescent="0.2"/>
    <row r="10358" ht="12.75" customHeight="1" x14ac:dyDescent="0.2"/>
    <row r="10359" ht="12.75" customHeight="1" x14ac:dyDescent="0.2"/>
    <row r="10360" ht="12.75" customHeight="1" x14ac:dyDescent="0.2"/>
    <row r="10361" ht="12.75" customHeight="1" x14ac:dyDescent="0.2"/>
    <row r="10362" ht="12.75" customHeight="1" x14ac:dyDescent="0.2"/>
    <row r="10363" ht="12.75" customHeight="1" x14ac:dyDescent="0.2"/>
    <row r="10364" ht="12.75" customHeight="1" x14ac:dyDescent="0.2"/>
    <row r="10365" ht="12.75" customHeight="1" x14ac:dyDescent="0.2"/>
    <row r="10366" ht="12.75" customHeight="1" x14ac:dyDescent="0.2"/>
    <row r="10367" ht="12.75" customHeight="1" x14ac:dyDescent="0.2"/>
    <row r="10368" ht="12.75" customHeight="1" x14ac:dyDescent="0.2"/>
    <row r="10369" ht="12.75" customHeight="1" x14ac:dyDescent="0.2"/>
    <row r="10370" ht="12.75" customHeight="1" x14ac:dyDescent="0.2"/>
    <row r="10371" ht="12.75" customHeight="1" x14ac:dyDescent="0.2"/>
    <row r="10372" ht="12.75" customHeight="1" x14ac:dyDescent="0.2"/>
    <row r="10373" ht="12.75" customHeight="1" x14ac:dyDescent="0.2"/>
    <row r="10374" ht="12.75" customHeight="1" x14ac:dyDescent="0.2"/>
    <row r="10375" ht="12.75" customHeight="1" x14ac:dyDescent="0.2"/>
    <row r="10376" ht="12.75" customHeight="1" x14ac:dyDescent="0.2"/>
    <row r="10377" ht="12.75" customHeight="1" x14ac:dyDescent="0.2"/>
    <row r="10378" ht="12.75" customHeight="1" x14ac:dyDescent="0.2"/>
    <row r="10379" ht="12.75" customHeight="1" x14ac:dyDescent="0.2"/>
    <row r="10380" ht="12.75" customHeight="1" x14ac:dyDescent="0.2"/>
    <row r="10381" ht="12.75" customHeight="1" x14ac:dyDescent="0.2"/>
    <row r="10382" ht="12.75" customHeight="1" x14ac:dyDescent="0.2"/>
    <row r="10383" ht="12.75" customHeight="1" x14ac:dyDescent="0.2"/>
    <row r="10384" ht="12.75" customHeight="1" x14ac:dyDescent="0.2"/>
    <row r="10385" ht="12.75" customHeight="1" x14ac:dyDescent="0.2"/>
    <row r="10386" ht="12.75" customHeight="1" x14ac:dyDescent="0.2"/>
    <row r="10387" ht="12.75" customHeight="1" x14ac:dyDescent="0.2"/>
    <row r="10388" ht="12.75" customHeight="1" x14ac:dyDescent="0.2"/>
    <row r="10389" ht="12.75" customHeight="1" x14ac:dyDescent="0.2"/>
    <row r="10390" ht="12.75" customHeight="1" x14ac:dyDescent="0.2"/>
    <row r="10391" ht="12.75" customHeight="1" x14ac:dyDescent="0.2"/>
    <row r="10392" ht="12.75" customHeight="1" x14ac:dyDescent="0.2"/>
    <row r="10393" ht="12.75" customHeight="1" x14ac:dyDescent="0.2"/>
    <row r="10394" ht="12.75" customHeight="1" x14ac:dyDescent="0.2"/>
    <row r="10395" ht="12.75" customHeight="1" x14ac:dyDescent="0.2"/>
    <row r="10396" ht="12.75" customHeight="1" x14ac:dyDescent="0.2"/>
    <row r="10397" ht="12.75" customHeight="1" x14ac:dyDescent="0.2"/>
    <row r="10398" ht="12.75" customHeight="1" x14ac:dyDescent="0.2"/>
    <row r="10399" ht="12.75" customHeight="1" x14ac:dyDescent="0.2"/>
    <row r="10400" ht="12.75" customHeight="1" x14ac:dyDescent="0.2"/>
    <row r="10401" ht="12.75" customHeight="1" x14ac:dyDescent="0.2"/>
    <row r="10402" ht="12.75" customHeight="1" x14ac:dyDescent="0.2"/>
    <row r="10403" ht="12.75" customHeight="1" x14ac:dyDescent="0.2"/>
    <row r="10404" ht="12.75" customHeight="1" x14ac:dyDescent="0.2"/>
    <row r="10405" ht="12.75" customHeight="1" x14ac:dyDescent="0.2"/>
    <row r="10406" ht="12.75" customHeight="1" x14ac:dyDescent="0.2"/>
    <row r="10407" ht="12.75" customHeight="1" x14ac:dyDescent="0.2"/>
    <row r="10408" ht="12.75" customHeight="1" x14ac:dyDescent="0.2"/>
    <row r="10409" ht="12.75" customHeight="1" x14ac:dyDescent="0.2"/>
    <row r="10410" ht="12.75" customHeight="1" x14ac:dyDescent="0.2"/>
    <row r="10411" ht="12.75" customHeight="1" x14ac:dyDescent="0.2"/>
    <row r="10412" ht="12.75" customHeight="1" x14ac:dyDescent="0.2"/>
    <row r="10413" ht="12.75" customHeight="1" x14ac:dyDescent="0.2"/>
    <row r="10414" ht="12.75" customHeight="1" x14ac:dyDescent="0.2"/>
    <row r="10415" ht="12.75" customHeight="1" x14ac:dyDescent="0.2"/>
    <row r="10416" ht="12.75" customHeight="1" x14ac:dyDescent="0.2"/>
    <row r="10417" ht="12.75" customHeight="1" x14ac:dyDescent="0.2"/>
    <row r="10418" ht="12.75" customHeight="1" x14ac:dyDescent="0.2"/>
    <row r="10419" ht="12.75" customHeight="1" x14ac:dyDescent="0.2"/>
    <row r="10420" ht="12.75" customHeight="1" x14ac:dyDescent="0.2"/>
    <row r="10421" ht="12.75" customHeight="1" x14ac:dyDescent="0.2"/>
    <row r="10422" ht="12.75" customHeight="1" x14ac:dyDescent="0.2"/>
    <row r="10423" ht="12.75" customHeight="1" x14ac:dyDescent="0.2"/>
    <row r="10424" ht="12.75" customHeight="1" x14ac:dyDescent="0.2"/>
    <row r="10425" ht="12.75" customHeight="1" x14ac:dyDescent="0.2"/>
    <row r="10426" ht="12.75" customHeight="1" x14ac:dyDescent="0.2"/>
    <row r="10427" ht="12.75" customHeight="1" x14ac:dyDescent="0.2"/>
    <row r="10428" ht="12.75" customHeight="1" x14ac:dyDescent="0.2"/>
    <row r="10429" ht="12.75" customHeight="1" x14ac:dyDescent="0.2"/>
    <row r="10430" ht="12.75" customHeight="1" x14ac:dyDescent="0.2"/>
    <row r="10431" ht="12.75" customHeight="1" x14ac:dyDescent="0.2"/>
    <row r="10432" ht="12.75" customHeight="1" x14ac:dyDescent="0.2"/>
    <row r="10433" ht="12.75" customHeight="1" x14ac:dyDescent="0.2"/>
    <row r="10434" ht="12.75" customHeight="1" x14ac:dyDescent="0.2"/>
    <row r="10435" ht="12.75" customHeight="1" x14ac:dyDescent="0.2"/>
    <row r="10436" ht="12.75" customHeight="1" x14ac:dyDescent="0.2"/>
    <row r="10437" ht="12.75" customHeight="1" x14ac:dyDescent="0.2"/>
    <row r="10438" ht="12.75" customHeight="1" x14ac:dyDescent="0.2"/>
    <row r="10439" ht="12.75" customHeight="1" x14ac:dyDescent="0.2"/>
    <row r="10440" ht="12.75" customHeight="1" x14ac:dyDescent="0.2"/>
    <row r="10441" ht="12.75" customHeight="1" x14ac:dyDescent="0.2"/>
    <row r="10442" ht="12.75" customHeight="1" x14ac:dyDescent="0.2"/>
    <row r="10443" ht="12.75" customHeight="1" x14ac:dyDescent="0.2"/>
    <row r="10444" ht="12.75" customHeight="1" x14ac:dyDescent="0.2"/>
    <row r="10445" ht="12.75" customHeight="1" x14ac:dyDescent="0.2"/>
    <row r="10446" ht="12.75" customHeight="1" x14ac:dyDescent="0.2"/>
    <row r="10447" ht="12.75" customHeight="1" x14ac:dyDescent="0.2"/>
    <row r="10448" ht="12.75" customHeight="1" x14ac:dyDescent="0.2"/>
    <row r="10449" ht="12.75" customHeight="1" x14ac:dyDescent="0.2"/>
    <row r="10450" ht="12.75" customHeight="1" x14ac:dyDescent="0.2"/>
    <row r="10451" ht="12.75" customHeight="1" x14ac:dyDescent="0.2"/>
    <row r="10452" ht="12.75" customHeight="1" x14ac:dyDescent="0.2"/>
    <row r="10453" ht="12.75" customHeight="1" x14ac:dyDescent="0.2"/>
    <row r="10454" ht="12.75" customHeight="1" x14ac:dyDescent="0.2"/>
    <row r="10455" ht="12.75" customHeight="1" x14ac:dyDescent="0.2"/>
    <row r="10456" ht="12.75" customHeight="1" x14ac:dyDescent="0.2"/>
    <row r="10457" ht="12.75" customHeight="1" x14ac:dyDescent="0.2"/>
    <row r="10458" ht="12.75" customHeight="1" x14ac:dyDescent="0.2"/>
    <row r="10459" ht="12.75" customHeight="1" x14ac:dyDescent="0.2"/>
    <row r="10460" ht="12.75" customHeight="1" x14ac:dyDescent="0.2"/>
    <row r="10461" ht="12.75" customHeight="1" x14ac:dyDescent="0.2"/>
    <row r="10462" ht="12.75" customHeight="1" x14ac:dyDescent="0.2"/>
    <row r="10463" ht="12.75" customHeight="1" x14ac:dyDescent="0.2"/>
    <row r="10464" ht="12.75" customHeight="1" x14ac:dyDescent="0.2"/>
    <row r="10465" ht="12.75" customHeight="1" x14ac:dyDescent="0.2"/>
    <row r="10466" ht="12.75" customHeight="1" x14ac:dyDescent="0.2"/>
    <row r="10467" ht="12.75" customHeight="1" x14ac:dyDescent="0.2"/>
    <row r="10468" ht="12.75" customHeight="1" x14ac:dyDescent="0.2"/>
    <row r="10469" ht="12.75" customHeight="1" x14ac:dyDescent="0.2"/>
    <row r="10470" ht="12.75" customHeight="1" x14ac:dyDescent="0.2"/>
    <row r="10471" ht="12.75" customHeight="1" x14ac:dyDescent="0.2"/>
    <row r="10472" ht="12.75" customHeight="1" x14ac:dyDescent="0.2"/>
    <row r="10473" ht="12.75" customHeight="1" x14ac:dyDescent="0.2"/>
    <row r="10474" ht="12.75" customHeight="1" x14ac:dyDescent="0.2"/>
    <row r="10475" ht="12.75" customHeight="1" x14ac:dyDescent="0.2"/>
    <row r="10476" ht="12.75" customHeight="1" x14ac:dyDescent="0.2"/>
    <row r="10477" ht="12.75" customHeight="1" x14ac:dyDescent="0.2"/>
    <row r="10478" ht="12.75" customHeight="1" x14ac:dyDescent="0.2"/>
    <row r="10479" ht="12.75" customHeight="1" x14ac:dyDescent="0.2"/>
    <row r="10480" ht="12.75" customHeight="1" x14ac:dyDescent="0.2"/>
    <row r="10481" ht="12.75" customHeight="1" x14ac:dyDescent="0.2"/>
    <row r="10482" ht="12.75" customHeight="1" x14ac:dyDescent="0.2"/>
    <row r="10483" ht="12.75" customHeight="1" x14ac:dyDescent="0.2"/>
    <row r="10484" ht="12.75" customHeight="1" x14ac:dyDescent="0.2"/>
    <row r="10485" ht="12.75" customHeight="1" x14ac:dyDescent="0.2"/>
    <row r="10486" ht="12.75" customHeight="1" x14ac:dyDescent="0.2"/>
    <row r="10487" ht="12.75" customHeight="1" x14ac:dyDescent="0.2"/>
    <row r="10488" ht="12.75" customHeight="1" x14ac:dyDescent="0.2"/>
    <row r="10489" ht="12.75" customHeight="1" x14ac:dyDescent="0.2"/>
    <row r="10490" ht="12.75" customHeight="1" x14ac:dyDescent="0.2"/>
    <row r="10491" ht="12.75" customHeight="1" x14ac:dyDescent="0.2"/>
    <row r="10492" ht="12.75" customHeight="1" x14ac:dyDescent="0.2"/>
    <row r="10493" ht="12.75" customHeight="1" x14ac:dyDescent="0.2"/>
    <row r="10494" ht="12.75" customHeight="1" x14ac:dyDescent="0.2"/>
    <row r="10495" ht="12.75" customHeight="1" x14ac:dyDescent="0.2"/>
    <row r="10496" ht="12.75" customHeight="1" x14ac:dyDescent="0.2"/>
    <row r="10497" ht="12.75" customHeight="1" x14ac:dyDescent="0.2"/>
    <row r="10498" ht="12.75" customHeight="1" x14ac:dyDescent="0.2"/>
    <row r="10499" ht="12.75" customHeight="1" x14ac:dyDescent="0.2"/>
    <row r="10500" ht="12.75" customHeight="1" x14ac:dyDescent="0.2"/>
    <row r="10501" ht="12.75" customHeight="1" x14ac:dyDescent="0.2"/>
    <row r="10502" ht="12.75" customHeight="1" x14ac:dyDescent="0.2"/>
    <row r="10503" ht="12.75" customHeight="1" x14ac:dyDescent="0.2"/>
    <row r="10504" ht="12.75" customHeight="1" x14ac:dyDescent="0.2"/>
    <row r="10505" ht="12.75" customHeight="1" x14ac:dyDescent="0.2"/>
    <row r="10506" ht="12.75" customHeight="1" x14ac:dyDescent="0.2"/>
    <row r="10507" ht="12.75" customHeight="1" x14ac:dyDescent="0.2"/>
    <row r="10508" ht="12.75" customHeight="1" x14ac:dyDescent="0.2"/>
    <row r="10509" ht="12.75" customHeight="1" x14ac:dyDescent="0.2"/>
    <row r="10510" ht="12.75" customHeight="1" x14ac:dyDescent="0.2"/>
    <row r="10511" ht="12.75" customHeight="1" x14ac:dyDescent="0.2"/>
    <row r="10512" ht="12.75" customHeight="1" x14ac:dyDescent="0.2"/>
    <row r="10513" ht="12.75" customHeight="1" x14ac:dyDescent="0.2"/>
    <row r="10514" ht="12.75" customHeight="1" x14ac:dyDescent="0.2"/>
    <row r="10515" ht="12.75" customHeight="1" x14ac:dyDescent="0.2"/>
    <row r="10516" ht="12.75" customHeight="1" x14ac:dyDescent="0.2"/>
    <row r="10517" ht="12.75" customHeight="1" x14ac:dyDescent="0.2"/>
    <row r="10518" ht="12.75" customHeight="1" x14ac:dyDescent="0.2"/>
    <row r="10519" ht="12.75" customHeight="1" x14ac:dyDescent="0.2"/>
    <row r="10520" ht="12.75" customHeight="1" x14ac:dyDescent="0.2"/>
    <row r="10521" ht="12.75" customHeight="1" x14ac:dyDescent="0.2"/>
    <row r="10522" ht="12.75" customHeight="1" x14ac:dyDescent="0.2"/>
    <row r="10523" ht="12.75" customHeight="1" x14ac:dyDescent="0.2"/>
    <row r="10524" ht="12.75" customHeight="1" x14ac:dyDescent="0.2"/>
    <row r="10525" ht="12.75" customHeight="1" x14ac:dyDescent="0.2"/>
    <row r="10526" ht="12.75" customHeight="1" x14ac:dyDescent="0.2"/>
    <row r="10527" ht="12.75" customHeight="1" x14ac:dyDescent="0.2"/>
    <row r="10528" ht="12.75" customHeight="1" x14ac:dyDescent="0.2"/>
    <row r="10529" ht="12.75" customHeight="1" x14ac:dyDescent="0.2"/>
    <row r="10530" ht="12.75" customHeight="1" x14ac:dyDescent="0.2"/>
    <row r="10531" ht="12.75" customHeight="1" x14ac:dyDescent="0.2"/>
    <row r="10532" ht="12.75" customHeight="1" x14ac:dyDescent="0.2"/>
    <row r="10533" ht="12.75" customHeight="1" x14ac:dyDescent="0.2"/>
    <row r="10534" ht="12.75" customHeight="1" x14ac:dyDescent="0.2"/>
    <row r="10535" ht="12.75" customHeight="1" x14ac:dyDescent="0.2"/>
    <row r="10536" ht="12.75" customHeight="1" x14ac:dyDescent="0.2"/>
    <row r="10537" ht="12.75" customHeight="1" x14ac:dyDescent="0.2"/>
    <row r="10538" ht="12.75" customHeight="1" x14ac:dyDescent="0.2"/>
    <row r="10539" ht="12.75" customHeight="1" x14ac:dyDescent="0.2"/>
    <row r="10540" ht="12.75" customHeight="1" x14ac:dyDescent="0.2"/>
    <row r="10541" ht="12.75" customHeight="1" x14ac:dyDescent="0.2"/>
    <row r="10542" ht="12.75" customHeight="1" x14ac:dyDescent="0.2"/>
    <row r="10543" ht="12.75" customHeight="1" x14ac:dyDescent="0.2"/>
    <row r="10544" ht="12.75" customHeight="1" x14ac:dyDescent="0.2"/>
    <row r="10545" ht="12.75" customHeight="1" x14ac:dyDescent="0.2"/>
    <row r="10546" ht="12.75" customHeight="1" x14ac:dyDescent="0.2"/>
    <row r="10547" ht="12.75" customHeight="1" x14ac:dyDescent="0.2"/>
    <row r="10548" ht="12.75" customHeight="1" x14ac:dyDescent="0.2"/>
    <row r="10549" ht="12.75" customHeight="1" x14ac:dyDescent="0.2"/>
    <row r="10550" ht="12.75" customHeight="1" x14ac:dyDescent="0.2"/>
    <row r="10551" ht="12.75" customHeight="1" x14ac:dyDescent="0.2"/>
    <row r="10552" ht="12.75" customHeight="1" x14ac:dyDescent="0.2"/>
    <row r="10553" ht="12.75" customHeight="1" x14ac:dyDescent="0.2"/>
    <row r="10554" ht="12.75" customHeight="1" x14ac:dyDescent="0.2"/>
    <row r="10555" ht="12.75" customHeight="1" x14ac:dyDescent="0.2"/>
    <row r="10556" ht="12.75" customHeight="1" x14ac:dyDescent="0.2"/>
    <row r="10557" ht="12.75" customHeight="1" x14ac:dyDescent="0.2"/>
    <row r="10558" ht="12.75" customHeight="1" x14ac:dyDescent="0.2"/>
    <row r="10559" ht="12.75" customHeight="1" x14ac:dyDescent="0.2"/>
    <row r="10560" ht="12.75" customHeight="1" x14ac:dyDescent="0.2"/>
    <row r="10561" ht="12.75" customHeight="1" x14ac:dyDescent="0.2"/>
    <row r="10562" ht="12.75" customHeight="1" x14ac:dyDescent="0.2"/>
    <row r="10563" ht="12.75" customHeight="1" x14ac:dyDescent="0.2"/>
    <row r="10564" ht="12.75" customHeight="1" x14ac:dyDescent="0.2"/>
    <row r="10565" ht="12.75" customHeight="1" x14ac:dyDescent="0.2"/>
    <row r="10566" ht="12.75" customHeight="1" x14ac:dyDescent="0.2"/>
    <row r="10567" ht="12.75" customHeight="1" x14ac:dyDescent="0.2"/>
    <row r="10568" ht="12.75" customHeight="1" x14ac:dyDescent="0.2"/>
    <row r="10569" ht="12.75" customHeight="1" x14ac:dyDescent="0.2"/>
    <row r="10570" ht="12.75" customHeight="1" x14ac:dyDescent="0.2"/>
    <row r="10571" ht="12.75" customHeight="1" x14ac:dyDescent="0.2"/>
    <row r="10572" ht="12.75" customHeight="1" x14ac:dyDescent="0.2"/>
    <row r="10573" ht="12.75" customHeight="1" x14ac:dyDescent="0.2"/>
    <row r="10574" ht="12.75" customHeight="1" x14ac:dyDescent="0.2"/>
    <row r="10575" ht="12.75" customHeight="1" x14ac:dyDescent="0.2"/>
    <row r="10576" ht="12.75" customHeight="1" x14ac:dyDescent="0.2"/>
    <row r="10577" ht="12.75" customHeight="1" x14ac:dyDescent="0.2"/>
    <row r="10578" ht="12.75" customHeight="1" x14ac:dyDescent="0.2"/>
    <row r="10579" ht="12.75" customHeight="1" x14ac:dyDescent="0.2"/>
    <row r="10580" ht="12.75" customHeight="1" x14ac:dyDescent="0.2"/>
    <row r="10581" ht="12.75" customHeight="1" x14ac:dyDescent="0.2"/>
    <row r="10582" ht="12.75" customHeight="1" x14ac:dyDescent="0.2"/>
    <row r="10583" ht="12.75" customHeight="1" x14ac:dyDescent="0.2"/>
    <row r="10584" ht="12.75" customHeight="1" x14ac:dyDescent="0.2"/>
    <row r="10585" ht="12.75" customHeight="1" x14ac:dyDescent="0.2"/>
    <row r="10586" ht="12.75" customHeight="1" x14ac:dyDescent="0.2"/>
    <row r="10587" ht="12.75" customHeight="1" x14ac:dyDescent="0.2"/>
    <row r="10588" ht="12.75" customHeight="1" x14ac:dyDescent="0.2"/>
    <row r="10589" ht="12.75" customHeight="1" x14ac:dyDescent="0.2"/>
    <row r="10590" ht="12.75" customHeight="1" x14ac:dyDescent="0.2"/>
    <row r="10591" ht="12.75" customHeight="1" x14ac:dyDescent="0.2"/>
    <row r="10592" ht="12.75" customHeight="1" x14ac:dyDescent="0.2"/>
    <row r="10593" ht="12.75" customHeight="1" x14ac:dyDescent="0.2"/>
    <row r="10594" ht="12.75" customHeight="1" x14ac:dyDescent="0.2"/>
    <row r="10595" ht="12.75" customHeight="1" x14ac:dyDescent="0.2"/>
    <row r="10596" ht="12.75" customHeight="1" x14ac:dyDescent="0.2"/>
    <row r="10597" ht="12.75" customHeight="1" x14ac:dyDescent="0.2"/>
    <row r="10598" ht="12.75" customHeight="1" x14ac:dyDescent="0.2"/>
    <row r="10599" ht="12.75" customHeight="1" x14ac:dyDescent="0.2"/>
    <row r="10600" ht="12.75" customHeight="1" x14ac:dyDescent="0.2"/>
    <row r="10601" ht="12.75" customHeight="1" x14ac:dyDescent="0.2"/>
    <row r="10602" ht="12.75" customHeight="1" x14ac:dyDescent="0.2"/>
    <row r="10603" ht="12.75" customHeight="1" x14ac:dyDescent="0.2"/>
    <row r="10604" ht="12.75" customHeight="1" x14ac:dyDescent="0.2"/>
    <row r="10605" ht="12.75" customHeight="1" x14ac:dyDescent="0.2"/>
    <row r="10606" ht="12.75" customHeight="1" x14ac:dyDescent="0.2"/>
    <row r="10607" ht="12.75" customHeight="1" x14ac:dyDescent="0.2"/>
    <row r="10608" ht="12.75" customHeight="1" x14ac:dyDescent="0.2"/>
    <row r="10609" ht="12.75" customHeight="1" x14ac:dyDescent="0.2"/>
    <row r="10610" ht="12.75" customHeight="1" x14ac:dyDescent="0.2"/>
    <row r="10611" ht="12.75" customHeight="1" x14ac:dyDescent="0.2"/>
    <row r="10612" ht="12.75" customHeight="1" x14ac:dyDescent="0.2"/>
    <row r="10613" ht="12.75" customHeight="1" x14ac:dyDescent="0.2"/>
    <row r="10614" ht="12.75" customHeight="1" x14ac:dyDescent="0.2"/>
    <row r="10615" ht="12.75" customHeight="1" x14ac:dyDescent="0.2"/>
    <row r="10616" ht="12.75" customHeight="1" x14ac:dyDescent="0.2"/>
    <row r="10617" ht="12.75" customHeight="1" x14ac:dyDescent="0.2"/>
    <row r="10618" ht="12.75" customHeight="1" x14ac:dyDescent="0.2"/>
    <row r="10619" ht="12.75" customHeight="1" x14ac:dyDescent="0.2"/>
    <row r="10620" ht="12.75" customHeight="1" x14ac:dyDescent="0.2"/>
    <row r="10621" ht="12.75" customHeight="1" x14ac:dyDescent="0.2"/>
    <row r="10622" ht="12.75" customHeight="1" x14ac:dyDescent="0.2"/>
    <row r="10623" ht="12.75" customHeight="1" x14ac:dyDescent="0.2"/>
    <row r="10624" ht="12.75" customHeight="1" x14ac:dyDescent="0.2"/>
    <row r="10625" ht="12.75" customHeight="1" x14ac:dyDescent="0.2"/>
    <row r="10626" ht="12.75" customHeight="1" x14ac:dyDescent="0.2"/>
    <row r="10627" ht="12.75" customHeight="1" x14ac:dyDescent="0.2"/>
    <row r="10628" ht="12.75" customHeight="1" x14ac:dyDescent="0.2"/>
    <row r="10629" ht="12.75" customHeight="1" x14ac:dyDescent="0.2"/>
    <row r="10630" ht="12.75" customHeight="1" x14ac:dyDescent="0.2"/>
    <row r="10631" ht="12.75" customHeight="1" x14ac:dyDescent="0.2"/>
    <row r="10632" ht="12.75" customHeight="1" x14ac:dyDescent="0.2"/>
    <row r="10633" ht="12.75" customHeight="1" x14ac:dyDescent="0.2"/>
    <row r="10634" ht="12.75" customHeight="1" x14ac:dyDescent="0.2"/>
    <row r="10635" ht="12.75" customHeight="1" x14ac:dyDescent="0.2"/>
    <row r="10636" ht="12.75" customHeight="1" x14ac:dyDescent="0.2"/>
    <row r="10637" ht="12.75" customHeight="1" x14ac:dyDescent="0.2"/>
    <row r="10638" ht="12.75" customHeight="1" x14ac:dyDescent="0.2"/>
    <row r="10639" ht="12.75" customHeight="1" x14ac:dyDescent="0.2"/>
    <row r="10640" ht="12.75" customHeight="1" x14ac:dyDescent="0.2"/>
    <row r="10641" ht="12.75" customHeight="1" x14ac:dyDescent="0.2"/>
    <row r="10642" ht="12.75" customHeight="1" x14ac:dyDescent="0.2"/>
    <row r="10643" ht="12.75" customHeight="1" x14ac:dyDescent="0.2"/>
    <row r="10644" ht="12.75" customHeight="1" x14ac:dyDescent="0.2"/>
    <row r="10645" ht="12.75" customHeight="1" x14ac:dyDescent="0.2"/>
    <row r="10646" ht="12.75" customHeight="1" x14ac:dyDescent="0.2"/>
    <row r="10647" ht="12.75" customHeight="1" x14ac:dyDescent="0.2"/>
    <row r="10648" ht="12.75" customHeight="1" x14ac:dyDescent="0.2"/>
    <row r="10649" ht="12.75" customHeight="1" x14ac:dyDescent="0.2"/>
    <row r="10650" ht="12.75" customHeight="1" x14ac:dyDescent="0.2"/>
    <row r="10651" ht="12.75" customHeight="1" x14ac:dyDescent="0.2"/>
    <row r="10652" ht="12.75" customHeight="1" x14ac:dyDescent="0.2"/>
    <row r="10653" ht="12.75" customHeight="1" x14ac:dyDescent="0.2"/>
    <row r="10654" ht="12.75" customHeight="1" x14ac:dyDescent="0.2"/>
    <row r="10655" ht="12.75" customHeight="1" x14ac:dyDescent="0.2"/>
    <row r="10656" ht="12.75" customHeight="1" x14ac:dyDescent="0.2"/>
    <row r="10657" ht="12.75" customHeight="1" x14ac:dyDescent="0.2"/>
    <row r="10658" ht="12.75" customHeight="1" x14ac:dyDescent="0.2"/>
    <row r="10659" ht="12.75" customHeight="1" x14ac:dyDescent="0.2"/>
    <row r="10660" ht="12.75" customHeight="1" x14ac:dyDescent="0.2"/>
    <row r="10661" ht="12.75" customHeight="1" x14ac:dyDescent="0.2"/>
    <row r="10662" ht="12.75" customHeight="1" x14ac:dyDescent="0.2"/>
    <row r="10663" ht="12.75" customHeight="1" x14ac:dyDescent="0.2"/>
    <row r="10664" ht="12.75" customHeight="1" x14ac:dyDescent="0.2"/>
    <row r="10665" ht="12.75" customHeight="1" x14ac:dyDescent="0.2"/>
    <row r="10666" ht="12.75" customHeight="1" x14ac:dyDescent="0.2"/>
    <row r="10667" ht="12.75" customHeight="1" x14ac:dyDescent="0.2"/>
    <row r="10668" ht="12.75" customHeight="1" x14ac:dyDescent="0.2"/>
    <row r="10669" ht="12.75" customHeight="1" x14ac:dyDescent="0.2"/>
    <row r="10670" ht="12.75" customHeight="1" x14ac:dyDescent="0.2"/>
    <row r="10671" ht="12.75" customHeight="1" x14ac:dyDescent="0.2"/>
    <row r="10672" ht="12.75" customHeight="1" x14ac:dyDescent="0.2"/>
    <row r="10673" ht="12.75" customHeight="1" x14ac:dyDescent="0.2"/>
    <row r="10674" ht="12.75" customHeight="1" x14ac:dyDescent="0.2"/>
    <row r="10675" ht="12.75" customHeight="1" x14ac:dyDescent="0.2"/>
    <row r="10676" ht="12.75" customHeight="1" x14ac:dyDescent="0.2"/>
    <row r="10677" ht="12.75" customHeight="1" x14ac:dyDescent="0.2"/>
    <row r="10678" ht="12.75" customHeight="1" x14ac:dyDescent="0.2"/>
    <row r="10679" ht="12.75" customHeight="1" x14ac:dyDescent="0.2"/>
    <row r="10680" ht="12.75" customHeight="1" x14ac:dyDescent="0.2"/>
    <row r="10681" ht="12.75" customHeight="1" x14ac:dyDescent="0.2"/>
    <row r="10682" ht="12.75" customHeight="1" x14ac:dyDescent="0.2"/>
    <row r="10683" ht="12.75" customHeight="1" x14ac:dyDescent="0.2"/>
    <row r="10684" ht="12.75" customHeight="1" x14ac:dyDescent="0.2"/>
    <row r="10685" ht="12.75" customHeight="1" x14ac:dyDescent="0.2"/>
    <row r="10686" ht="12.75" customHeight="1" x14ac:dyDescent="0.2"/>
    <row r="10687" ht="12.75" customHeight="1" x14ac:dyDescent="0.2"/>
    <row r="10688" ht="12.75" customHeight="1" x14ac:dyDescent="0.2"/>
    <row r="10689" ht="12.75" customHeight="1" x14ac:dyDescent="0.2"/>
    <row r="10690" ht="12.75" customHeight="1" x14ac:dyDescent="0.2"/>
    <row r="10691" ht="12.75" customHeight="1" x14ac:dyDescent="0.2"/>
    <row r="10692" ht="12.75" customHeight="1" x14ac:dyDescent="0.2"/>
    <row r="10693" ht="12.75" customHeight="1" x14ac:dyDescent="0.2"/>
    <row r="10694" ht="12.75" customHeight="1" x14ac:dyDescent="0.2"/>
    <row r="10695" ht="12.75" customHeight="1" x14ac:dyDescent="0.2"/>
    <row r="10696" ht="12.75" customHeight="1" x14ac:dyDescent="0.2"/>
    <row r="10697" ht="12.75" customHeight="1" x14ac:dyDescent="0.2"/>
    <row r="10698" ht="12.75" customHeight="1" x14ac:dyDescent="0.2"/>
    <row r="10699" ht="12.75" customHeight="1" x14ac:dyDescent="0.2"/>
    <row r="10700" ht="12.75" customHeight="1" x14ac:dyDescent="0.2"/>
    <row r="10701" ht="12.75" customHeight="1" x14ac:dyDescent="0.2"/>
    <row r="10702" ht="12.75" customHeight="1" x14ac:dyDescent="0.2"/>
    <row r="10703" ht="12.75" customHeight="1" x14ac:dyDescent="0.2"/>
    <row r="10704" ht="12.75" customHeight="1" x14ac:dyDescent="0.2"/>
    <row r="10705" ht="12.75" customHeight="1" x14ac:dyDescent="0.2"/>
    <row r="10706" ht="12.75" customHeight="1" x14ac:dyDescent="0.2"/>
    <row r="10707" ht="12.75" customHeight="1" x14ac:dyDescent="0.2"/>
    <row r="10708" ht="12.75" customHeight="1" x14ac:dyDescent="0.2"/>
    <row r="10709" ht="12.75" customHeight="1" x14ac:dyDescent="0.2"/>
    <row r="10710" ht="12.75" customHeight="1" x14ac:dyDescent="0.2"/>
    <row r="10711" ht="12.75" customHeight="1" x14ac:dyDescent="0.2"/>
    <row r="10712" ht="12.75" customHeight="1" x14ac:dyDescent="0.2"/>
    <row r="10713" ht="12.75" customHeight="1" x14ac:dyDescent="0.2"/>
    <row r="10714" ht="12.75" customHeight="1" x14ac:dyDescent="0.2"/>
    <row r="10715" ht="12.75" customHeight="1" x14ac:dyDescent="0.2"/>
    <row r="10716" ht="12.75" customHeight="1" x14ac:dyDescent="0.2"/>
    <row r="10717" ht="12.75" customHeight="1" x14ac:dyDescent="0.2"/>
    <row r="10718" ht="12.75" customHeight="1" x14ac:dyDescent="0.2"/>
    <row r="10719" ht="12.75" customHeight="1" x14ac:dyDescent="0.2"/>
    <row r="10720" ht="12.75" customHeight="1" x14ac:dyDescent="0.2"/>
    <row r="10721" ht="12.75" customHeight="1" x14ac:dyDescent="0.2"/>
    <row r="10722" ht="12.75" customHeight="1" x14ac:dyDescent="0.2"/>
    <row r="10723" ht="12.75" customHeight="1" x14ac:dyDescent="0.2"/>
    <row r="10724" ht="12.75" customHeight="1" x14ac:dyDescent="0.2"/>
    <row r="10725" ht="12.75" customHeight="1" x14ac:dyDescent="0.2"/>
    <row r="10726" ht="12.75" customHeight="1" x14ac:dyDescent="0.2"/>
    <row r="10727" ht="12.75" customHeight="1" x14ac:dyDescent="0.2"/>
    <row r="10728" ht="12.75" customHeight="1" x14ac:dyDescent="0.2"/>
    <row r="10729" ht="12.75" customHeight="1" x14ac:dyDescent="0.2"/>
    <row r="10730" ht="12.75" customHeight="1" x14ac:dyDescent="0.2"/>
    <row r="10731" ht="12.75" customHeight="1" x14ac:dyDescent="0.2"/>
    <row r="10732" ht="12.75" customHeight="1" x14ac:dyDescent="0.2"/>
    <row r="10733" ht="12.75" customHeight="1" x14ac:dyDescent="0.2"/>
    <row r="10734" ht="12.75" customHeight="1" x14ac:dyDescent="0.2"/>
    <row r="10735" ht="12.75" customHeight="1" x14ac:dyDescent="0.2"/>
    <row r="10736" ht="12.75" customHeight="1" x14ac:dyDescent="0.2"/>
    <row r="10737" ht="12.75" customHeight="1" x14ac:dyDescent="0.2"/>
    <row r="10738" ht="12.75" customHeight="1" x14ac:dyDescent="0.2"/>
    <row r="10739" ht="12.75" customHeight="1" x14ac:dyDescent="0.2"/>
    <row r="10740" ht="12.75" customHeight="1" x14ac:dyDescent="0.2"/>
    <row r="10741" ht="12.75" customHeight="1" x14ac:dyDescent="0.2"/>
    <row r="10742" ht="12.75" customHeight="1" x14ac:dyDescent="0.2"/>
    <row r="10743" ht="12.75" customHeight="1" x14ac:dyDescent="0.2"/>
    <row r="10744" ht="12.75" customHeight="1" x14ac:dyDescent="0.2"/>
    <row r="10745" ht="12.75" customHeight="1" x14ac:dyDescent="0.2"/>
    <row r="10746" ht="12.75" customHeight="1" x14ac:dyDescent="0.2"/>
    <row r="10747" ht="12.75" customHeight="1" x14ac:dyDescent="0.2"/>
    <row r="10748" ht="12.75" customHeight="1" x14ac:dyDescent="0.2"/>
    <row r="10749" ht="12.75" customHeight="1" x14ac:dyDescent="0.2"/>
    <row r="10750" ht="12.75" customHeight="1" x14ac:dyDescent="0.2"/>
    <row r="10751" ht="12.75" customHeight="1" x14ac:dyDescent="0.2"/>
    <row r="10752" ht="12.75" customHeight="1" x14ac:dyDescent="0.2"/>
    <row r="10753" ht="12.75" customHeight="1" x14ac:dyDescent="0.2"/>
    <row r="10754" ht="12.75" customHeight="1" x14ac:dyDescent="0.2"/>
    <row r="10755" ht="12.75" customHeight="1" x14ac:dyDescent="0.2"/>
    <row r="10756" ht="12.75" customHeight="1" x14ac:dyDescent="0.2"/>
    <row r="10757" ht="12.75" customHeight="1" x14ac:dyDescent="0.2"/>
    <row r="10758" ht="12.75" customHeight="1" x14ac:dyDescent="0.2"/>
    <row r="10759" ht="12.75" customHeight="1" x14ac:dyDescent="0.2"/>
    <row r="10760" ht="12.75" customHeight="1" x14ac:dyDescent="0.2"/>
    <row r="10761" ht="12.75" customHeight="1" x14ac:dyDescent="0.2"/>
    <row r="10762" ht="12.75" customHeight="1" x14ac:dyDescent="0.2"/>
    <row r="10763" ht="12.75" customHeight="1" x14ac:dyDescent="0.2"/>
    <row r="10764" ht="12.75" customHeight="1" x14ac:dyDescent="0.2"/>
    <row r="10765" ht="12.75" customHeight="1" x14ac:dyDescent="0.2"/>
    <row r="10766" ht="12.75" customHeight="1" x14ac:dyDescent="0.2"/>
    <row r="10767" ht="12.75" customHeight="1" x14ac:dyDescent="0.2"/>
    <row r="10768" ht="12.75" customHeight="1" x14ac:dyDescent="0.2"/>
    <row r="10769" ht="12.75" customHeight="1" x14ac:dyDescent="0.2"/>
    <row r="10770" ht="12.75" customHeight="1" x14ac:dyDescent="0.2"/>
    <row r="10771" ht="12.75" customHeight="1" x14ac:dyDescent="0.2"/>
    <row r="10772" ht="12.75" customHeight="1" x14ac:dyDescent="0.2"/>
    <row r="10773" ht="12.75" customHeight="1" x14ac:dyDescent="0.2"/>
    <row r="10774" ht="12.75" customHeight="1" x14ac:dyDescent="0.2"/>
    <row r="10775" ht="12.75" customHeight="1" x14ac:dyDescent="0.2"/>
    <row r="10776" ht="12.75" customHeight="1" x14ac:dyDescent="0.2"/>
    <row r="10777" ht="12.75" customHeight="1" x14ac:dyDescent="0.2"/>
    <row r="10778" ht="12.75" customHeight="1" x14ac:dyDescent="0.2"/>
    <row r="10779" ht="12.75" customHeight="1" x14ac:dyDescent="0.2"/>
    <row r="10780" ht="12.75" customHeight="1" x14ac:dyDescent="0.2"/>
    <row r="10781" ht="12.75" customHeight="1" x14ac:dyDescent="0.2"/>
    <row r="10782" ht="12.75" customHeight="1" x14ac:dyDescent="0.2"/>
    <row r="10783" ht="12.75" customHeight="1" x14ac:dyDescent="0.2"/>
    <row r="10784" ht="12.75" customHeight="1" x14ac:dyDescent="0.2"/>
    <row r="10785" ht="12.75" customHeight="1" x14ac:dyDescent="0.2"/>
    <row r="10786" ht="12.75" customHeight="1" x14ac:dyDescent="0.2"/>
    <row r="10787" ht="12.75" customHeight="1" x14ac:dyDescent="0.2"/>
    <row r="10788" ht="12.75" customHeight="1" x14ac:dyDescent="0.2"/>
    <row r="10789" ht="12.75" customHeight="1" x14ac:dyDescent="0.2"/>
    <row r="10790" ht="12.75" customHeight="1" x14ac:dyDescent="0.2"/>
    <row r="10791" ht="12.75" customHeight="1" x14ac:dyDescent="0.2"/>
    <row r="10792" ht="12.75" customHeight="1" x14ac:dyDescent="0.2"/>
    <row r="10793" ht="12.75" customHeight="1" x14ac:dyDescent="0.2"/>
    <row r="10794" ht="12.75" customHeight="1" x14ac:dyDescent="0.2"/>
    <row r="10795" ht="12.75" customHeight="1" x14ac:dyDescent="0.2"/>
    <row r="10796" ht="12.75" customHeight="1" x14ac:dyDescent="0.2"/>
    <row r="10797" ht="12.75" customHeight="1" x14ac:dyDescent="0.2"/>
    <row r="10798" ht="12.75" customHeight="1" x14ac:dyDescent="0.2"/>
    <row r="10799" ht="12.75" customHeight="1" x14ac:dyDescent="0.2"/>
    <row r="10800" ht="12.75" customHeight="1" x14ac:dyDescent="0.2"/>
    <row r="10801" ht="12.75" customHeight="1" x14ac:dyDescent="0.2"/>
    <row r="10802" ht="12.75" customHeight="1" x14ac:dyDescent="0.2"/>
    <row r="10803" ht="12.75" customHeight="1" x14ac:dyDescent="0.2"/>
    <row r="10804" ht="12.75" customHeight="1" x14ac:dyDescent="0.2"/>
    <row r="10805" ht="12.75" customHeight="1" x14ac:dyDescent="0.2"/>
    <row r="10806" ht="12.75" customHeight="1" x14ac:dyDescent="0.2"/>
    <row r="10807" ht="12.75" customHeight="1" x14ac:dyDescent="0.2"/>
    <row r="10808" ht="12.75" customHeight="1" x14ac:dyDescent="0.2"/>
    <row r="10809" ht="12.75" customHeight="1" x14ac:dyDescent="0.2"/>
    <row r="10810" ht="12.75" customHeight="1" x14ac:dyDescent="0.2"/>
    <row r="10811" ht="12.75" customHeight="1" x14ac:dyDescent="0.2"/>
    <row r="10812" ht="12.75" customHeight="1" x14ac:dyDescent="0.2"/>
    <row r="10813" ht="12.75" customHeight="1" x14ac:dyDescent="0.2"/>
    <row r="10814" ht="12.75" customHeight="1" x14ac:dyDescent="0.2"/>
    <row r="10815" ht="12.75" customHeight="1" x14ac:dyDescent="0.2"/>
    <row r="10816" ht="12.75" customHeight="1" x14ac:dyDescent="0.2"/>
    <row r="10817" ht="12.75" customHeight="1" x14ac:dyDescent="0.2"/>
    <row r="10818" ht="12.75" customHeight="1" x14ac:dyDescent="0.2"/>
    <row r="10819" ht="12.75" customHeight="1" x14ac:dyDescent="0.2"/>
    <row r="10820" ht="12.75" customHeight="1" x14ac:dyDescent="0.2"/>
    <row r="10821" ht="12.75" customHeight="1" x14ac:dyDescent="0.2"/>
    <row r="10822" ht="12.75" customHeight="1" x14ac:dyDescent="0.2"/>
    <row r="10823" ht="12.75" customHeight="1" x14ac:dyDescent="0.2"/>
    <row r="10824" ht="12.75" customHeight="1" x14ac:dyDescent="0.2"/>
    <row r="10825" ht="12.75" customHeight="1" x14ac:dyDescent="0.2"/>
    <row r="10826" ht="12.75" customHeight="1" x14ac:dyDescent="0.2"/>
    <row r="10827" ht="12.75" customHeight="1" x14ac:dyDescent="0.2"/>
    <row r="10828" ht="12.75" customHeight="1" x14ac:dyDescent="0.2"/>
    <row r="10829" ht="12.75" customHeight="1" x14ac:dyDescent="0.2"/>
    <row r="10830" ht="12.75" customHeight="1" x14ac:dyDescent="0.2"/>
    <row r="10831" ht="12.75" customHeight="1" x14ac:dyDescent="0.2"/>
    <row r="10832" ht="12.75" customHeight="1" x14ac:dyDescent="0.2"/>
    <row r="10833" ht="12.75" customHeight="1" x14ac:dyDescent="0.2"/>
    <row r="10834" ht="12.75" customHeight="1" x14ac:dyDescent="0.2"/>
    <row r="10835" ht="12.75" customHeight="1" x14ac:dyDescent="0.2"/>
    <row r="10836" ht="12.75" customHeight="1" x14ac:dyDescent="0.2"/>
    <row r="10837" ht="12.75" customHeight="1" x14ac:dyDescent="0.2"/>
    <row r="10838" ht="12.75" customHeight="1" x14ac:dyDescent="0.2"/>
    <row r="10839" ht="12.75" customHeight="1" x14ac:dyDescent="0.2"/>
    <row r="10840" ht="12.75" customHeight="1" x14ac:dyDescent="0.2"/>
    <row r="10841" ht="12.75" customHeight="1" x14ac:dyDescent="0.2"/>
    <row r="10842" ht="12.75" customHeight="1" x14ac:dyDescent="0.2"/>
    <row r="10843" ht="12.75" customHeight="1" x14ac:dyDescent="0.2"/>
    <row r="10844" ht="12.75" customHeight="1" x14ac:dyDescent="0.2"/>
    <row r="10845" ht="12.75" customHeight="1" x14ac:dyDescent="0.2"/>
    <row r="10846" ht="12.75" customHeight="1" x14ac:dyDescent="0.2"/>
    <row r="10847" ht="12.75" customHeight="1" x14ac:dyDescent="0.2"/>
    <row r="10848" ht="12.75" customHeight="1" x14ac:dyDescent="0.2"/>
    <row r="10849" ht="12.75" customHeight="1" x14ac:dyDescent="0.2"/>
    <row r="10850" ht="12.75" customHeight="1" x14ac:dyDescent="0.2"/>
    <row r="10851" ht="12.75" customHeight="1" x14ac:dyDescent="0.2"/>
    <row r="10852" ht="12.75" customHeight="1" x14ac:dyDescent="0.2"/>
    <row r="10853" ht="12.75" customHeight="1" x14ac:dyDescent="0.2"/>
    <row r="10854" ht="12.75" customHeight="1" x14ac:dyDescent="0.2"/>
    <row r="10855" ht="12.75" customHeight="1" x14ac:dyDescent="0.2"/>
    <row r="10856" ht="12.75" customHeight="1" x14ac:dyDescent="0.2"/>
    <row r="10857" ht="12.75" customHeight="1" x14ac:dyDescent="0.2"/>
    <row r="10858" ht="12.75" customHeight="1" x14ac:dyDescent="0.2"/>
    <row r="10859" ht="12.75" customHeight="1" x14ac:dyDescent="0.2"/>
    <row r="10860" ht="12.75" customHeight="1" x14ac:dyDescent="0.2"/>
    <row r="10861" ht="12.75" customHeight="1" x14ac:dyDescent="0.2"/>
    <row r="10862" ht="12.75" customHeight="1" x14ac:dyDescent="0.2"/>
    <row r="10863" ht="12.75" customHeight="1" x14ac:dyDescent="0.2"/>
    <row r="10864" ht="12.75" customHeight="1" x14ac:dyDescent="0.2"/>
    <row r="10865" ht="12.75" customHeight="1" x14ac:dyDescent="0.2"/>
    <row r="10866" ht="12.75" customHeight="1" x14ac:dyDescent="0.2"/>
    <row r="10867" ht="12.75" customHeight="1" x14ac:dyDescent="0.2"/>
    <row r="10868" ht="12.75" customHeight="1" x14ac:dyDescent="0.2"/>
    <row r="10869" ht="12.75" customHeight="1" x14ac:dyDescent="0.2"/>
    <row r="10870" ht="12.75" customHeight="1" x14ac:dyDescent="0.2"/>
    <row r="10871" ht="12.75" customHeight="1" x14ac:dyDescent="0.2"/>
    <row r="10872" ht="12.75" customHeight="1" x14ac:dyDescent="0.2"/>
    <row r="10873" ht="12.75" customHeight="1" x14ac:dyDescent="0.2"/>
    <row r="10874" ht="12.75" customHeight="1" x14ac:dyDescent="0.2"/>
    <row r="10875" ht="12.75" customHeight="1" x14ac:dyDescent="0.2"/>
    <row r="10876" ht="12.75" customHeight="1" x14ac:dyDescent="0.2"/>
    <row r="10877" ht="12.75" customHeight="1" x14ac:dyDescent="0.2"/>
    <row r="10878" ht="12.75" customHeight="1" x14ac:dyDescent="0.2"/>
    <row r="10879" ht="12.75" customHeight="1" x14ac:dyDescent="0.2"/>
    <row r="10880" ht="12.75" customHeight="1" x14ac:dyDescent="0.2"/>
    <row r="10881" ht="12.75" customHeight="1" x14ac:dyDescent="0.2"/>
    <row r="10882" ht="12.75" customHeight="1" x14ac:dyDescent="0.2"/>
    <row r="10883" ht="12.75" customHeight="1" x14ac:dyDescent="0.2"/>
    <row r="10884" ht="12.75" customHeight="1" x14ac:dyDescent="0.2"/>
    <row r="10885" ht="12.75" customHeight="1" x14ac:dyDescent="0.2"/>
    <row r="10886" ht="12.75" customHeight="1" x14ac:dyDescent="0.2"/>
    <row r="10887" ht="12.75" customHeight="1" x14ac:dyDescent="0.2"/>
    <row r="10888" ht="12.75" customHeight="1" x14ac:dyDescent="0.2"/>
    <row r="10889" ht="12.75" customHeight="1" x14ac:dyDescent="0.2"/>
    <row r="10890" ht="12.75" customHeight="1" x14ac:dyDescent="0.2"/>
    <row r="10891" ht="12.75" customHeight="1" x14ac:dyDescent="0.2"/>
    <row r="10892" ht="12.75" customHeight="1" x14ac:dyDescent="0.2"/>
    <row r="10893" ht="12.75" customHeight="1" x14ac:dyDescent="0.2"/>
    <row r="10894" ht="12.75" customHeight="1" x14ac:dyDescent="0.2"/>
    <row r="10895" ht="12.75" customHeight="1" x14ac:dyDescent="0.2"/>
    <row r="10896" ht="12.75" customHeight="1" x14ac:dyDescent="0.2"/>
    <row r="10897" ht="12.75" customHeight="1" x14ac:dyDescent="0.2"/>
    <row r="10898" ht="12.75" customHeight="1" x14ac:dyDescent="0.2"/>
    <row r="10899" ht="12.75" customHeight="1" x14ac:dyDescent="0.2"/>
    <row r="10900" ht="12.75" customHeight="1" x14ac:dyDescent="0.2"/>
    <row r="10901" ht="12.75" customHeight="1" x14ac:dyDescent="0.2"/>
    <row r="10902" ht="12.75" customHeight="1" x14ac:dyDescent="0.2"/>
    <row r="10903" ht="12.75" customHeight="1" x14ac:dyDescent="0.2"/>
    <row r="10904" ht="12.75" customHeight="1" x14ac:dyDescent="0.2"/>
    <row r="10905" ht="12.75" customHeight="1" x14ac:dyDescent="0.2"/>
    <row r="10906" ht="12.75" customHeight="1" x14ac:dyDescent="0.2"/>
    <row r="10907" ht="12.75" customHeight="1" x14ac:dyDescent="0.2"/>
    <row r="10908" ht="12.75" customHeight="1" x14ac:dyDescent="0.2"/>
    <row r="10909" ht="12.75" customHeight="1" x14ac:dyDescent="0.2"/>
    <row r="10910" ht="12.75" customHeight="1" x14ac:dyDescent="0.2"/>
    <row r="10911" ht="12.75" customHeight="1" x14ac:dyDescent="0.2"/>
    <row r="10912" ht="12.75" customHeight="1" x14ac:dyDescent="0.2"/>
    <row r="10913" ht="12.75" customHeight="1" x14ac:dyDescent="0.2"/>
    <row r="10914" ht="12.75" customHeight="1" x14ac:dyDescent="0.2"/>
    <row r="10915" ht="12.75" customHeight="1" x14ac:dyDescent="0.2"/>
    <row r="10916" ht="12.75" customHeight="1" x14ac:dyDescent="0.2"/>
    <row r="10917" ht="12.75" customHeight="1" x14ac:dyDescent="0.2"/>
    <row r="10918" ht="12.75" customHeight="1" x14ac:dyDescent="0.2"/>
    <row r="10919" ht="12.75" customHeight="1" x14ac:dyDescent="0.2"/>
    <row r="10920" ht="12.75" customHeight="1" x14ac:dyDescent="0.2"/>
    <row r="10921" ht="12.75" customHeight="1" x14ac:dyDescent="0.2"/>
    <row r="10922" ht="12.75" customHeight="1" x14ac:dyDescent="0.2"/>
    <row r="10923" ht="12.75" customHeight="1" x14ac:dyDescent="0.2"/>
    <row r="10924" ht="12.75" customHeight="1" x14ac:dyDescent="0.2"/>
    <row r="10925" ht="12.75" customHeight="1" x14ac:dyDescent="0.2"/>
    <row r="10926" ht="12.75" customHeight="1" x14ac:dyDescent="0.2"/>
    <row r="10927" ht="12.75" customHeight="1" x14ac:dyDescent="0.2"/>
    <row r="10928" ht="12.75" customHeight="1" x14ac:dyDescent="0.2"/>
    <row r="10929" ht="12.75" customHeight="1" x14ac:dyDescent="0.2"/>
    <row r="10930" ht="12.75" customHeight="1" x14ac:dyDescent="0.2"/>
    <row r="10931" ht="12.75" customHeight="1" x14ac:dyDescent="0.2"/>
    <row r="10932" ht="12.75" customHeight="1" x14ac:dyDescent="0.2"/>
    <row r="10933" ht="12.75" customHeight="1" x14ac:dyDescent="0.2"/>
    <row r="10934" ht="12.75" customHeight="1" x14ac:dyDescent="0.2"/>
    <row r="10935" ht="12.75" customHeight="1" x14ac:dyDescent="0.2"/>
    <row r="10936" ht="12.75" customHeight="1" x14ac:dyDescent="0.2"/>
    <row r="10937" ht="12.75" customHeight="1" x14ac:dyDescent="0.2"/>
    <row r="10938" ht="12.75" customHeight="1" x14ac:dyDescent="0.2"/>
    <row r="10939" ht="12.75" customHeight="1" x14ac:dyDescent="0.2"/>
    <row r="10940" ht="12.75" customHeight="1" x14ac:dyDescent="0.2"/>
    <row r="10941" ht="12.75" customHeight="1" x14ac:dyDescent="0.2"/>
    <row r="10942" ht="12.75" customHeight="1" x14ac:dyDescent="0.2"/>
    <row r="10943" ht="12.75" customHeight="1" x14ac:dyDescent="0.2"/>
    <row r="10944" ht="12.75" customHeight="1" x14ac:dyDescent="0.2"/>
    <row r="10945" ht="12.75" customHeight="1" x14ac:dyDescent="0.2"/>
    <row r="10946" ht="12.75" customHeight="1" x14ac:dyDescent="0.2"/>
    <row r="10947" ht="12.75" customHeight="1" x14ac:dyDescent="0.2"/>
    <row r="10948" ht="12.75" customHeight="1" x14ac:dyDescent="0.2"/>
    <row r="10949" ht="12.75" customHeight="1" x14ac:dyDescent="0.2"/>
    <row r="10950" ht="12.75" customHeight="1" x14ac:dyDescent="0.2"/>
    <row r="10951" ht="12.75" customHeight="1" x14ac:dyDescent="0.2"/>
    <row r="10952" ht="12.75" customHeight="1" x14ac:dyDescent="0.2"/>
    <row r="10953" ht="12.75" customHeight="1" x14ac:dyDescent="0.2"/>
    <row r="10954" ht="12.75" customHeight="1" x14ac:dyDescent="0.2"/>
    <row r="10955" ht="12.75" customHeight="1" x14ac:dyDescent="0.2"/>
    <row r="10956" ht="12.75" customHeight="1" x14ac:dyDescent="0.2"/>
    <row r="10957" ht="12.75" customHeight="1" x14ac:dyDescent="0.2"/>
    <row r="10958" ht="12.75" customHeight="1" x14ac:dyDescent="0.2"/>
    <row r="10959" ht="12.75" customHeight="1" x14ac:dyDescent="0.2"/>
    <row r="10960" ht="12.75" customHeight="1" x14ac:dyDescent="0.2"/>
    <row r="10961" ht="12.75" customHeight="1" x14ac:dyDescent="0.2"/>
    <row r="10962" ht="12.75" customHeight="1" x14ac:dyDescent="0.2"/>
    <row r="10963" ht="12.75" customHeight="1" x14ac:dyDescent="0.2"/>
    <row r="10964" ht="12.75" customHeight="1" x14ac:dyDescent="0.2"/>
    <row r="10965" ht="12.75" customHeight="1" x14ac:dyDescent="0.2"/>
    <row r="10966" ht="12.75" customHeight="1" x14ac:dyDescent="0.2"/>
    <row r="10967" ht="12.75" customHeight="1" x14ac:dyDescent="0.2"/>
    <row r="10968" ht="12.75" customHeight="1" x14ac:dyDescent="0.2"/>
    <row r="10969" ht="12.75" customHeight="1" x14ac:dyDescent="0.2"/>
    <row r="10970" ht="12.75" customHeight="1" x14ac:dyDescent="0.2"/>
    <row r="10971" ht="12.75" customHeight="1" x14ac:dyDescent="0.2"/>
    <row r="10972" ht="12.75" customHeight="1" x14ac:dyDescent="0.2"/>
    <row r="10973" ht="12.75" customHeight="1" x14ac:dyDescent="0.2"/>
    <row r="10974" ht="12.75" customHeight="1" x14ac:dyDescent="0.2"/>
    <row r="10975" ht="12.75" customHeight="1" x14ac:dyDescent="0.2"/>
    <row r="10976" ht="12.75" customHeight="1" x14ac:dyDescent="0.2"/>
    <row r="10977" ht="12.75" customHeight="1" x14ac:dyDescent="0.2"/>
    <row r="10978" ht="12.75" customHeight="1" x14ac:dyDescent="0.2"/>
    <row r="10979" ht="12.75" customHeight="1" x14ac:dyDescent="0.2"/>
    <row r="10980" ht="12.75" customHeight="1" x14ac:dyDescent="0.2"/>
    <row r="10981" ht="12.75" customHeight="1" x14ac:dyDescent="0.2"/>
    <row r="10982" ht="12.75" customHeight="1" x14ac:dyDescent="0.2"/>
    <row r="10983" ht="12.75" customHeight="1" x14ac:dyDescent="0.2"/>
    <row r="10984" ht="12.75" customHeight="1" x14ac:dyDescent="0.2"/>
    <row r="10985" ht="12.75" customHeight="1" x14ac:dyDescent="0.2"/>
    <row r="10986" ht="12.75" customHeight="1" x14ac:dyDescent="0.2"/>
    <row r="10987" ht="12.75" customHeight="1" x14ac:dyDescent="0.2"/>
    <row r="10988" ht="12.75" customHeight="1" x14ac:dyDescent="0.2"/>
    <row r="10989" ht="12.75" customHeight="1" x14ac:dyDescent="0.2"/>
    <row r="10990" ht="12.75" customHeight="1" x14ac:dyDescent="0.2"/>
    <row r="10991" ht="12.75" customHeight="1" x14ac:dyDescent="0.2"/>
    <row r="10992" ht="12.75" customHeight="1" x14ac:dyDescent="0.2"/>
    <row r="10993" ht="12.75" customHeight="1" x14ac:dyDescent="0.2"/>
    <row r="10994" ht="12.75" customHeight="1" x14ac:dyDescent="0.2"/>
    <row r="10995" ht="12.75" customHeight="1" x14ac:dyDescent="0.2"/>
    <row r="10996" ht="12.75" customHeight="1" x14ac:dyDescent="0.2"/>
    <row r="10997" ht="12.75" customHeight="1" x14ac:dyDescent="0.2"/>
    <row r="10998" ht="12.75" customHeight="1" x14ac:dyDescent="0.2"/>
    <row r="10999" ht="12.75" customHeight="1" x14ac:dyDescent="0.2"/>
    <row r="11000" ht="12.75" customHeight="1" x14ac:dyDescent="0.2"/>
    <row r="11001" ht="12.75" customHeight="1" x14ac:dyDescent="0.2"/>
    <row r="11002" ht="12.75" customHeight="1" x14ac:dyDescent="0.2"/>
    <row r="11003" ht="12.75" customHeight="1" x14ac:dyDescent="0.2"/>
    <row r="11004" ht="12.75" customHeight="1" x14ac:dyDescent="0.2"/>
    <row r="11005" ht="12.75" customHeight="1" x14ac:dyDescent="0.2"/>
    <row r="11006" ht="12.75" customHeight="1" x14ac:dyDescent="0.2"/>
    <row r="11007" ht="12.75" customHeight="1" x14ac:dyDescent="0.2"/>
    <row r="11008" ht="12.75" customHeight="1" x14ac:dyDescent="0.2"/>
    <row r="11009" ht="12.75" customHeight="1" x14ac:dyDescent="0.2"/>
    <row r="11010" ht="12.75" customHeight="1" x14ac:dyDescent="0.2"/>
    <row r="11011" ht="12.75" customHeight="1" x14ac:dyDescent="0.2"/>
    <row r="11012" ht="12.75" customHeight="1" x14ac:dyDescent="0.2"/>
    <row r="11013" ht="12.75" customHeight="1" x14ac:dyDescent="0.2"/>
    <row r="11014" ht="12.75" customHeight="1" x14ac:dyDescent="0.2"/>
    <row r="11015" ht="12.75" customHeight="1" x14ac:dyDescent="0.2"/>
    <row r="11016" ht="12.75" customHeight="1" x14ac:dyDescent="0.2"/>
    <row r="11017" ht="12.75" customHeight="1" x14ac:dyDescent="0.2"/>
    <row r="11018" ht="12.75" customHeight="1" x14ac:dyDescent="0.2"/>
    <row r="11019" ht="12.75" customHeight="1" x14ac:dyDescent="0.2"/>
    <row r="11020" ht="12.75" customHeight="1" x14ac:dyDescent="0.2"/>
    <row r="11021" ht="12.75" customHeight="1" x14ac:dyDescent="0.2"/>
    <row r="11022" ht="12.75" customHeight="1" x14ac:dyDescent="0.2"/>
    <row r="11023" ht="12.75" customHeight="1" x14ac:dyDescent="0.2"/>
    <row r="11024" ht="12.75" customHeight="1" x14ac:dyDescent="0.2"/>
    <row r="11025" ht="12.75" customHeight="1" x14ac:dyDescent="0.2"/>
    <row r="11026" ht="12.75" customHeight="1" x14ac:dyDescent="0.2"/>
    <row r="11027" ht="12.75" customHeight="1" x14ac:dyDescent="0.2"/>
    <row r="11028" ht="12.75" customHeight="1" x14ac:dyDescent="0.2"/>
    <row r="11029" ht="12.75" customHeight="1" x14ac:dyDescent="0.2"/>
    <row r="11030" ht="12.75" customHeight="1" x14ac:dyDescent="0.2"/>
    <row r="11031" ht="12.75" customHeight="1" x14ac:dyDescent="0.2"/>
    <row r="11032" ht="12.75" customHeight="1" x14ac:dyDescent="0.2"/>
    <row r="11033" ht="12.75" customHeight="1" x14ac:dyDescent="0.2"/>
    <row r="11034" ht="12.75" customHeight="1" x14ac:dyDescent="0.2"/>
    <row r="11035" ht="12.75" customHeight="1" x14ac:dyDescent="0.2"/>
    <row r="11036" ht="12.75" customHeight="1" x14ac:dyDescent="0.2"/>
    <row r="11037" ht="12.75" customHeight="1" x14ac:dyDescent="0.2"/>
    <row r="11038" ht="12.75" customHeight="1" x14ac:dyDescent="0.2"/>
    <row r="11039" ht="12.75" customHeight="1" x14ac:dyDescent="0.2"/>
    <row r="11040" ht="12.75" customHeight="1" x14ac:dyDescent="0.2"/>
    <row r="11041" ht="12.75" customHeight="1" x14ac:dyDescent="0.2"/>
    <row r="11042" ht="12.75" customHeight="1" x14ac:dyDescent="0.2"/>
    <row r="11043" ht="12.75" customHeight="1" x14ac:dyDescent="0.2"/>
    <row r="11044" ht="12.75" customHeight="1" x14ac:dyDescent="0.2"/>
    <row r="11045" ht="12.75" customHeight="1" x14ac:dyDescent="0.2"/>
    <row r="11046" ht="12.75" customHeight="1" x14ac:dyDescent="0.2"/>
    <row r="11047" ht="12.75" customHeight="1" x14ac:dyDescent="0.2"/>
    <row r="11048" ht="12.75" customHeight="1" x14ac:dyDescent="0.2"/>
    <row r="11049" ht="12.75" customHeight="1" x14ac:dyDescent="0.2"/>
    <row r="11050" ht="12.75" customHeight="1" x14ac:dyDescent="0.2"/>
    <row r="11051" ht="12.75" customHeight="1" x14ac:dyDescent="0.2"/>
    <row r="11052" ht="12.75" customHeight="1" x14ac:dyDescent="0.2"/>
    <row r="11053" ht="12.75" customHeight="1" x14ac:dyDescent="0.2"/>
    <row r="11054" ht="12.75" customHeight="1" x14ac:dyDescent="0.2"/>
    <row r="11055" ht="12.75" customHeight="1" x14ac:dyDescent="0.2"/>
    <row r="11056" ht="12.75" customHeight="1" x14ac:dyDescent="0.2"/>
    <row r="11057" ht="12.75" customHeight="1" x14ac:dyDescent="0.2"/>
    <row r="11058" ht="12.75" customHeight="1" x14ac:dyDescent="0.2"/>
    <row r="11059" ht="12.75" customHeight="1" x14ac:dyDescent="0.2"/>
    <row r="11060" ht="12.75" customHeight="1" x14ac:dyDescent="0.2"/>
    <row r="11061" ht="12.75" customHeight="1" x14ac:dyDescent="0.2"/>
    <row r="11062" ht="12.75" customHeight="1" x14ac:dyDescent="0.2"/>
    <row r="11063" ht="12.75" customHeight="1" x14ac:dyDescent="0.2"/>
    <row r="11064" ht="12.75" customHeight="1" x14ac:dyDescent="0.2"/>
    <row r="11065" ht="12.75" customHeight="1" x14ac:dyDescent="0.2"/>
    <row r="11066" ht="12.75" customHeight="1" x14ac:dyDescent="0.2"/>
    <row r="11067" ht="12.75" customHeight="1" x14ac:dyDescent="0.2"/>
    <row r="11068" ht="12.75" customHeight="1" x14ac:dyDescent="0.2"/>
    <row r="11069" ht="12.75" customHeight="1" x14ac:dyDescent="0.2"/>
    <row r="11070" ht="12.75" customHeight="1" x14ac:dyDescent="0.2"/>
    <row r="11071" ht="12.75" customHeight="1" x14ac:dyDescent="0.2"/>
    <row r="11072" ht="12.75" customHeight="1" x14ac:dyDescent="0.2"/>
    <row r="11073" ht="12.75" customHeight="1" x14ac:dyDescent="0.2"/>
    <row r="11074" ht="12.75" customHeight="1" x14ac:dyDescent="0.2"/>
    <row r="11075" ht="12.75" customHeight="1" x14ac:dyDescent="0.2"/>
    <row r="11076" ht="12.75" customHeight="1" x14ac:dyDescent="0.2"/>
    <row r="11077" ht="12.75" customHeight="1" x14ac:dyDescent="0.2"/>
    <row r="11078" ht="12.75" customHeight="1" x14ac:dyDescent="0.2"/>
    <row r="11079" ht="12.75" customHeight="1" x14ac:dyDescent="0.2"/>
    <row r="11080" ht="12.75" customHeight="1" x14ac:dyDescent="0.2"/>
    <row r="11081" ht="12.75" customHeight="1" x14ac:dyDescent="0.2"/>
    <row r="11082" ht="12.75" customHeight="1" x14ac:dyDescent="0.2"/>
    <row r="11083" ht="12.75" customHeight="1" x14ac:dyDescent="0.2"/>
    <row r="11084" ht="12.75" customHeight="1" x14ac:dyDescent="0.2"/>
    <row r="11085" ht="12.75" customHeight="1" x14ac:dyDescent="0.2"/>
    <row r="11086" ht="12.75" customHeight="1" x14ac:dyDescent="0.2"/>
    <row r="11087" ht="12.75" customHeight="1" x14ac:dyDescent="0.2"/>
    <row r="11088" ht="12.75" customHeight="1" x14ac:dyDescent="0.2"/>
    <row r="11089" ht="12.75" customHeight="1" x14ac:dyDescent="0.2"/>
    <row r="11090" ht="12.75" customHeight="1" x14ac:dyDescent="0.2"/>
    <row r="11091" ht="12.75" customHeight="1" x14ac:dyDescent="0.2"/>
    <row r="11092" ht="12.75" customHeight="1" x14ac:dyDescent="0.2"/>
    <row r="11093" ht="12.75" customHeight="1" x14ac:dyDescent="0.2"/>
    <row r="11094" ht="12.75" customHeight="1" x14ac:dyDescent="0.2"/>
    <row r="11095" ht="12.75" customHeight="1" x14ac:dyDescent="0.2"/>
    <row r="11096" ht="12.75" customHeight="1" x14ac:dyDescent="0.2"/>
    <row r="11097" ht="12.75" customHeight="1" x14ac:dyDescent="0.2"/>
    <row r="11098" ht="12.75" customHeight="1" x14ac:dyDescent="0.2"/>
    <row r="11099" ht="12.75" customHeight="1" x14ac:dyDescent="0.2"/>
    <row r="11100" ht="12.75" customHeight="1" x14ac:dyDescent="0.2"/>
    <row r="11101" ht="12.75" customHeight="1" x14ac:dyDescent="0.2"/>
    <row r="11102" ht="12.75" customHeight="1" x14ac:dyDescent="0.2"/>
    <row r="11103" ht="12.75" customHeight="1" x14ac:dyDescent="0.2"/>
    <row r="11104" ht="12.75" customHeight="1" x14ac:dyDescent="0.2"/>
    <row r="11105" ht="12.75" customHeight="1" x14ac:dyDescent="0.2"/>
    <row r="11106" ht="12.75" customHeight="1" x14ac:dyDescent="0.2"/>
    <row r="11107" ht="12.75" customHeight="1" x14ac:dyDescent="0.2"/>
    <row r="11108" ht="12.75" customHeight="1" x14ac:dyDescent="0.2"/>
    <row r="11109" ht="12.75" customHeight="1" x14ac:dyDescent="0.2"/>
    <row r="11110" ht="12.75" customHeight="1" x14ac:dyDescent="0.2"/>
    <row r="11111" ht="12.75" customHeight="1" x14ac:dyDescent="0.2"/>
    <row r="11112" ht="12.75" customHeight="1" x14ac:dyDescent="0.2"/>
    <row r="11113" ht="12.75" customHeight="1" x14ac:dyDescent="0.2"/>
    <row r="11114" ht="12.75" customHeight="1" x14ac:dyDescent="0.2"/>
    <row r="11115" ht="12.75" customHeight="1" x14ac:dyDescent="0.2"/>
    <row r="11116" ht="12.75" customHeight="1" x14ac:dyDescent="0.2"/>
    <row r="11117" ht="12.75" customHeight="1" x14ac:dyDescent="0.2"/>
    <row r="11118" ht="12.75" customHeight="1" x14ac:dyDescent="0.2"/>
    <row r="11119" ht="12.75" customHeight="1" x14ac:dyDescent="0.2"/>
    <row r="11120" ht="12.75" customHeight="1" x14ac:dyDescent="0.2"/>
    <row r="11121" ht="12.75" customHeight="1" x14ac:dyDescent="0.2"/>
    <row r="11122" ht="12.75" customHeight="1" x14ac:dyDescent="0.2"/>
    <row r="11123" ht="12.75" customHeight="1" x14ac:dyDescent="0.2"/>
    <row r="11124" ht="12.75" customHeight="1" x14ac:dyDescent="0.2"/>
    <row r="11125" ht="12.75" customHeight="1" x14ac:dyDescent="0.2"/>
    <row r="11126" ht="12.75" customHeight="1" x14ac:dyDescent="0.2"/>
    <row r="11127" ht="12.75" customHeight="1" x14ac:dyDescent="0.2"/>
    <row r="11128" ht="12.75" customHeight="1" x14ac:dyDescent="0.2"/>
    <row r="11129" ht="12.75" customHeight="1" x14ac:dyDescent="0.2"/>
    <row r="11130" ht="12.75" customHeight="1" x14ac:dyDescent="0.2"/>
    <row r="11131" ht="12.75" customHeight="1" x14ac:dyDescent="0.2"/>
    <row r="11132" ht="12.75" customHeight="1" x14ac:dyDescent="0.2"/>
    <row r="11133" ht="12.75" customHeight="1" x14ac:dyDescent="0.2"/>
    <row r="11134" ht="12.75" customHeight="1" x14ac:dyDescent="0.2"/>
    <row r="11135" ht="12.75" customHeight="1" x14ac:dyDescent="0.2"/>
    <row r="11136" ht="12.75" customHeight="1" x14ac:dyDescent="0.2"/>
    <row r="11137" ht="12.75" customHeight="1" x14ac:dyDescent="0.2"/>
    <row r="11138" ht="12.75" customHeight="1" x14ac:dyDescent="0.2"/>
    <row r="11139" ht="12.75" customHeight="1" x14ac:dyDescent="0.2"/>
    <row r="11140" ht="12.75" customHeight="1" x14ac:dyDescent="0.2"/>
    <row r="11141" ht="12.75" customHeight="1" x14ac:dyDescent="0.2"/>
    <row r="11142" ht="12.75" customHeight="1" x14ac:dyDescent="0.2"/>
    <row r="11143" ht="12.75" customHeight="1" x14ac:dyDescent="0.2"/>
    <row r="11144" ht="12.75" customHeight="1" x14ac:dyDescent="0.2"/>
    <row r="11145" ht="12.75" customHeight="1" x14ac:dyDescent="0.2"/>
    <row r="11146" ht="12.75" customHeight="1" x14ac:dyDescent="0.2"/>
    <row r="11147" ht="12.75" customHeight="1" x14ac:dyDescent="0.2"/>
    <row r="11148" ht="12.75" customHeight="1" x14ac:dyDescent="0.2"/>
    <row r="11149" ht="12.75" customHeight="1" x14ac:dyDescent="0.2"/>
    <row r="11150" ht="12.75" customHeight="1" x14ac:dyDescent="0.2"/>
    <row r="11151" ht="12.75" customHeight="1" x14ac:dyDescent="0.2"/>
    <row r="11152" ht="12.75" customHeight="1" x14ac:dyDescent="0.2"/>
    <row r="11153" ht="12.75" customHeight="1" x14ac:dyDescent="0.2"/>
    <row r="11154" ht="12.75" customHeight="1" x14ac:dyDescent="0.2"/>
    <row r="11155" ht="12.75" customHeight="1" x14ac:dyDescent="0.2"/>
    <row r="11156" ht="12.75" customHeight="1" x14ac:dyDescent="0.2"/>
    <row r="11157" ht="12.75" customHeight="1" x14ac:dyDescent="0.2"/>
    <row r="11158" ht="12.75" customHeight="1" x14ac:dyDescent="0.2"/>
    <row r="11159" ht="12.75" customHeight="1" x14ac:dyDescent="0.2"/>
    <row r="11160" ht="12.75" customHeight="1" x14ac:dyDescent="0.2"/>
    <row r="11161" ht="12.75" customHeight="1" x14ac:dyDescent="0.2"/>
    <row r="11162" ht="12.75" customHeight="1" x14ac:dyDescent="0.2"/>
    <row r="11163" ht="12.75" customHeight="1" x14ac:dyDescent="0.2"/>
    <row r="11164" ht="12.75" customHeight="1" x14ac:dyDescent="0.2"/>
    <row r="11165" ht="12.75" customHeight="1" x14ac:dyDescent="0.2"/>
    <row r="11166" ht="12.75" customHeight="1" x14ac:dyDescent="0.2"/>
    <row r="11167" ht="12.75" customHeight="1" x14ac:dyDescent="0.2"/>
    <row r="11168" ht="12.75" customHeight="1" x14ac:dyDescent="0.2"/>
    <row r="11169" ht="12.75" customHeight="1" x14ac:dyDescent="0.2"/>
    <row r="11170" ht="12.75" customHeight="1" x14ac:dyDescent="0.2"/>
    <row r="11171" ht="12.75" customHeight="1" x14ac:dyDescent="0.2"/>
    <row r="11172" ht="12.75" customHeight="1" x14ac:dyDescent="0.2"/>
    <row r="11173" ht="12.75" customHeight="1" x14ac:dyDescent="0.2"/>
    <row r="11174" ht="12.75" customHeight="1" x14ac:dyDescent="0.2"/>
    <row r="11175" ht="12.75" customHeight="1" x14ac:dyDescent="0.2"/>
    <row r="11176" ht="12.75" customHeight="1" x14ac:dyDescent="0.2"/>
    <row r="11177" ht="12.75" customHeight="1" x14ac:dyDescent="0.2"/>
    <row r="11178" ht="12.75" customHeight="1" x14ac:dyDescent="0.2"/>
    <row r="11179" ht="12.75" customHeight="1" x14ac:dyDescent="0.2"/>
    <row r="11180" ht="12.75" customHeight="1" x14ac:dyDescent="0.2"/>
    <row r="11181" ht="12.75" customHeight="1" x14ac:dyDescent="0.2"/>
    <row r="11182" ht="12.75" customHeight="1" x14ac:dyDescent="0.2"/>
    <row r="11183" ht="12.75" customHeight="1" x14ac:dyDescent="0.2"/>
    <row r="11184" ht="12.75" customHeight="1" x14ac:dyDescent="0.2"/>
    <row r="11185" ht="12.75" customHeight="1" x14ac:dyDescent="0.2"/>
    <row r="11186" ht="12.75" customHeight="1" x14ac:dyDescent="0.2"/>
    <row r="11187" ht="12.75" customHeight="1" x14ac:dyDescent="0.2"/>
    <row r="11188" ht="12.75" customHeight="1" x14ac:dyDescent="0.2"/>
    <row r="11189" ht="12.75" customHeight="1" x14ac:dyDescent="0.2"/>
    <row r="11190" ht="12.75" customHeight="1" x14ac:dyDescent="0.2"/>
    <row r="11191" ht="12.75" customHeight="1" x14ac:dyDescent="0.2"/>
    <row r="11192" ht="12.75" customHeight="1" x14ac:dyDescent="0.2"/>
    <row r="11193" ht="12.75" customHeight="1" x14ac:dyDescent="0.2"/>
    <row r="11194" ht="12.75" customHeight="1" x14ac:dyDescent="0.2"/>
    <row r="11195" ht="12.75" customHeight="1" x14ac:dyDescent="0.2"/>
    <row r="11196" ht="12.75" customHeight="1" x14ac:dyDescent="0.2"/>
    <row r="11197" ht="12.75" customHeight="1" x14ac:dyDescent="0.2"/>
    <row r="11198" ht="12.75" customHeight="1" x14ac:dyDescent="0.2"/>
    <row r="11199" ht="12.75" customHeight="1" x14ac:dyDescent="0.2"/>
    <row r="11200" ht="12.75" customHeight="1" x14ac:dyDescent="0.2"/>
    <row r="11201" ht="12.75" customHeight="1" x14ac:dyDescent="0.2"/>
    <row r="11202" ht="12.75" customHeight="1" x14ac:dyDescent="0.2"/>
    <row r="11203" ht="12.75" customHeight="1" x14ac:dyDescent="0.2"/>
    <row r="11204" ht="12.75" customHeight="1" x14ac:dyDescent="0.2"/>
    <row r="11205" ht="12.75" customHeight="1" x14ac:dyDescent="0.2"/>
    <row r="11206" ht="12.75" customHeight="1" x14ac:dyDescent="0.2"/>
    <row r="11207" ht="12.75" customHeight="1" x14ac:dyDescent="0.2"/>
    <row r="11208" ht="12.75" customHeight="1" x14ac:dyDescent="0.2"/>
    <row r="11209" ht="12.75" customHeight="1" x14ac:dyDescent="0.2"/>
    <row r="11210" ht="12.75" customHeight="1" x14ac:dyDescent="0.2"/>
    <row r="11211" ht="12.75" customHeight="1" x14ac:dyDescent="0.2"/>
    <row r="11212" ht="12.75" customHeight="1" x14ac:dyDescent="0.2"/>
    <row r="11213" ht="12.75" customHeight="1" x14ac:dyDescent="0.2"/>
    <row r="11214" ht="12.75" customHeight="1" x14ac:dyDescent="0.2"/>
    <row r="11215" ht="12.75" customHeight="1" x14ac:dyDescent="0.2"/>
    <row r="11216" ht="12.75" customHeight="1" x14ac:dyDescent="0.2"/>
    <row r="11217" ht="12.75" customHeight="1" x14ac:dyDescent="0.2"/>
    <row r="11218" ht="12.75" customHeight="1" x14ac:dyDescent="0.2"/>
    <row r="11219" ht="12.75" customHeight="1" x14ac:dyDescent="0.2"/>
    <row r="11220" ht="12.75" customHeight="1" x14ac:dyDescent="0.2"/>
    <row r="11221" ht="12.75" customHeight="1" x14ac:dyDescent="0.2"/>
    <row r="11222" ht="12.75" customHeight="1" x14ac:dyDescent="0.2"/>
    <row r="11223" ht="12.75" customHeight="1" x14ac:dyDescent="0.2"/>
    <row r="11224" ht="12.75" customHeight="1" x14ac:dyDescent="0.2"/>
    <row r="11225" ht="12.75" customHeight="1" x14ac:dyDescent="0.2"/>
    <row r="11226" ht="12.75" customHeight="1" x14ac:dyDescent="0.2"/>
    <row r="11227" ht="12.75" customHeight="1" x14ac:dyDescent="0.2"/>
    <row r="11228" ht="12.75" customHeight="1" x14ac:dyDescent="0.2"/>
    <row r="11229" ht="12.75" customHeight="1" x14ac:dyDescent="0.2"/>
    <row r="11230" ht="12.75" customHeight="1" x14ac:dyDescent="0.2"/>
    <row r="11231" ht="12.75" customHeight="1" x14ac:dyDescent="0.2"/>
    <row r="11232" ht="12.75" customHeight="1" x14ac:dyDescent="0.2"/>
    <row r="11233" ht="12.75" customHeight="1" x14ac:dyDescent="0.2"/>
    <row r="11234" ht="12.75" customHeight="1" x14ac:dyDescent="0.2"/>
    <row r="11235" ht="12.75" customHeight="1" x14ac:dyDescent="0.2"/>
    <row r="11236" ht="12.75" customHeight="1" x14ac:dyDescent="0.2"/>
    <row r="11237" ht="12.75" customHeight="1" x14ac:dyDescent="0.2"/>
    <row r="11238" ht="12.75" customHeight="1" x14ac:dyDescent="0.2"/>
    <row r="11239" ht="12.75" customHeight="1" x14ac:dyDescent="0.2"/>
    <row r="11240" ht="12.75" customHeight="1" x14ac:dyDescent="0.2"/>
    <row r="11241" ht="12.75" customHeight="1" x14ac:dyDescent="0.2"/>
    <row r="11242" ht="12.75" customHeight="1" x14ac:dyDescent="0.2"/>
    <row r="11243" ht="12.75" customHeight="1" x14ac:dyDescent="0.2"/>
    <row r="11244" ht="12.75" customHeight="1" x14ac:dyDescent="0.2"/>
    <row r="11245" ht="12.75" customHeight="1" x14ac:dyDescent="0.2"/>
    <row r="11246" ht="12.75" customHeight="1" x14ac:dyDescent="0.2"/>
    <row r="11247" ht="12.75" customHeight="1" x14ac:dyDescent="0.2"/>
    <row r="11248" ht="12.75" customHeight="1" x14ac:dyDescent="0.2"/>
    <row r="11249" ht="12.75" customHeight="1" x14ac:dyDescent="0.2"/>
    <row r="11250" ht="12.75" customHeight="1" x14ac:dyDescent="0.2"/>
    <row r="11251" ht="12.75" customHeight="1" x14ac:dyDescent="0.2"/>
    <row r="11252" ht="12.75" customHeight="1" x14ac:dyDescent="0.2"/>
    <row r="11253" ht="12.75" customHeight="1" x14ac:dyDescent="0.2"/>
    <row r="11254" ht="12.75" customHeight="1" x14ac:dyDescent="0.2"/>
    <row r="11255" ht="12.75" customHeight="1" x14ac:dyDescent="0.2"/>
    <row r="11256" ht="12.75" customHeight="1" x14ac:dyDescent="0.2"/>
    <row r="11257" ht="12.75" customHeight="1" x14ac:dyDescent="0.2"/>
    <row r="11258" ht="12.75" customHeight="1" x14ac:dyDescent="0.2"/>
    <row r="11259" ht="12.75" customHeight="1" x14ac:dyDescent="0.2"/>
    <row r="11260" ht="12.75" customHeight="1" x14ac:dyDescent="0.2"/>
    <row r="11261" ht="12.75" customHeight="1" x14ac:dyDescent="0.2"/>
    <row r="11262" ht="12.75" customHeight="1" x14ac:dyDescent="0.2"/>
    <row r="11263" ht="12.75" customHeight="1" x14ac:dyDescent="0.2"/>
    <row r="11264" ht="12.75" customHeight="1" x14ac:dyDescent="0.2"/>
    <row r="11265" ht="12.75" customHeight="1" x14ac:dyDescent="0.2"/>
    <row r="11266" ht="12.75" customHeight="1" x14ac:dyDescent="0.2"/>
    <row r="11267" ht="12.75" customHeight="1" x14ac:dyDescent="0.2"/>
    <row r="11268" ht="12.75" customHeight="1" x14ac:dyDescent="0.2"/>
    <row r="11269" ht="12.75" customHeight="1" x14ac:dyDescent="0.2"/>
    <row r="11270" ht="12.75" customHeight="1" x14ac:dyDescent="0.2"/>
    <row r="11271" ht="12.75" customHeight="1" x14ac:dyDescent="0.2"/>
    <row r="11272" ht="12.75" customHeight="1" x14ac:dyDescent="0.2"/>
    <row r="11273" ht="12.75" customHeight="1" x14ac:dyDescent="0.2"/>
    <row r="11274" ht="12.75" customHeight="1" x14ac:dyDescent="0.2"/>
    <row r="11275" ht="12.75" customHeight="1" x14ac:dyDescent="0.2"/>
    <row r="11276" ht="12.75" customHeight="1" x14ac:dyDescent="0.2"/>
    <row r="11277" ht="12.75" customHeight="1" x14ac:dyDescent="0.2"/>
    <row r="11278" ht="12.75" customHeight="1" x14ac:dyDescent="0.2"/>
    <row r="11279" ht="12.75" customHeight="1" x14ac:dyDescent="0.2"/>
    <row r="11280" ht="12.75" customHeight="1" x14ac:dyDescent="0.2"/>
    <row r="11281" ht="12.75" customHeight="1" x14ac:dyDescent="0.2"/>
    <row r="11282" ht="12.75" customHeight="1" x14ac:dyDescent="0.2"/>
    <row r="11283" ht="12.75" customHeight="1" x14ac:dyDescent="0.2"/>
    <row r="11284" ht="12.75" customHeight="1" x14ac:dyDescent="0.2"/>
    <row r="11285" ht="12.75" customHeight="1" x14ac:dyDescent="0.2"/>
    <row r="11286" ht="12.75" customHeight="1" x14ac:dyDescent="0.2"/>
    <row r="11287" ht="12.75" customHeight="1" x14ac:dyDescent="0.2"/>
    <row r="11288" ht="12.75" customHeight="1" x14ac:dyDescent="0.2"/>
    <row r="11289" ht="12.75" customHeight="1" x14ac:dyDescent="0.2"/>
    <row r="11290" ht="12.75" customHeight="1" x14ac:dyDescent="0.2"/>
    <row r="11291" ht="12.75" customHeight="1" x14ac:dyDescent="0.2"/>
    <row r="11292" ht="12.75" customHeight="1" x14ac:dyDescent="0.2"/>
    <row r="11293" ht="12.75" customHeight="1" x14ac:dyDescent="0.2"/>
    <row r="11294" ht="12.75" customHeight="1" x14ac:dyDescent="0.2"/>
    <row r="11295" ht="12.75" customHeight="1" x14ac:dyDescent="0.2"/>
    <row r="11296" ht="12.75" customHeight="1" x14ac:dyDescent="0.2"/>
    <row r="11297" ht="12.75" customHeight="1" x14ac:dyDescent="0.2"/>
    <row r="11298" ht="12.75" customHeight="1" x14ac:dyDescent="0.2"/>
    <row r="11299" ht="12.75" customHeight="1" x14ac:dyDescent="0.2"/>
    <row r="11300" ht="12.75" customHeight="1" x14ac:dyDescent="0.2"/>
    <row r="11301" ht="12.75" customHeight="1" x14ac:dyDescent="0.2"/>
    <row r="11302" ht="12.75" customHeight="1" x14ac:dyDescent="0.2"/>
    <row r="11303" ht="12.75" customHeight="1" x14ac:dyDescent="0.2"/>
    <row r="11304" ht="12.75" customHeight="1" x14ac:dyDescent="0.2"/>
    <row r="11305" ht="12.75" customHeight="1" x14ac:dyDescent="0.2"/>
    <row r="11306" ht="12.75" customHeight="1" x14ac:dyDescent="0.2"/>
    <row r="11307" ht="12.75" customHeight="1" x14ac:dyDescent="0.2"/>
    <row r="11308" ht="12.75" customHeight="1" x14ac:dyDescent="0.2"/>
    <row r="11309" ht="12.75" customHeight="1" x14ac:dyDescent="0.2"/>
    <row r="11310" ht="12.75" customHeight="1" x14ac:dyDescent="0.2"/>
    <row r="11311" ht="12.75" customHeight="1" x14ac:dyDescent="0.2"/>
    <row r="11312" ht="12.75" customHeight="1" x14ac:dyDescent="0.2"/>
    <row r="11313" ht="12.75" customHeight="1" x14ac:dyDescent="0.2"/>
    <row r="11314" ht="12.75" customHeight="1" x14ac:dyDescent="0.2"/>
    <row r="11315" ht="12.75" customHeight="1" x14ac:dyDescent="0.2"/>
    <row r="11316" ht="12.75" customHeight="1" x14ac:dyDescent="0.2"/>
    <row r="11317" ht="12.75" customHeight="1" x14ac:dyDescent="0.2"/>
    <row r="11318" ht="12.75" customHeight="1" x14ac:dyDescent="0.2"/>
    <row r="11319" ht="12.75" customHeight="1" x14ac:dyDescent="0.2"/>
    <row r="11320" ht="12.75" customHeight="1" x14ac:dyDescent="0.2"/>
    <row r="11321" ht="12.75" customHeight="1" x14ac:dyDescent="0.2"/>
    <row r="11322" ht="12.75" customHeight="1" x14ac:dyDescent="0.2"/>
    <row r="11323" ht="12.75" customHeight="1" x14ac:dyDescent="0.2"/>
    <row r="11324" ht="12.75" customHeight="1" x14ac:dyDescent="0.2"/>
    <row r="11325" ht="12.75" customHeight="1" x14ac:dyDescent="0.2"/>
    <row r="11326" ht="12.75" customHeight="1" x14ac:dyDescent="0.2"/>
    <row r="11327" ht="12.75" customHeight="1" x14ac:dyDescent="0.2"/>
    <row r="11328" ht="12.75" customHeight="1" x14ac:dyDescent="0.2"/>
    <row r="11329" ht="12.75" customHeight="1" x14ac:dyDescent="0.2"/>
    <row r="11330" ht="12.75" customHeight="1" x14ac:dyDescent="0.2"/>
    <row r="11331" ht="12.75" customHeight="1" x14ac:dyDescent="0.2"/>
    <row r="11332" ht="12.75" customHeight="1" x14ac:dyDescent="0.2"/>
    <row r="11333" ht="12.75" customHeight="1" x14ac:dyDescent="0.2"/>
    <row r="11334" ht="12.75" customHeight="1" x14ac:dyDescent="0.2"/>
    <row r="11335" ht="12.75" customHeight="1" x14ac:dyDescent="0.2"/>
    <row r="11336" ht="12.75" customHeight="1" x14ac:dyDescent="0.2"/>
    <row r="11337" ht="12.75" customHeight="1" x14ac:dyDescent="0.2"/>
    <row r="11338" ht="12.75" customHeight="1" x14ac:dyDescent="0.2"/>
    <row r="11339" ht="12.75" customHeight="1" x14ac:dyDescent="0.2"/>
    <row r="11340" ht="12.75" customHeight="1" x14ac:dyDescent="0.2"/>
    <row r="11341" ht="12.75" customHeight="1" x14ac:dyDescent="0.2"/>
    <row r="11342" ht="12.75" customHeight="1" x14ac:dyDescent="0.2"/>
    <row r="11343" ht="12.75" customHeight="1" x14ac:dyDescent="0.2"/>
    <row r="11344" ht="12.75" customHeight="1" x14ac:dyDescent="0.2"/>
    <row r="11345" ht="12.75" customHeight="1" x14ac:dyDescent="0.2"/>
    <row r="11346" ht="12.75" customHeight="1" x14ac:dyDescent="0.2"/>
    <row r="11347" ht="12.75" customHeight="1" x14ac:dyDescent="0.2"/>
    <row r="11348" ht="12.75" customHeight="1" x14ac:dyDescent="0.2"/>
    <row r="11349" ht="12.75" customHeight="1" x14ac:dyDescent="0.2"/>
    <row r="11350" ht="12.75" customHeight="1" x14ac:dyDescent="0.2"/>
    <row r="11351" ht="12.75" customHeight="1" x14ac:dyDescent="0.2"/>
    <row r="11352" ht="12.75" customHeight="1" x14ac:dyDescent="0.2"/>
    <row r="11353" ht="12.75" customHeight="1" x14ac:dyDescent="0.2"/>
    <row r="11354" ht="12.75" customHeight="1" x14ac:dyDescent="0.2"/>
    <row r="11355" ht="12.75" customHeight="1" x14ac:dyDescent="0.2"/>
    <row r="11356" ht="12.75" customHeight="1" x14ac:dyDescent="0.2"/>
    <row r="11357" ht="12.75" customHeight="1" x14ac:dyDescent="0.2"/>
    <row r="11358" ht="12.75" customHeight="1" x14ac:dyDescent="0.2"/>
    <row r="11359" ht="12.75" customHeight="1" x14ac:dyDescent="0.2"/>
    <row r="11360" ht="12.75" customHeight="1" x14ac:dyDescent="0.2"/>
    <row r="11361" ht="12.75" customHeight="1" x14ac:dyDescent="0.2"/>
    <row r="11362" ht="12.75" customHeight="1" x14ac:dyDescent="0.2"/>
    <row r="11363" ht="12.75" customHeight="1" x14ac:dyDescent="0.2"/>
    <row r="11364" ht="12.75" customHeight="1" x14ac:dyDescent="0.2"/>
    <row r="11365" ht="12.75" customHeight="1" x14ac:dyDescent="0.2"/>
    <row r="11366" ht="12.75" customHeight="1" x14ac:dyDescent="0.2"/>
    <row r="11367" ht="12.75" customHeight="1" x14ac:dyDescent="0.2"/>
    <row r="11368" ht="12.75" customHeight="1" x14ac:dyDescent="0.2"/>
    <row r="11369" ht="12.75" customHeight="1" x14ac:dyDescent="0.2"/>
    <row r="11370" ht="12.75" customHeight="1" x14ac:dyDescent="0.2"/>
    <row r="11371" ht="12.75" customHeight="1" x14ac:dyDescent="0.2"/>
    <row r="11372" ht="12.75" customHeight="1" x14ac:dyDescent="0.2"/>
    <row r="11373" ht="12.75" customHeight="1" x14ac:dyDescent="0.2"/>
    <row r="11374" ht="12.75" customHeight="1" x14ac:dyDescent="0.2"/>
    <row r="11375" ht="12.75" customHeight="1" x14ac:dyDescent="0.2"/>
    <row r="11376" ht="12.75" customHeight="1" x14ac:dyDescent="0.2"/>
    <row r="11377" ht="12.75" customHeight="1" x14ac:dyDescent="0.2"/>
    <row r="11378" ht="12.75" customHeight="1" x14ac:dyDescent="0.2"/>
    <row r="11379" ht="12.75" customHeight="1" x14ac:dyDescent="0.2"/>
    <row r="11380" ht="12.75" customHeight="1" x14ac:dyDescent="0.2"/>
    <row r="11381" ht="12.75" customHeight="1" x14ac:dyDescent="0.2"/>
    <row r="11382" ht="12.75" customHeight="1" x14ac:dyDescent="0.2"/>
    <row r="11383" ht="12.75" customHeight="1" x14ac:dyDescent="0.2"/>
    <row r="11384" ht="12.75" customHeight="1" x14ac:dyDescent="0.2"/>
    <row r="11385" ht="12.75" customHeight="1" x14ac:dyDescent="0.2"/>
    <row r="11386" ht="12.75" customHeight="1" x14ac:dyDescent="0.2"/>
    <row r="11387" ht="12.75" customHeight="1" x14ac:dyDescent="0.2"/>
    <row r="11388" ht="12.75" customHeight="1" x14ac:dyDescent="0.2"/>
    <row r="11389" ht="12.75" customHeight="1" x14ac:dyDescent="0.2"/>
    <row r="11390" ht="12.75" customHeight="1" x14ac:dyDescent="0.2"/>
    <row r="11391" ht="12.75" customHeight="1" x14ac:dyDescent="0.2"/>
    <row r="11392" ht="12.75" customHeight="1" x14ac:dyDescent="0.2"/>
    <row r="11393" ht="12.75" customHeight="1" x14ac:dyDescent="0.2"/>
    <row r="11394" ht="12.75" customHeight="1" x14ac:dyDescent="0.2"/>
    <row r="11395" ht="12.75" customHeight="1" x14ac:dyDescent="0.2"/>
    <row r="11396" ht="12.75" customHeight="1" x14ac:dyDescent="0.2"/>
    <row r="11397" ht="12.75" customHeight="1" x14ac:dyDescent="0.2"/>
    <row r="11398" ht="12.75" customHeight="1" x14ac:dyDescent="0.2"/>
    <row r="11399" ht="12.75" customHeight="1" x14ac:dyDescent="0.2"/>
    <row r="11400" ht="12.75" customHeight="1" x14ac:dyDescent="0.2"/>
    <row r="11401" ht="12.75" customHeight="1" x14ac:dyDescent="0.2"/>
    <row r="11402" ht="12.75" customHeight="1" x14ac:dyDescent="0.2"/>
    <row r="11403" ht="12.75" customHeight="1" x14ac:dyDescent="0.2"/>
    <row r="11404" ht="12.75" customHeight="1" x14ac:dyDescent="0.2"/>
    <row r="11405" ht="12.75" customHeight="1" x14ac:dyDescent="0.2"/>
    <row r="11406" ht="12.75" customHeight="1" x14ac:dyDescent="0.2"/>
    <row r="11407" ht="12.75" customHeight="1" x14ac:dyDescent="0.2"/>
    <row r="11408" ht="12.75" customHeight="1" x14ac:dyDescent="0.2"/>
    <row r="11409" ht="12.75" customHeight="1" x14ac:dyDescent="0.2"/>
    <row r="11410" ht="12.75" customHeight="1" x14ac:dyDescent="0.2"/>
    <row r="11411" ht="12.75" customHeight="1" x14ac:dyDescent="0.2"/>
    <row r="11412" ht="12.75" customHeight="1" x14ac:dyDescent="0.2"/>
    <row r="11413" ht="12.75" customHeight="1" x14ac:dyDescent="0.2"/>
    <row r="11414" ht="12.75" customHeight="1" x14ac:dyDescent="0.2"/>
    <row r="11415" ht="12.75" customHeight="1" x14ac:dyDescent="0.2"/>
    <row r="11416" ht="12.75" customHeight="1" x14ac:dyDescent="0.2"/>
    <row r="11417" ht="12.75" customHeight="1" x14ac:dyDescent="0.2"/>
    <row r="11418" ht="12.75" customHeight="1" x14ac:dyDescent="0.2"/>
    <row r="11419" ht="12.75" customHeight="1" x14ac:dyDescent="0.2"/>
    <row r="11420" ht="12.75" customHeight="1" x14ac:dyDescent="0.2"/>
    <row r="11421" ht="12.75" customHeight="1" x14ac:dyDescent="0.2"/>
    <row r="11422" ht="12.75" customHeight="1" x14ac:dyDescent="0.2"/>
    <row r="11423" ht="12.75" customHeight="1" x14ac:dyDescent="0.2"/>
    <row r="11424" ht="12.75" customHeight="1" x14ac:dyDescent="0.2"/>
    <row r="11425" ht="12.75" customHeight="1" x14ac:dyDescent="0.2"/>
    <row r="11426" ht="12.75" customHeight="1" x14ac:dyDescent="0.2"/>
    <row r="11427" ht="12.75" customHeight="1" x14ac:dyDescent="0.2"/>
    <row r="11428" ht="12.75" customHeight="1" x14ac:dyDescent="0.2"/>
    <row r="11429" ht="12.75" customHeight="1" x14ac:dyDescent="0.2"/>
    <row r="11430" ht="12.75" customHeight="1" x14ac:dyDescent="0.2"/>
    <row r="11431" ht="12.75" customHeight="1" x14ac:dyDescent="0.2"/>
    <row r="11432" ht="12.75" customHeight="1" x14ac:dyDescent="0.2"/>
    <row r="11433" ht="12.75" customHeight="1" x14ac:dyDescent="0.2"/>
    <row r="11434" ht="12.75" customHeight="1" x14ac:dyDescent="0.2"/>
    <row r="11435" ht="12.75" customHeight="1" x14ac:dyDescent="0.2"/>
    <row r="11436" ht="12.75" customHeight="1" x14ac:dyDescent="0.2"/>
    <row r="11437" ht="12.75" customHeight="1" x14ac:dyDescent="0.2"/>
    <row r="11438" ht="12.75" customHeight="1" x14ac:dyDescent="0.2"/>
    <row r="11439" ht="12.75" customHeight="1" x14ac:dyDescent="0.2"/>
    <row r="11440" ht="12.75" customHeight="1" x14ac:dyDescent="0.2"/>
    <row r="11441" ht="12.75" customHeight="1" x14ac:dyDescent="0.2"/>
    <row r="11442" ht="12.75" customHeight="1" x14ac:dyDescent="0.2"/>
    <row r="11443" ht="12.75" customHeight="1" x14ac:dyDescent="0.2"/>
    <row r="11444" ht="12.75" customHeight="1" x14ac:dyDescent="0.2"/>
    <row r="11445" ht="12.75" customHeight="1" x14ac:dyDescent="0.2"/>
    <row r="11446" ht="12.75" customHeight="1" x14ac:dyDescent="0.2"/>
    <row r="11447" ht="12.75" customHeight="1" x14ac:dyDescent="0.2"/>
    <row r="11448" ht="12.75" customHeight="1" x14ac:dyDescent="0.2"/>
    <row r="11449" ht="12.75" customHeight="1" x14ac:dyDescent="0.2"/>
    <row r="11450" ht="12.75" customHeight="1" x14ac:dyDescent="0.2"/>
    <row r="11451" ht="12.75" customHeight="1" x14ac:dyDescent="0.2"/>
    <row r="11452" ht="12.75" customHeight="1" x14ac:dyDescent="0.2"/>
    <row r="11453" ht="12.75" customHeight="1" x14ac:dyDescent="0.2"/>
    <row r="11454" ht="12.75" customHeight="1" x14ac:dyDescent="0.2"/>
    <row r="11455" ht="12.75" customHeight="1" x14ac:dyDescent="0.2"/>
    <row r="11456" ht="12.75" customHeight="1" x14ac:dyDescent="0.2"/>
    <row r="11457" ht="12.75" customHeight="1" x14ac:dyDescent="0.2"/>
    <row r="11458" ht="12.75" customHeight="1" x14ac:dyDescent="0.2"/>
    <row r="11459" ht="12.75" customHeight="1" x14ac:dyDescent="0.2"/>
    <row r="11460" ht="12.75" customHeight="1" x14ac:dyDescent="0.2"/>
    <row r="11461" ht="12.75" customHeight="1" x14ac:dyDescent="0.2"/>
    <row r="11462" ht="12.75" customHeight="1" x14ac:dyDescent="0.2"/>
    <row r="11463" ht="12.75" customHeight="1" x14ac:dyDescent="0.2"/>
    <row r="11464" ht="12.75" customHeight="1" x14ac:dyDescent="0.2"/>
    <row r="11465" ht="12.75" customHeight="1" x14ac:dyDescent="0.2"/>
    <row r="11466" ht="12.75" customHeight="1" x14ac:dyDescent="0.2"/>
    <row r="11467" ht="12.75" customHeight="1" x14ac:dyDescent="0.2"/>
    <row r="11468" ht="12.75" customHeight="1" x14ac:dyDescent="0.2"/>
    <row r="11469" ht="12.75" customHeight="1" x14ac:dyDescent="0.2"/>
    <row r="11470" ht="12.75" customHeight="1" x14ac:dyDescent="0.2"/>
    <row r="11471" ht="12.75" customHeight="1" x14ac:dyDescent="0.2"/>
    <row r="11472" ht="12.75" customHeight="1" x14ac:dyDescent="0.2"/>
    <row r="11473" ht="12.75" customHeight="1" x14ac:dyDescent="0.2"/>
    <row r="11474" ht="12.75" customHeight="1" x14ac:dyDescent="0.2"/>
    <row r="11475" ht="12.75" customHeight="1" x14ac:dyDescent="0.2"/>
    <row r="11476" ht="12.75" customHeight="1" x14ac:dyDescent="0.2"/>
    <row r="11477" ht="12.75" customHeight="1" x14ac:dyDescent="0.2"/>
    <row r="11478" ht="12.75" customHeight="1" x14ac:dyDescent="0.2"/>
    <row r="11479" ht="12.75" customHeight="1" x14ac:dyDescent="0.2"/>
    <row r="11480" ht="12.75" customHeight="1" x14ac:dyDescent="0.2"/>
    <row r="11481" ht="12.75" customHeight="1" x14ac:dyDescent="0.2"/>
    <row r="11482" ht="12.75" customHeight="1" x14ac:dyDescent="0.2"/>
    <row r="11483" ht="12.75" customHeight="1" x14ac:dyDescent="0.2"/>
    <row r="11484" ht="12.75" customHeight="1" x14ac:dyDescent="0.2"/>
    <row r="11485" ht="12.75" customHeight="1" x14ac:dyDescent="0.2"/>
    <row r="11486" ht="12.75" customHeight="1" x14ac:dyDescent="0.2"/>
    <row r="11487" ht="12.75" customHeight="1" x14ac:dyDescent="0.2"/>
    <row r="11488" ht="12.75" customHeight="1" x14ac:dyDescent="0.2"/>
    <row r="11489" ht="12.75" customHeight="1" x14ac:dyDescent="0.2"/>
    <row r="11490" ht="12.75" customHeight="1" x14ac:dyDescent="0.2"/>
    <row r="11491" ht="12.75" customHeight="1" x14ac:dyDescent="0.2"/>
    <row r="11492" ht="12.75" customHeight="1" x14ac:dyDescent="0.2"/>
    <row r="11493" ht="12.75" customHeight="1" x14ac:dyDescent="0.2"/>
    <row r="11494" ht="12.75" customHeight="1" x14ac:dyDescent="0.2"/>
    <row r="11495" ht="12.75" customHeight="1" x14ac:dyDescent="0.2"/>
    <row r="11496" ht="12.75" customHeight="1" x14ac:dyDescent="0.2"/>
    <row r="11497" ht="12.75" customHeight="1" x14ac:dyDescent="0.2"/>
    <row r="11498" ht="12.75" customHeight="1" x14ac:dyDescent="0.2"/>
    <row r="11499" ht="12.75" customHeight="1" x14ac:dyDescent="0.2"/>
    <row r="11500" ht="12.75" customHeight="1" x14ac:dyDescent="0.2"/>
    <row r="11501" ht="12.75" customHeight="1" x14ac:dyDescent="0.2"/>
    <row r="11502" ht="12.75" customHeight="1" x14ac:dyDescent="0.2"/>
    <row r="11503" ht="12.75" customHeight="1" x14ac:dyDescent="0.2"/>
    <row r="11504" ht="12.75" customHeight="1" x14ac:dyDescent="0.2"/>
    <row r="11505" ht="12.75" customHeight="1" x14ac:dyDescent="0.2"/>
    <row r="11506" ht="12.75" customHeight="1" x14ac:dyDescent="0.2"/>
    <row r="11507" ht="12.75" customHeight="1" x14ac:dyDescent="0.2"/>
    <row r="11508" ht="12.75" customHeight="1" x14ac:dyDescent="0.2"/>
    <row r="11509" ht="12.75" customHeight="1" x14ac:dyDescent="0.2"/>
    <row r="11510" ht="12.75" customHeight="1" x14ac:dyDescent="0.2"/>
    <row r="11511" ht="12.75" customHeight="1" x14ac:dyDescent="0.2"/>
    <row r="11512" ht="12.75" customHeight="1" x14ac:dyDescent="0.2"/>
    <row r="11513" ht="12.75" customHeight="1" x14ac:dyDescent="0.2"/>
    <row r="11514" ht="12.75" customHeight="1" x14ac:dyDescent="0.2"/>
    <row r="11515" ht="12.75" customHeight="1" x14ac:dyDescent="0.2"/>
    <row r="11516" ht="12.75" customHeight="1" x14ac:dyDescent="0.2"/>
    <row r="11517" ht="12.75" customHeight="1" x14ac:dyDescent="0.2"/>
    <row r="11518" ht="12.75" customHeight="1" x14ac:dyDescent="0.2"/>
    <row r="11519" ht="12.75" customHeight="1" x14ac:dyDescent="0.2"/>
    <row r="11520" ht="12.75" customHeight="1" x14ac:dyDescent="0.2"/>
    <row r="11521" ht="12.75" customHeight="1" x14ac:dyDescent="0.2"/>
    <row r="11522" ht="12.75" customHeight="1" x14ac:dyDescent="0.2"/>
    <row r="11523" ht="12.75" customHeight="1" x14ac:dyDescent="0.2"/>
    <row r="11524" ht="12.75" customHeight="1" x14ac:dyDescent="0.2"/>
    <row r="11525" ht="12.75" customHeight="1" x14ac:dyDescent="0.2"/>
    <row r="11526" ht="12.75" customHeight="1" x14ac:dyDescent="0.2"/>
    <row r="11527" ht="12.75" customHeight="1" x14ac:dyDescent="0.2"/>
    <row r="11528" ht="12.75" customHeight="1" x14ac:dyDescent="0.2"/>
    <row r="11529" ht="12.75" customHeight="1" x14ac:dyDescent="0.2"/>
    <row r="11530" ht="12.75" customHeight="1" x14ac:dyDescent="0.2"/>
    <row r="11531" ht="12.75" customHeight="1" x14ac:dyDescent="0.2"/>
    <row r="11532" ht="12.75" customHeight="1" x14ac:dyDescent="0.2"/>
    <row r="11533" ht="12.75" customHeight="1" x14ac:dyDescent="0.2"/>
    <row r="11534" ht="12.75" customHeight="1" x14ac:dyDescent="0.2"/>
    <row r="11535" ht="12.75" customHeight="1" x14ac:dyDescent="0.2"/>
    <row r="11536" ht="12.75" customHeight="1" x14ac:dyDescent="0.2"/>
    <row r="11537" ht="12.75" customHeight="1" x14ac:dyDescent="0.2"/>
    <row r="11538" ht="12.75" customHeight="1" x14ac:dyDescent="0.2"/>
    <row r="11539" ht="12.75" customHeight="1" x14ac:dyDescent="0.2"/>
    <row r="11540" ht="12.75" customHeight="1" x14ac:dyDescent="0.2"/>
    <row r="11541" ht="12.75" customHeight="1" x14ac:dyDescent="0.2"/>
    <row r="11542" ht="12.75" customHeight="1" x14ac:dyDescent="0.2"/>
    <row r="11543" ht="12.75" customHeight="1" x14ac:dyDescent="0.2"/>
    <row r="11544" ht="12.75" customHeight="1" x14ac:dyDescent="0.2"/>
    <row r="11545" ht="12.75" customHeight="1" x14ac:dyDescent="0.2"/>
    <row r="11546" ht="12.75" customHeight="1" x14ac:dyDescent="0.2"/>
    <row r="11547" ht="12.75" customHeight="1" x14ac:dyDescent="0.2"/>
    <row r="11548" ht="12.75" customHeight="1" x14ac:dyDescent="0.2"/>
    <row r="11549" ht="12.75" customHeight="1" x14ac:dyDescent="0.2"/>
    <row r="11550" ht="12.75" customHeight="1" x14ac:dyDescent="0.2"/>
    <row r="11551" ht="12.75" customHeight="1" x14ac:dyDescent="0.2"/>
    <row r="11552" ht="12.75" customHeight="1" x14ac:dyDescent="0.2"/>
    <row r="11553" ht="12.75" customHeight="1" x14ac:dyDescent="0.2"/>
    <row r="11554" ht="12.75" customHeight="1" x14ac:dyDescent="0.2"/>
    <row r="11555" ht="12.75" customHeight="1" x14ac:dyDescent="0.2"/>
    <row r="11556" ht="12.75" customHeight="1" x14ac:dyDescent="0.2"/>
    <row r="11557" ht="12.75" customHeight="1" x14ac:dyDescent="0.2"/>
    <row r="11558" ht="12.75" customHeight="1" x14ac:dyDescent="0.2"/>
    <row r="11559" ht="12.75" customHeight="1" x14ac:dyDescent="0.2"/>
    <row r="11560" ht="12.75" customHeight="1" x14ac:dyDescent="0.2"/>
    <row r="11561" ht="12.75" customHeight="1" x14ac:dyDescent="0.2"/>
    <row r="11562" ht="12.75" customHeight="1" x14ac:dyDescent="0.2"/>
    <row r="11563" ht="12.75" customHeight="1" x14ac:dyDescent="0.2"/>
    <row r="11564" ht="12.75" customHeight="1" x14ac:dyDescent="0.2"/>
    <row r="11565" ht="12.75" customHeight="1" x14ac:dyDescent="0.2"/>
    <row r="11566" ht="12.75" customHeight="1" x14ac:dyDescent="0.2"/>
    <row r="11567" ht="12.75" customHeight="1" x14ac:dyDescent="0.2"/>
    <row r="11568" ht="12.75" customHeight="1" x14ac:dyDescent="0.2"/>
    <row r="11569" ht="12.75" customHeight="1" x14ac:dyDescent="0.2"/>
    <row r="11570" ht="12.75" customHeight="1" x14ac:dyDescent="0.2"/>
    <row r="11571" ht="12.75" customHeight="1" x14ac:dyDescent="0.2"/>
    <row r="11572" ht="12.75" customHeight="1" x14ac:dyDescent="0.2"/>
    <row r="11573" ht="12.75" customHeight="1" x14ac:dyDescent="0.2"/>
    <row r="11574" ht="12.75" customHeight="1" x14ac:dyDescent="0.2"/>
    <row r="11575" ht="12.75" customHeight="1" x14ac:dyDescent="0.2"/>
    <row r="11576" ht="12.75" customHeight="1" x14ac:dyDescent="0.2"/>
    <row r="11577" ht="12.75" customHeight="1" x14ac:dyDescent="0.2"/>
    <row r="11578" ht="12.75" customHeight="1" x14ac:dyDescent="0.2"/>
    <row r="11579" ht="12.75" customHeight="1" x14ac:dyDescent="0.2"/>
    <row r="11580" ht="12.75" customHeight="1" x14ac:dyDescent="0.2"/>
    <row r="11581" ht="12.75" customHeight="1" x14ac:dyDescent="0.2"/>
    <row r="11582" ht="12.75" customHeight="1" x14ac:dyDescent="0.2"/>
    <row r="11583" ht="12.75" customHeight="1" x14ac:dyDescent="0.2"/>
    <row r="11584" ht="12.75" customHeight="1" x14ac:dyDescent="0.2"/>
    <row r="11585" ht="12.75" customHeight="1" x14ac:dyDescent="0.2"/>
    <row r="11586" ht="12.75" customHeight="1" x14ac:dyDescent="0.2"/>
    <row r="11587" ht="12.75" customHeight="1" x14ac:dyDescent="0.2"/>
    <row r="11588" ht="12.75" customHeight="1" x14ac:dyDescent="0.2"/>
    <row r="11589" ht="12.75" customHeight="1" x14ac:dyDescent="0.2"/>
    <row r="11590" ht="12.75" customHeight="1" x14ac:dyDescent="0.2"/>
    <row r="11591" ht="12.75" customHeight="1" x14ac:dyDescent="0.2"/>
    <row r="11592" ht="12.75" customHeight="1" x14ac:dyDescent="0.2"/>
    <row r="11593" ht="12.75" customHeight="1" x14ac:dyDescent="0.2"/>
    <row r="11594" ht="12.75" customHeight="1" x14ac:dyDescent="0.2"/>
    <row r="11595" ht="12.75" customHeight="1" x14ac:dyDescent="0.2"/>
    <row r="11596" ht="12.75" customHeight="1" x14ac:dyDescent="0.2"/>
    <row r="11597" ht="12.75" customHeight="1" x14ac:dyDescent="0.2"/>
    <row r="11598" ht="12.75" customHeight="1" x14ac:dyDescent="0.2"/>
    <row r="11599" ht="12.75" customHeight="1" x14ac:dyDescent="0.2"/>
    <row r="11600" ht="12.75" customHeight="1" x14ac:dyDescent="0.2"/>
    <row r="11601" ht="12.75" customHeight="1" x14ac:dyDescent="0.2"/>
    <row r="11602" ht="12.75" customHeight="1" x14ac:dyDescent="0.2"/>
    <row r="11603" ht="12.75" customHeight="1" x14ac:dyDescent="0.2"/>
    <row r="11604" ht="12.75" customHeight="1" x14ac:dyDescent="0.2"/>
    <row r="11605" ht="12.75" customHeight="1" x14ac:dyDescent="0.2"/>
    <row r="11606" ht="12.75" customHeight="1" x14ac:dyDescent="0.2"/>
    <row r="11607" ht="12.75" customHeight="1" x14ac:dyDescent="0.2"/>
    <row r="11608" ht="12.75" customHeight="1" x14ac:dyDescent="0.2"/>
    <row r="11609" ht="12.75" customHeight="1" x14ac:dyDescent="0.2"/>
    <row r="11610" ht="12.75" customHeight="1" x14ac:dyDescent="0.2"/>
    <row r="11611" ht="12.75" customHeight="1" x14ac:dyDescent="0.2"/>
    <row r="11612" ht="12.75" customHeight="1" x14ac:dyDescent="0.2"/>
    <row r="11613" ht="12.75" customHeight="1" x14ac:dyDescent="0.2"/>
    <row r="11614" ht="12.75" customHeight="1" x14ac:dyDescent="0.2"/>
    <row r="11615" ht="12.75" customHeight="1" x14ac:dyDescent="0.2"/>
    <row r="11616" ht="12.75" customHeight="1" x14ac:dyDescent="0.2"/>
    <row r="11617" ht="12.75" customHeight="1" x14ac:dyDescent="0.2"/>
    <row r="11618" ht="12.75" customHeight="1" x14ac:dyDescent="0.2"/>
    <row r="11619" ht="12.75" customHeight="1" x14ac:dyDescent="0.2"/>
    <row r="11620" ht="12.75" customHeight="1" x14ac:dyDescent="0.2"/>
    <row r="11621" ht="12.75" customHeight="1" x14ac:dyDescent="0.2"/>
    <row r="11622" ht="12.75" customHeight="1" x14ac:dyDescent="0.2"/>
    <row r="11623" ht="12.75" customHeight="1" x14ac:dyDescent="0.2"/>
    <row r="11624" ht="12.75" customHeight="1" x14ac:dyDescent="0.2"/>
    <row r="11625" ht="12.75" customHeight="1" x14ac:dyDescent="0.2"/>
    <row r="11626" ht="12.75" customHeight="1" x14ac:dyDescent="0.2"/>
    <row r="11627" ht="12.75" customHeight="1" x14ac:dyDescent="0.2"/>
    <row r="11628" ht="12.75" customHeight="1" x14ac:dyDescent="0.2"/>
    <row r="11629" ht="12.75" customHeight="1" x14ac:dyDescent="0.2"/>
    <row r="11630" ht="12.75" customHeight="1" x14ac:dyDescent="0.2"/>
    <row r="11631" ht="12.75" customHeight="1" x14ac:dyDescent="0.2"/>
    <row r="11632" ht="12.75" customHeight="1" x14ac:dyDescent="0.2"/>
    <row r="11633" ht="12.75" customHeight="1" x14ac:dyDescent="0.2"/>
    <row r="11634" ht="12.75" customHeight="1" x14ac:dyDescent="0.2"/>
    <row r="11635" ht="12.75" customHeight="1" x14ac:dyDescent="0.2"/>
    <row r="11636" ht="12.75" customHeight="1" x14ac:dyDescent="0.2"/>
    <row r="11637" ht="12.75" customHeight="1" x14ac:dyDescent="0.2"/>
    <row r="11638" ht="12.75" customHeight="1" x14ac:dyDescent="0.2"/>
    <row r="11639" ht="12.75" customHeight="1" x14ac:dyDescent="0.2"/>
    <row r="11640" ht="12.75" customHeight="1" x14ac:dyDescent="0.2"/>
    <row r="11641" ht="12.75" customHeight="1" x14ac:dyDescent="0.2"/>
    <row r="11642" ht="12.75" customHeight="1" x14ac:dyDescent="0.2"/>
    <row r="11643" ht="12.75" customHeight="1" x14ac:dyDescent="0.2"/>
    <row r="11644" ht="12.75" customHeight="1" x14ac:dyDescent="0.2"/>
    <row r="11645" ht="12.75" customHeight="1" x14ac:dyDescent="0.2"/>
    <row r="11646" ht="12.75" customHeight="1" x14ac:dyDescent="0.2"/>
    <row r="11647" ht="12.75" customHeight="1" x14ac:dyDescent="0.2"/>
    <row r="11648" ht="12.75" customHeight="1" x14ac:dyDescent="0.2"/>
    <row r="11649" ht="12.75" customHeight="1" x14ac:dyDescent="0.2"/>
    <row r="11650" ht="12.75" customHeight="1" x14ac:dyDescent="0.2"/>
    <row r="11651" ht="12.75" customHeight="1" x14ac:dyDescent="0.2"/>
    <row r="11652" ht="12.75" customHeight="1" x14ac:dyDescent="0.2"/>
    <row r="11653" ht="12.75" customHeight="1" x14ac:dyDescent="0.2"/>
    <row r="11654" ht="12.75" customHeight="1" x14ac:dyDescent="0.2"/>
    <row r="11655" ht="12.75" customHeight="1" x14ac:dyDescent="0.2"/>
    <row r="11656" ht="12.75" customHeight="1" x14ac:dyDescent="0.2"/>
    <row r="11657" ht="12.75" customHeight="1" x14ac:dyDescent="0.2"/>
    <row r="11658" ht="12.75" customHeight="1" x14ac:dyDescent="0.2"/>
    <row r="11659" ht="12.75" customHeight="1" x14ac:dyDescent="0.2"/>
    <row r="11660" ht="12.75" customHeight="1" x14ac:dyDescent="0.2"/>
    <row r="11661" ht="12.75" customHeight="1" x14ac:dyDescent="0.2"/>
    <row r="11662" ht="12.75" customHeight="1" x14ac:dyDescent="0.2"/>
    <row r="11663" ht="12.75" customHeight="1" x14ac:dyDescent="0.2"/>
    <row r="11664" ht="12.75" customHeight="1" x14ac:dyDescent="0.2"/>
    <row r="11665" ht="12.75" customHeight="1" x14ac:dyDescent="0.2"/>
    <row r="11666" ht="12.75" customHeight="1" x14ac:dyDescent="0.2"/>
    <row r="11667" ht="12.75" customHeight="1" x14ac:dyDescent="0.2"/>
    <row r="11668" ht="12.75" customHeight="1" x14ac:dyDescent="0.2"/>
    <row r="11669" ht="12.75" customHeight="1" x14ac:dyDescent="0.2"/>
    <row r="11670" ht="12.75" customHeight="1" x14ac:dyDescent="0.2"/>
    <row r="11671" ht="12.75" customHeight="1" x14ac:dyDescent="0.2"/>
    <row r="11672" ht="12.75" customHeight="1" x14ac:dyDescent="0.2"/>
    <row r="11673" ht="12.75" customHeight="1" x14ac:dyDescent="0.2"/>
    <row r="11674" ht="12.75" customHeight="1" x14ac:dyDescent="0.2"/>
    <row r="11675" ht="12.75" customHeight="1" x14ac:dyDescent="0.2"/>
    <row r="11676" ht="12.75" customHeight="1" x14ac:dyDescent="0.2"/>
    <row r="11677" ht="12.75" customHeight="1" x14ac:dyDescent="0.2"/>
    <row r="11678" ht="12.75" customHeight="1" x14ac:dyDescent="0.2"/>
    <row r="11679" ht="12.75" customHeight="1" x14ac:dyDescent="0.2"/>
    <row r="11680" ht="12.75" customHeight="1" x14ac:dyDescent="0.2"/>
    <row r="11681" ht="12.75" customHeight="1" x14ac:dyDescent="0.2"/>
    <row r="11682" ht="12.75" customHeight="1" x14ac:dyDescent="0.2"/>
    <row r="11683" ht="12.75" customHeight="1" x14ac:dyDescent="0.2"/>
    <row r="11684" ht="12.75" customHeight="1" x14ac:dyDescent="0.2"/>
    <row r="11685" ht="12.75" customHeight="1" x14ac:dyDescent="0.2"/>
    <row r="11686" ht="12.75" customHeight="1" x14ac:dyDescent="0.2"/>
    <row r="11687" ht="12.75" customHeight="1" x14ac:dyDescent="0.2"/>
    <row r="11688" ht="12.75" customHeight="1" x14ac:dyDescent="0.2"/>
    <row r="11689" ht="12.75" customHeight="1" x14ac:dyDescent="0.2"/>
    <row r="11690" ht="12.75" customHeight="1" x14ac:dyDescent="0.2"/>
    <row r="11691" ht="12.75" customHeight="1" x14ac:dyDescent="0.2"/>
    <row r="11692" ht="12.75" customHeight="1" x14ac:dyDescent="0.2"/>
    <row r="11693" ht="12.75" customHeight="1" x14ac:dyDescent="0.2"/>
    <row r="11694" ht="12.75" customHeight="1" x14ac:dyDescent="0.2"/>
    <row r="11695" ht="12.75" customHeight="1" x14ac:dyDescent="0.2"/>
    <row r="11696" ht="12.75" customHeight="1" x14ac:dyDescent="0.2"/>
    <row r="11697" ht="12.75" customHeight="1" x14ac:dyDescent="0.2"/>
    <row r="11698" ht="12.75" customHeight="1" x14ac:dyDescent="0.2"/>
    <row r="11699" ht="12.75" customHeight="1" x14ac:dyDescent="0.2"/>
    <row r="11700" ht="12.75" customHeight="1" x14ac:dyDescent="0.2"/>
    <row r="11701" ht="12.75" customHeight="1" x14ac:dyDescent="0.2"/>
    <row r="11702" ht="12.75" customHeight="1" x14ac:dyDescent="0.2"/>
    <row r="11703" ht="12.75" customHeight="1" x14ac:dyDescent="0.2"/>
    <row r="11704" ht="12.75" customHeight="1" x14ac:dyDescent="0.2"/>
    <row r="11705" ht="12.75" customHeight="1" x14ac:dyDescent="0.2"/>
    <row r="11706" ht="12.75" customHeight="1" x14ac:dyDescent="0.2"/>
    <row r="11707" ht="12.75" customHeight="1" x14ac:dyDescent="0.2"/>
    <row r="11708" ht="12.75" customHeight="1" x14ac:dyDescent="0.2"/>
    <row r="11709" ht="12.75" customHeight="1" x14ac:dyDescent="0.2"/>
    <row r="11710" ht="12.75" customHeight="1" x14ac:dyDescent="0.2"/>
    <row r="11711" ht="12.75" customHeight="1" x14ac:dyDescent="0.2"/>
    <row r="11712" ht="12.75" customHeight="1" x14ac:dyDescent="0.2"/>
    <row r="11713" ht="12.75" customHeight="1" x14ac:dyDescent="0.2"/>
    <row r="11714" ht="12.75" customHeight="1" x14ac:dyDescent="0.2"/>
    <row r="11715" ht="12.75" customHeight="1" x14ac:dyDescent="0.2"/>
    <row r="11716" ht="12.75" customHeight="1" x14ac:dyDescent="0.2"/>
    <row r="11717" ht="12.75" customHeight="1" x14ac:dyDescent="0.2"/>
    <row r="11718" ht="12.75" customHeight="1" x14ac:dyDescent="0.2"/>
    <row r="11719" ht="12.75" customHeight="1" x14ac:dyDescent="0.2"/>
    <row r="11720" ht="12.75" customHeight="1" x14ac:dyDescent="0.2"/>
    <row r="11721" ht="12.75" customHeight="1" x14ac:dyDescent="0.2"/>
    <row r="11722" ht="12.75" customHeight="1" x14ac:dyDescent="0.2"/>
    <row r="11723" ht="12.75" customHeight="1" x14ac:dyDescent="0.2"/>
    <row r="11724" ht="12.75" customHeight="1" x14ac:dyDescent="0.2"/>
    <row r="11725" ht="12.75" customHeight="1" x14ac:dyDescent="0.2"/>
    <row r="11726" ht="12.75" customHeight="1" x14ac:dyDescent="0.2"/>
    <row r="11727" ht="12.75" customHeight="1" x14ac:dyDescent="0.2"/>
    <row r="11728" ht="12.75" customHeight="1" x14ac:dyDescent="0.2"/>
    <row r="11729" ht="12.75" customHeight="1" x14ac:dyDescent="0.2"/>
    <row r="11730" ht="12.75" customHeight="1" x14ac:dyDescent="0.2"/>
    <row r="11731" ht="12.75" customHeight="1" x14ac:dyDescent="0.2"/>
    <row r="11732" ht="12.75" customHeight="1" x14ac:dyDescent="0.2"/>
    <row r="11733" ht="12.75" customHeight="1" x14ac:dyDescent="0.2"/>
    <row r="11734" ht="12.75" customHeight="1" x14ac:dyDescent="0.2"/>
    <row r="11735" ht="12.75" customHeight="1" x14ac:dyDescent="0.2"/>
    <row r="11736" ht="12.75" customHeight="1" x14ac:dyDescent="0.2"/>
    <row r="11737" ht="12.75" customHeight="1" x14ac:dyDescent="0.2"/>
    <row r="11738" ht="12.75" customHeight="1" x14ac:dyDescent="0.2"/>
    <row r="11739" ht="12.75" customHeight="1" x14ac:dyDescent="0.2"/>
    <row r="11740" ht="12.75" customHeight="1" x14ac:dyDescent="0.2"/>
    <row r="11741" ht="12.75" customHeight="1" x14ac:dyDescent="0.2"/>
    <row r="11742" ht="12.75" customHeight="1" x14ac:dyDescent="0.2"/>
    <row r="11743" ht="12.75" customHeight="1" x14ac:dyDescent="0.2"/>
    <row r="11744" ht="12.75" customHeight="1" x14ac:dyDescent="0.2"/>
    <row r="11745" ht="12.75" customHeight="1" x14ac:dyDescent="0.2"/>
    <row r="11746" ht="12.75" customHeight="1" x14ac:dyDescent="0.2"/>
    <row r="11747" ht="12.75" customHeight="1" x14ac:dyDescent="0.2"/>
    <row r="11748" ht="12.75" customHeight="1" x14ac:dyDescent="0.2"/>
    <row r="11749" ht="12.75" customHeight="1" x14ac:dyDescent="0.2"/>
    <row r="11750" ht="12.75" customHeight="1" x14ac:dyDescent="0.2"/>
    <row r="11751" ht="12.75" customHeight="1" x14ac:dyDescent="0.2"/>
    <row r="11752" ht="12.75" customHeight="1" x14ac:dyDescent="0.2"/>
    <row r="11753" ht="12.75" customHeight="1" x14ac:dyDescent="0.2"/>
    <row r="11754" ht="12.75" customHeight="1" x14ac:dyDescent="0.2"/>
    <row r="11755" ht="12.75" customHeight="1" x14ac:dyDescent="0.2"/>
    <row r="11756" ht="12.75" customHeight="1" x14ac:dyDescent="0.2"/>
    <row r="11757" ht="12.75" customHeight="1" x14ac:dyDescent="0.2"/>
    <row r="11758" ht="12.75" customHeight="1" x14ac:dyDescent="0.2"/>
    <row r="11759" ht="12.75" customHeight="1" x14ac:dyDescent="0.2"/>
    <row r="11760" ht="12.75" customHeight="1" x14ac:dyDescent="0.2"/>
    <row r="11761" ht="12.75" customHeight="1" x14ac:dyDescent="0.2"/>
    <row r="11762" ht="12.75" customHeight="1" x14ac:dyDescent="0.2"/>
    <row r="11763" ht="12.75" customHeight="1" x14ac:dyDescent="0.2"/>
    <row r="11764" ht="12.75" customHeight="1" x14ac:dyDescent="0.2"/>
    <row r="11765" ht="12.75" customHeight="1" x14ac:dyDescent="0.2"/>
    <row r="11766" ht="12.75" customHeight="1" x14ac:dyDescent="0.2"/>
    <row r="11767" ht="12.75" customHeight="1" x14ac:dyDescent="0.2"/>
    <row r="11768" ht="12.75" customHeight="1" x14ac:dyDescent="0.2"/>
    <row r="11769" ht="12.75" customHeight="1" x14ac:dyDescent="0.2"/>
    <row r="11770" ht="12.75" customHeight="1" x14ac:dyDescent="0.2"/>
    <row r="11771" ht="12.75" customHeight="1" x14ac:dyDescent="0.2"/>
    <row r="11772" ht="12.75" customHeight="1" x14ac:dyDescent="0.2"/>
    <row r="11773" ht="12.75" customHeight="1" x14ac:dyDescent="0.2"/>
    <row r="11774" ht="12.75" customHeight="1" x14ac:dyDescent="0.2"/>
    <row r="11775" ht="12.75" customHeight="1" x14ac:dyDescent="0.2"/>
    <row r="11776" ht="12.75" customHeight="1" x14ac:dyDescent="0.2"/>
    <row r="11777" ht="12.75" customHeight="1" x14ac:dyDescent="0.2"/>
    <row r="11778" ht="12.75" customHeight="1" x14ac:dyDescent="0.2"/>
    <row r="11779" ht="12.75" customHeight="1" x14ac:dyDescent="0.2"/>
    <row r="11780" ht="12.75" customHeight="1" x14ac:dyDescent="0.2"/>
    <row r="11781" ht="12.75" customHeight="1" x14ac:dyDescent="0.2"/>
    <row r="11782" ht="12.75" customHeight="1" x14ac:dyDescent="0.2"/>
    <row r="11783" ht="12.75" customHeight="1" x14ac:dyDescent="0.2"/>
    <row r="11784" ht="12.75" customHeight="1" x14ac:dyDescent="0.2"/>
    <row r="11785" ht="12.75" customHeight="1" x14ac:dyDescent="0.2"/>
    <row r="11786" ht="12.75" customHeight="1" x14ac:dyDescent="0.2"/>
    <row r="11787" ht="12.75" customHeight="1" x14ac:dyDescent="0.2"/>
    <row r="11788" ht="12.75" customHeight="1" x14ac:dyDescent="0.2"/>
    <row r="11789" ht="12.75" customHeight="1" x14ac:dyDescent="0.2"/>
    <row r="11790" ht="12.75" customHeight="1" x14ac:dyDescent="0.2"/>
    <row r="11791" ht="12.75" customHeight="1" x14ac:dyDescent="0.2"/>
    <row r="11792" ht="12.75" customHeight="1" x14ac:dyDescent="0.2"/>
    <row r="11793" ht="12.75" customHeight="1" x14ac:dyDescent="0.2"/>
    <row r="11794" ht="12.75" customHeight="1" x14ac:dyDescent="0.2"/>
    <row r="11795" ht="12.75" customHeight="1" x14ac:dyDescent="0.2"/>
    <row r="11796" ht="12.75" customHeight="1" x14ac:dyDescent="0.2"/>
    <row r="11797" ht="12.75" customHeight="1" x14ac:dyDescent="0.2"/>
    <row r="11798" ht="12.75" customHeight="1" x14ac:dyDescent="0.2"/>
    <row r="11799" ht="12.75" customHeight="1" x14ac:dyDescent="0.2"/>
    <row r="11800" ht="12.75" customHeight="1" x14ac:dyDescent="0.2"/>
    <row r="11801" ht="12.75" customHeight="1" x14ac:dyDescent="0.2"/>
    <row r="11802" ht="12.75" customHeight="1" x14ac:dyDescent="0.2"/>
    <row r="11803" ht="12.75" customHeight="1" x14ac:dyDescent="0.2"/>
    <row r="11804" ht="12.75" customHeight="1" x14ac:dyDescent="0.2"/>
    <row r="11805" ht="12.75" customHeight="1" x14ac:dyDescent="0.2"/>
    <row r="11806" ht="12.75" customHeight="1" x14ac:dyDescent="0.2"/>
    <row r="11807" ht="12.75" customHeight="1" x14ac:dyDescent="0.2"/>
    <row r="11808" ht="12.75" customHeight="1" x14ac:dyDescent="0.2"/>
    <row r="11809" ht="12.75" customHeight="1" x14ac:dyDescent="0.2"/>
    <row r="11810" ht="12.75" customHeight="1" x14ac:dyDescent="0.2"/>
    <row r="11811" ht="12.75" customHeight="1" x14ac:dyDescent="0.2"/>
    <row r="11812" ht="12.75" customHeight="1" x14ac:dyDescent="0.2"/>
    <row r="11813" ht="12.75" customHeight="1" x14ac:dyDescent="0.2"/>
    <row r="11814" ht="12.75" customHeight="1" x14ac:dyDescent="0.2"/>
    <row r="11815" ht="12.75" customHeight="1" x14ac:dyDescent="0.2"/>
    <row r="11816" ht="12.75" customHeight="1" x14ac:dyDescent="0.2"/>
    <row r="11817" ht="12.75" customHeight="1" x14ac:dyDescent="0.2"/>
    <row r="11818" ht="12.75" customHeight="1" x14ac:dyDescent="0.2"/>
    <row r="11819" ht="12.75" customHeight="1" x14ac:dyDescent="0.2"/>
    <row r="11820" ht="12.75" customHeight="1" x14ac:dyDescent="0.2"/>
    <row r="11821" ht="12.75" customHeight="1" x14ac:dyDescent="0.2"/>
    <row r="11822" ht="12.75" customHeight="1" x14ac:dyDescent="0.2"/>
    <row r="11823" ht="12.75" customHeight="1" x14ac:dyDescent="0.2"/>
    <row r="11824" ht="12.75" customHeight="1" x14ac:dyDescent="0.2"/>
    <row r="11825" ht="12.75" customHeight="1" x14ac:dyDescent="0.2"/>
    <row r="11826" ht="12.75" customHeight="1" x14ac:dyDescent="0.2"/>
    <row r="11827" ht="12.75" customHeight="1" x14ac:dyDescent="0.2"/>
    <row r="11828" ht="12.75" customHeight="1" x14ac:dyDescent="0.2"/>
    <row r="11829" ht="12.75" customHeight="1" x14ac:dyDescent="0.2"/>
    <row r="11830" ht="12.75" customHeight="1" x14ac:dyDescent="0.2"/>
    <row r="11831" ht="12.75" customHeight="1" x14ac:dyDescent="0.2"/>
    <row r="11832" ht="12.75" customHeight="1" x14ac:dyDescent="0.2"/>
    <row r="11833" ht="12.75" customHeight="1" x14ac:dyDescent="0.2"/>
    <row r="11834" ht="12.75" customHeight="1" x14ac:dyDescent="0.2"/>
    <row r="11835" ht="12.75" customHeight="1" x14ac:dyDescent="0.2"/>
    <row r="11836" ht="12.75" customHeight="1" x14ac:dyDescent="0.2"/>
    <row r="11837" ht="12.75" customHeight="1" x14ac:dyDescent="0.2"/>
    <row r="11838" ht="12.75" customHeight="1" x14ac:dyDescent="0.2"/>
    <row r="11839" ht="12.75" customHeight="1" x14ac:dyDescent="0.2"/>
    <row r="11840" ht="12.75" customHeight="1" x14ac:dyDescent="0.2"/>
    <row r="11841" ht="12.75" customHeight="1" x14ac:dyDescent="0.2"/>
    <row r="11842" ht="12.75" customHeight="1" x14ac:dyDescent="0.2"/>
    <row r="11843" ht="12.75" customHeight="1" x14ac:dyDescent="0.2"/>
    <row r="11844" ht="12.75" customHeight="1" x14ac:dyDescent="0.2"/>
    <row r="11845" ht="12.75" customHeight="1" x14ac:dyDescent="0.2"/>
    <row r="11846" ht="12.75" customHeight="1" x14ac:dyDescent="0.2"/>
    <row r="11847" ht="12.75" customHeight="1" x14ac:dyDescent="0.2"/>
    <row r="11848" ht="12.75" customHeight="1" x14ac:dyDescent="0.2"/>
    <row r="11849" ht="12.75" customHeight="1" x14ac:dyDescent="0.2"/>
    <row r="11850" ht="12.75" customHeight="1" x14ac:dyDescent="0.2"/>
    <row r="11851" ht="12.75" customHeight="1" x14ac:dyDescent="0.2"/>
    <row r="11852" ht="12.75" customHeight="1" x14ac:dyDescent="0.2"/>
    <row r="11853" ht="12.75" customHeight="1" x14ac:dyDescent="0.2"/>
    <row r="11854" ht="12.75" customHeight="1" x14ac:dyDescent="0.2"/>
    <row r="11855" ht="12.75" customHeight="1" x14ac:dyDescent="0.2"/>
    <row r="11856" ht="12.75" customHeight="1" x14ac:dyDescent="0.2"/>
    <row r="11857" ht="12.75" customHeight="1" x14ac:dyDescent="0.2"/>
    <row r="11858" ht="12.75" customHeight="1" x14ac:dyDescent="0.2"/>
    <row r="11859" ht="12.75" customHeight="1" x14ac:dyDescent="0.2"/>
    <row r="11860" ht="12.75" customHeight="1" x14ac:dyDescent="0.2"/>
    <row r="11861" ht="12.75" customHeight="1" x14ac:dyDescent="0.2"/>
    <row r="11862" ht="12.75" customHeight="1" x14ac:dyDescent="0.2"/>
    <row r="11863" ht="12.75" customHeight="1" x14ac:dyDescent="0.2"/>
    <row r="11864" ht="12.75" customHeight="1" x14ac:dyDescent="0.2"/>
    <row r="11865" ht="12.75" customHeight="1" x14ac:dyDescent="0.2"/>
    <row r="11866" ht="12.75" customHeight="1" x14ac:dyDescent="0.2"/>
    <row r="11867" ht="12.75" customHeight="1" x14ac:dyDescent="0.2"/>
    <row r="11868" ht="12.75" customHeight="1" x14ac:dyDescent="0.2"/>
    <row r="11869" ht="12.75" customHeight="1" x14ac:dyDescent="0.2"/>
    <row r="11870" ht="12.75" customHeight="1" x14ac:dyDescent="0.2"/>
    <row r="11871" ht="12.75" customHeight="1" x14ac:dyDescent="0.2"/>
    <row r="11872" ht="12.75" customHeight="1" x14ac:dyDescent="0.2"/>
    <row r="11873" ht="12.75" customHeight="1" x14ac:dyDescent="0.2"/>
    <row r="11874" ht="12.75" customHeight="1" x14ac:dyDescent="0.2"/>
    <row r="11875" ht="12.75" customHeight="1" x14ac:dyDescent="0.2"/>
    <row r="11876" ht="12.75" customHeight="1" x14ac:dyDescent="0.2"/>
    <row r="11877" ht="12.75" customHeight="1" x14ac:dyDescent="0.2"/>
    <row r="11878" ht="12.75" customHeight="1" x14ac:dyDescent="0.2"/>
    <row r="11879" ht="12.75" customHeight="1" x14ac:dyDescent="0.2"/>
    <row r="11880" ht="12.75" customHeight="1" x14ac:dyDescent="0.2"/>
    <row r="11881" ht="12.75" customHeight="1" x14ac:dyDescent="0.2"/>
    <row r="11882" ht="12.75" customHeight="1" x14ac:dyDescent="0.2"/>
    <row r="11883" ht="12.75" customHeight="1" x14ac:dyDescent="0.2"/>
    <row r="11884" ht="12.75" customHeight="1" x14ac:dyDescent="0.2"/>
    <row r="11885" ht="12.75" customHeight="1" x14ac:dyDescent="0.2"/>
    <row r="11886" ht="12.75" customHeight="1" x14ac:dyDescent="0.2"/>
    <row r="11887" ht="12.75" customHeight="1" x14ac:dyDescent="0.2"/>
    <row r="11888" ht="12.75" customHeight="1" x14ac:dyDescent="0.2"/>
    <row r="11889" ht="12.75" customHeight="1" x14ac:dyDescent="0.2"/>
    <row r="11890" ht="12.75" customHeight="1" x14ac:dyDescent="0.2"/>
    <row r="11891" ht="12.75" customHeight="1" x14ac:dyDescent="0.2"/>
    <row r="11892" ht="12.75" customHeight="1" x14ac:dyDescent="0.2"/>
    <row r="11893" ht="12.75" customHeight="1" x14ac:dyDescent="0.2"/>
    <row r="11894" ht="12.75" customHeight="1" x14ac:dyDescent="0.2"/>
    <row r="11895" ht="12.75" customHeight="1" x14ac:dyDescent="0.2"/>
    <row r="11896" ht="12.75" customHeight="1" x14ac:dyDescent="0.2"/>
    <row r="11897" ht="12.75" customHeight="1" x14ac:dyDescent="0.2"/>
    <row r="11898" ht="12.75" customHeight="1" x14ac:dyDescent="0.2"/>
    <row r="11899" ht="12.75" customHeight="1" x14ac:dyDescent="0.2"/>
    <row r="11900" ht="12.75" customHeight="1" x14ac:dyDescent="0.2"/>
    <row r="11901" ht="12.75" customHeight="1" x14ac:dyDescent="0.2"/>
    <row r="11902" ht="12.75" customHeight="1" x14ac:dyDescent="0.2"/>
    <row r="11903" ht="12.75" customHeight="1" x14ac:dyDescent="0.2"/>
    <row r="11904" ht="12.75" customHeight="1" x14ac:dyDescent="0.2"/>
    <row r="11905" ht="12.75" customHeight="1" x14ac:dyDescent="0.2"/>
    <row r="11906" ht="12.75" customHeight="1" x14ac:dyDescent="0.2"/>
    <row r="11907" ht="12.75" customHeight="1" x14ac:dyDescent="0.2"/>
    <row r="11908" ht="12.75" customHeight="1" x14ac:dyDescent="0.2"/>
    <row r="11909" ht="12.75" customHeight="1" x14ac:dyDescent="0.2"/>
    <row r="11910" ht="12.75" customHeight="1" x14ac:dyDescent="0.2"/>
    <row r="11911" ht="12.75" customHeight="1" x14ac:dyDescent="0.2"/>
    <row r="11912" ht="12.75" customHeight="1" x14ac:dyDescent="0.2"/>
    <row r="11913" ht="12.75" customHeight="1" x14ac:dyDescent="0.2"/>
    <row r="11914" ht="12.75" customHeight="1" x14ac:dyDescent="0.2"/>
    <row r="11915" ht="12.75" customHeight="1" x14ac:dyDescent="0.2"/>
    <row r="11916" ht="12.75" customHeight="1" x14ac:dyDescent="0.2"/>
    <row r="11917" ht="12.75" customHeight="1" x14ac:dyDescent="0.2"/>
    <row r="11918" ht="12.75" customHeight="1" x14ac:dyDescent="0.2"/>
    <row r="11919" ht="12.75" customHeight="1" x14ac:dyDescent="0.2"/>
    <row r="11920" ht="12.75" customHeight="1" x14ac:dyDescent="0.2"/>
    <row r="11921" ht="12.75" customHeight="1" x14ac:dyDescent="0.2"/>
    <row r="11922" ht="12.75" customHeight="1" x14ac:dyDescent="0.2"/>
    <row r="11923" ht="12.75" customHeight="1" x14ac:dyDescent="0.2"/>
    <row r="11924" ht="12.75" customHeight="1" x14ac:dyDescent="0.2"/>
    <row r="11925" ht="12.75" customHeight="1" x14ac:dyDescent="0.2"/>
    <row r="11926" ht="12.75" customHeight="1" x14ac:dyDescent="0.2"/>
    <row r="11927" ht="12.75" customHeight="1" x14ac:dyDescent="0.2"/>
    <row r="11928" ht="12.75" customHeight="1" x14ac:dyDescent="0.2"/>
    <row r="11929" ht="12.75" customHeight="1" x14ac:dyDescent="0.2"/>
    <row r="11930" ht="12.75" customHeight="1" x14ac:dyDescent="0.2"/>
    <row r="11931" ht="12.75" customHeight="1" x14ac:dyDescent="0.2"/>
    <row r="11932" ht="12.75" customHeight="1" x14ac:dyDescent="0.2"/>
    <row r="11933" ht="12.75" customHeight="1" x14ac:dyDescent="0.2"/>
    <row r="11934" ht="12.75" customHeight="1" x14ac:dyDescent="0.2"/>
    <row r="11935" ht="12.75" customHeight="1" x14ac:dyDescent="0.2"/>
    <row r="11936" ht="12.75" customHeight="1" x14ac:dyDescent="0.2"/>
    <row r="11937" ht="12.75" customHeight="1" x14ac:dyDescent="0.2"/>
    <row r="11938" ht="12.75" customHeight="1" x14ac:dyDescent="0.2"/>
    <row r="11939" ht="12.75" customHeight="1" x14ac:dyDescent="0.2"/>
    <row r="11940" ht="12.75" customHeight="1" x14ac:dyDescent="0.2"/>
    <row r="11941" ht="12.75" customHeight="1" x14ac:dyDescent="0.2"/>
    <row r="11942" ht="12.75" customHeight="1" x14ac:dyDescent="0.2"/>
    <row r="11943" ht="12.75" customHeight="1" x14ac:dyDescent="0.2"/>
    <row r="11944" ht="12.75" customHeight="1" x14ac:dyDescent="0.2"/>
    <row r="11945" ht="12.75" customHeight="1" x14ac:dyDescent="0.2"/>
    <row r="11946" ht="12.75" customHeight="1" x14ac:dyDescent="0.2"/>
    <row r="11947" ht="12.75" customHeight="1" x14ac:dyDescent="0.2"/>
    <row r="11948" ht="12.75" customHeight="1" x14ac:dyDescent="0.2"/>
    <row r="11949" ht="12.75" customHeight="1" x14ac:dyDescent="0.2"/>
    <row r="11950" ht="12.75" customHeight="1" x14ac:dyDescent="0.2"/>
    <row r="11951" ht="12.75" customHeight="1" x14ac:dyDescent="0.2"/>
    <row r="11952" ht="12.75" customHeight="1" x14ac:dyDescent="0.2"/>
    <row r="11953" ht="12.75" customHeight="1" x14ac:dyDescent="0.2"/>
    <row r="11954" ht="12.75" customHeight="1" x14ac:dyDescent="0.2"/>
    <row r="11955" ht="12.75" customHeight="1" x14ac:dyDescent="0.2"/>
    <row r="11956" ht="12.75" customHeight="1" x14ac:dyDescent="0.2"/>
    <row r="11957" ht="12.75" customHeight="1" x14ac:dyDescent="0.2"/>
    <row r="11958" ht="12.75" customHeight="1" x14ac:dyDescent="0.2"/>
    <row r="11959" ht="12.75" customHeight="1" x14ac:dyDescent="0.2"/>
    <row r="11960" ht="12.75" customHeight="1" x14ac:dyDescent="0.2"/>
    <row r="11961" ht="12.75" customHeight="1" x14ac:dyDescent="0.2"/>
    <row r="11962" ht="12.75" customHeight="1" x14ac:dyDescent="0.2"/>
    <row r="11963" ht="12.75" customHeight="1" x14ac:dyDescent="0.2"/>
    <row r="11964" ht="12.75" customHeight="1" x14ac:dyDescent="0.2"/>
    <row r="11965" ht="12.75" customHeight="1" x14ac:dyDescent="0.2"/>
    <row r="11966" ht="12.75" customHeight="1" x14ac:dyDescent="0.2"/>
    <row r="11967" ht="12.75" customHeight="1" x14ac:dyDescent="0.2"/>
    <row r="11968" ht="12.75" customHeight="1" x14ac:dyDescent="0.2"/>
    <row r="11969" ht="12.75" customHeight="1" x14ac:dyDescent="0.2"/>
    <row r="11970" ht="12.75" customHeight="1" x14ac:dyDescent="0.2"/>
    <row r="11971" ht="12.75" customHeight="1" x14ac:dyDescent="0.2"/>
    <row r="11972" ht="12.75" customHeight="1" x14ac:dyDescent="0.2"/>
    <row r="11973" ht="12.75" customHeight="1" x14ac:dyDescent="0.2"/>
    <row r="11974" ht="12.75" customHeight="1" x14ac:dyDescent="0.2"/>
    <row r="11975" ht="12.75" customHeight="1" x14ac:dyDescent="0.2"/>
    <row r="11976" ht="12.75" customHeight="1" x14ac:dyDescent="0.2"/>
    <row r="11977" ht="12.75" customHeight="1" x14ac:dyDescent="0.2"/>
    <row r="11978" ht="12.75" customHeight="1" x14ac:dyDescent="0.2"/>
    <row r="11979" ht="12.75" customHeight="1" x14ac:dyDescent="0.2"/>
    <row r="11980" ht="12.75" customHeight="1" x14ac:dyDescent="0.2"/>
    <row r="11981" ht="12.75" customHeight="1" x14ac:dyDescent="0.2"/>
    <row r="11982" ht="12.75" customHeight="1" x14ac:dyDescent="0.2"/>
    <row r="11983" ht="12.75" customHeight="1" x14ac:dyDescent="0.2"/>
    <row r="11984" ht="12.75" customHeight="1" x14ac:dyDescent="0.2"/>
    <row r="11985" ht="12.75" customHeight="1" x14ac:dyDescent="0.2"/>
    <row r="11986" ht="12.75" customHeight="1" x14ac:dyDescent="0.2"/>
    <row r="11987" ht="12.75" customHeight="1" x14ac:dyDescent="0.2"/>
    <row r="11988" ht="12.75" customHeight="1" x14ac:dyDescent="0.2"/>
    <row r="11989" ht="12.75" customHeight="1" x14ac:dyDescent="0.2"/>
    <row r="11990" ht="12.75" customHeight="1" x14ac:dyDescent="0.2"/>
    <row r="11991" ht="12.75" customHeight="1" x14ac:dyDescent="0.2"/>
    <row r="11992" ht="12.75" customHeight="1" x14ac:dyDescent="0.2"/>
    <row r="11993" ht="12.75" customHeight="1" x14ac:dyDescent="0.2"/>
    <row r="11994" ht="12.75" customHeight="1" x14ac:dyDescent="0.2"/>
    <row r="11995" ht="12.75" customHeight="1" x14ac:dyDescent="0.2"/>
    <row r="11996" ht="12.75" customHeight="1" x14ac:dyDescent="0.2"/>
    <row r="11997" ht="12.75" customHeight="1" x14ac:dyDescent="0.2"/>
    <row r="11998" ht="12.75" customHeight="1" x14ac:dyDescent="0.2"/>
    <row r="11999" ht="12.75" customHeight="1" x14ac:dyDescent="0.2"/>
    <row r="12000" ht="12.75" customHeight="1" x14ac:dyDescent="0.2"/>
    <row r="12001" ht="12.75" customHeight="1" x14ac:dyDescent="0.2"/>
    <row r="12002" ht="12.75" customHeight="1" x14ac:dyDescent="0.2"/>
    <row r="12003" ht="12.75" customHeight="1" x14ac:dyDescent="0.2"/>
    <row r="12004" ht="12.75" customHeight="1" x14ac:dyDescent="0.2"/>
    <row r="12005" ht="12.75" customHeight="1" x14ac:dyDescent="0.2"/>
    <row r="12006" ht="12.75" customHeight="1" x14ac:dyDescent="0.2"/>
    <row r="12007" ht="12.75" customHeight="1" x14ac:dyDescent="0.2"/>
    <row r="12008" ht="12.75" customHeight="1" x14ac:dyDescent="0.2"/>
    <row r="12009" ht="12.75" customHeight="1" x14ac:dyDescent="0.2"/>
    <row r="12010" ht="12.75" customHeight="1" x14ac:dyDescent="0.2"/>
    <row r="12011" ht="12.75" customHeight="1" x14ac:dyDescent="0.2"/>
    <row r="12012" ht="12.75" customHeight="1" x14ac:dyDescent="0.2"/>
    <row r="12013" ht="12.75" customHeight="1" x14ac:dyDescent="0.2"/>
    <row r="12014" ht="12.75" customHeight="1" x14ac:dyDescent="0.2"/>
    <row r="12015" ht="12.75" customHeight="1" x14ac:dyDescent="0.2"/>
    <row r="12016" ht="12.75" customHeight="1" x14ac:dyDescent="0.2"/>
    <row r="12017" ht="12.75" customHeight="1" x14ac:dyDescent="0.2"/>
    <row r="12018" ht="12.75" customHeight="1" x14ac:dyDescent="0.2"/>
    <row r="12019" ht="12.75" customHeight="1" x14ac:dyDescent="0.2"/>
    <row r="12020" ht="12.75" customHeight="1" x14ac:dyDescent="0.2"/>
    <row r="12021" ht="12.75" customHeight="1" x14ac:dyDescent="0.2"/>
    <row r="12022" ht="12.75" customHeight="1" x14ac:dyDescent="0.2"/>
    <row r="12023" ht="12.75" customHeight="1" x14ac:dyDescent="0.2"/>
    <row r="12024" ht="12.75" customHeight="1" x14ac:dyDescent="0.2"/>
    <row r="12025" ht="12.75" customHeight="1" x14ac:dyDescent="0.2"/>
    <row r="12026" ht="12.75" customHeight="1" x14ac:dyDescent="0.2"/>
    <row r="12027" ht="12.75" customHeight="1" x14ac:dyDescent="0.2"/>
    <row r="12028" ht="12.75" customHeight="1" x14ac:dyDescent="0.2"/>
    <row r="12029" ht="12.75" customHeight="1" x14ac:dyDescent="0.2"/>
    <row r="12030" ht="12.75" customHeight="1" x14ac:dyDescent="0.2"/>
    <row r="12031" ht="12.75" customHeight="1" x14ac:dyDescent="0.2"/>
    <row r="12032" ht="12.75" customHeight="1" x14ac:dyDescent="0.2"/>
    <row r="12033" ht="12.75" customHeight="1" x14ac:dyDescent="0.2"/>
    <row r="12034" ht="12.75" customHeight="1" x14ac:dyDescent="0.2"/>
    <row r="12035" ht="12.75" customHeight="1" x14ac:dyDescent="0.2"/>
    <row r="12036" ht="12.75" customHeight="1" x14ac:dyDescent="0.2"/>
    <row r="12037" ht="12.75" customHeight="1" x14ac:dyDescent="0.2"/>
    <row r="12038" ht="12.75" customHeight="1" x14ac:dyDescent="0.2"/>
    <row r="12039" ht="12.75" customHeight="1" x14ac:dyDescent="0.2"/>
    <row r="12040" ht="12.75" customHeight="1" x14ac:dyDescent="0.2"/>
    <row r="12041" ht="12.75" customHeight="1" x14ac:dyDescent="0.2"/>
    <row r="12042" ht="12.75" customHeight="1" x14ac:dyDescent="0.2"/>
    <row r="12043" ht="12.75" customHeight="1" x14ac:dyDescent="0.2"/>
    <row r="12044" ht="12.75" customHeight="1" x14ac:dyDescent="0.2"/>
    <row r="12045" ht="12.75" customHeight="1" x14ac:dyDescent="0.2"/>
    <row r="12046" ht="12.75" customHeight="1" x14ac:dyDescent="0.2"/>
    <row r="12047" ht="12.75" customHeight="1" x14ac:dyDescent="0.2"/>
    <row r="12048" ht="12.75" customHeight="1" x14ac:dyDescent="0.2"/>
    <row r="12049" ht="12.75" customHeight="1" x14ac:dyDescent="0.2"/>
    <row r="12050" ht="12.75" customHeight="1" x14ac:dyDescent="0.2"/>
    <row r="12051" ht="12.75" customHeight="1" x14ac:dyDescent="0.2"/>
    <row r="12052" ht="12.75" customHeight="1" x14ac:dyDescent="0.2"/>
    <row r="12053" ht="12.75" customHeight="1" x14ac:dyDescent="0.2"/>
    <row r="12054" ht="12.75" customHeight="1" x14ac:dyDescent="0.2"/>
    <row r="12055" ht="12.75" customHeight="1" x14ac:dyDescent="0.2"/>
    <row r="12056" ht="12.75" customHeight="1" x14ac:dyDescent="0.2"/>
    <row r="12057" ht="12.75" customHeight="1" x14ac:dyDescent="0.2"/>
    <row r="12058" ht="12.75" customHeight="1" x14ac:dyDescent="0.2"/>
    <row r="12059" ht="12.75" customHeight="1" x14ac:dyDescent="0.2"/>
    <row r="12060" ht="12.75" customHeight="1" x14ac:dyDescent="0.2"/>
    <row r="12061" ht="12.75" customHeight="1" x14ac:dyDescent="0.2"/>
    <row r="12062" ht="12.75" customHeight="1" x14ac:dyDescent="0.2"/>
    <row r="12063" ht="12.75" customHeight="1" x14ac:dyDescent="0.2"/>
    <row r="12064" ht="12.75" customHeight="1" x14ac:dyDescent="0.2"/>
    <row r="12065" ht="12.75" customHeight="1" x14ac:dyDescent="0.2"/>
    <row r="12066" ht="12.75" customHeight="1" x14ac:dyDescent="0.2"/>
    <row r="12067" ht="12.75" customHeight="1" x14ac:dyDescent="0.2"/>
    <row r="12068" ht="12.75" customHeight="1" x14ac:dyDescent="0.2"/>
    <row r="12069" ht="12.75" customHeight="1" x14ac:dyDescent="0.2"/>
    <row r="12070" ht="12.75" customHeight="1" x14ac:dyDescent="0.2"/>
    <row r="12071" ht="12.75" customHeight="1" x14ac:dyDescent="0.2"/>
    <row r="12072" ht="12.75" customHeight="1" x14ac:dyDescent="0.2"/>
    <row r="12073" ht="12.75" customHeight="1" x14ac:dyDescent="0.2"/>
    <row r="12074" ht="12.75" customHeight="1" x14ac:dyDescent="0.2"/>
    <row r="12075" ht="12.75" customHeight="1" x14ac:dyDescent="0.2"/>
    <row r="12076" ht="12.75" customHeight="1" x14ac:dyDescent="0.2"/>
    <row r="12077" ht="12.75" customHeight="1" x14ac:dyDescent="0.2"/>
    <row r="12078" ht="12.75" customHeight="1" x14ac:dyDescent="0.2"/>
    <row r="12079" ht="12.75" customHeight="1" x14ac:dyDescent="0.2"/>
    <row r="12080" ht="12.75" customHeight="1" x14ac:dyDescent="0.2"/>
    <row r="12081" ht="12.75" customHeight="1" x14ac:dyDescent="0.2"/>
    <row r="12082" ht="12.75" customHeight="1" x14ac:dyDescent="0.2"/>
    <row r="12083" ht="12.75" customHeight="1" x14ac:dyDescent="0.2"/>
    <row r="12084" ht="12.75" customHeight="1" x14ac:dyDescent="0.2"/>
    <row r="12085" ht="12.75" customHeight="1" x14ac:dyDescent="0.2"/>
    <row r="12086" ht="12.75" customHeight="1" x14ac:dyDescent="0.2"/>
    <row r="12087" ht="12.75" customHeight="1" x14ac:dyDescent="0.2"/>
    <row r="12088" ht="12.75" customHeight="1" x14ac:dyDescent="0.2"/>
    <row r="12089" ht="12.75" customHeight="1" x14ac:dyDescent="0.2"/>
    <row r="12090" ht="12.75" customHeight="1" x14ac:dyDescent="0.2"/>
    <row r="12091" ht="12.75" customHeight="1" x14ac:dyDescent="0.2"/>
    <row r="12092" ht="12.75" customHeight="1" x14ac:dyDescent="0.2"/>
    <row r="12093" ht="12.75" customHeight="1" x14ac:dyDescent="0.2"/>
    <row r="12094" ht="12.75" customHeight="1" x14ac:dyDescent="0.2"/>
    <row r="12095" ht="12.75" customHeight="1" x14ac:dyDescent="0.2"/>
    <row r="12096" ht="12.75" customHeight="1" x14ac:dyDescent="0.2"/>
    <row r="12097" ht="12.75" customHeight="1" x14ac:dyDescent="0.2"/>
    <row r="12098" ht="12.75" customHeight="1" x14ac:dyDescent="0.2"/>
    <row r="12099" ht="12.75" customHeight="1" x14ac:dyDescent="0.2"/>
    <row r="12100" ht="12.75" customHeight="1" x14ac:dyDescent="0.2"/>
    <row r="12101" ht="12.75" customHeight="1" x14ac:dyDescent="0.2"/>
    <row r="12102" ht="12.75" customHeight="1" x14ac:dyDescent="0.2"/>
    <row r="12103" ht="12.75" customHeight="1" x14ac:dyDescent="0.2"/>
    <row r="12104" ht="12.75" customHeight="1" x14ac:dyDescent="0.2"/>
    <row r="12105" ht="12.75" customHeight="1" x14ac:dyDescent="0.2"/>
    <row r="12106" ht="12.75" customHeight="1" x14ac:dyDescent="0.2"/>
    <row r="12107" ht="12.75" customHeight="1" x14ac:dyDescent="0.2"/>
    <row r="12108" ht="12.75" customHeight="1" x14ac:dyDescent="0.2"/>
    <row r="12109" ht="12.75" customHeight="1" x14ac:dyDescent="0.2"/>
    <row r="12110" ht="12.75" customHeight="1" x14ac:dyDescent="0.2"/>
    <row r="12111" ht="12.75" customHeight="1" x14ac:dyDescent="0.2"/>
    <row r="12112" ht="12.75" customHeight="1" x14ac:dyDescent="0.2"/>
    <row r="12113" ht="12.75" customHeight="1" x14ac:dyDescent="0.2"/>
    <row r="12114" ht="12.75" customHeight="1" x14ac:dyDescent="0.2"/>
    <row r="12115" ht="12.75" customHeight="1" x14ac:dyDescent="0.2"/>
    <row r="12116" ht="12.75" customHeight="1" x14ac:dyDescent="0.2"/>
    <row r="12117" ht="12.75" customHeight="1" x14ac:dyDescent="0.2"/>
    <row r="12118" ht="12.75" customHeight="1" x14ac:dyDescent="0.2"/>
    <row r="12119" ht="12.75" customHeight="1" x14ac:dyDescent="0.2"/>
    <row r="12120" ht="12.75" customHeight="1" x14ac:dyDescent="0.2"/>
    <row r="12121" ht="12.75" customHeight="1" x14ac:dyDescent="0.2"/>
    <row r="12122" ht="12.75" customHeight="1" x14ac:dyDescent="0.2"/>
    <row r="12123" ht="12.75" customHeight="1" x14ac:dyDescent="0.2"/>
    <row r="12124" ht="12.75" customHeight="1" x14ac:dyDescent="0.2"/>
    <row r="12125" ht="12.75" customHeight="1" x14ac:dyDescent="0.2"/>
    <row r="12126" ht="12.75" customHeight="1" x14ac:dyDescent="0.2"/>
    <row r="12127" ht="12.75" customHeight="1" x14ac:dyDescent="0.2"/>
    <row r="12128" ht="12.75" customHeight="1" x14ac:dyDescent="0.2"/>
    <row r="12129" ht="12.75" customHeight="1" x14ac:dyDescent="0.2"/>
    <row r="12130" ht="12.75" customHeight="1" x14ac:dyDescent="0.2"/>
    <row r="12131" ht="12.75" customHeight="1" x14ac:dyDescent="0.2"/>
    <row r="12132" ht="12.75" customHeight="1" x14ac:dyDescent="0.2"/>
    <row r="12133" ht="12.75" customHeight="1" x14ac:dyDescent="0.2"/>
    <row r="12134" ht="12.75" customHeight="1" x14ac:dyDescent="0.2"/>
    <row r="12135" ht="12.75" customHeight="1" x14ac:dyDescent="0.2"/>
    <row r="12136" ht="12.75" customHeight="1" x14ac:dyDescent="0.2"/>
    <row r="12137" ht="12.75" customHeight="1" x14ac:dyDescent="0.2"/>
    <row r="12138" ht="12.75" customHeight="1" x14ac:dyDescent="0.2"/>
    <row r="12139" ht="12.75" customHeight="1" x14ac:dyDescent="0.2"/>
    <row r="12140" ht="12.75" customHeight="1" x14ac:dyDescent="0.2"/>
    <row r="12141" ht="12.75" customHeight="1" x14ac:dyDescent="0.2"/>
    <row r="12142" ht="12.75" customHeight="1" x14ac:dyDescent="0.2"/>
    <row r="12143" ht="12.75" customHeight="1" x14ac:dyDescent="0.2"/>
    <row r="12144" ht="12.75" customHeight="1" x14ac:dyDescent="0.2"/>
    <row r="12145" ht="12.75" customHeight="1" x14ac:dyDescent="0.2"/>
    <row r="12146" ht="12.75" customHeight="1" x14ac:dyDescent="0.2"/>
    <row r="12147" ht="12.75" customHeight="1" x14ac:dyDescent="0.2"/>
    <row r="12148" ht="12.75" customHeight="1" x14ac:dyDescent="0.2"/>
    <row r="12149" ht="12.75" customHeight="1" x14ac:dyDescent="0.2"/>
    <row r="12150" ht="12.75" customHeight="1" x14ac:dyDescent="0.2"/>
    <row r="12151" ht="12.75" customHeight="1" x14ac:dyDescent="0.2"/>
    <row r="12152" ht="12.75" customHeight="1" x14ac:dyDescent="0.2"/>
    <row r="12153" ht="12.75" customHeight="1" x14ac:dyDescent="0.2"/>
    <row r="12154" ht="12.75" customHeight="1" x14ac:dyDescent="0.2"/>
    <row r="12155" ht="12.75" customHeight="1" x14ac:dyDescent="0.2"/>
    <row r="12156" ht="12.75" customHeight="1" x14ac:dyDescent="0.2"/>
    <row r="12157" ht="12.75" customHeight="1" x14ac:dyDescent="0.2"/>
    <row r="12158" ht="12.75" customHeight="1" x14ac:dyDescent="0.2"/>
    <row r="12159" ht="12.75" customHeight="1" x14ac:dyDescent="0.2"/>
    <row r="12160" ht="12.75" customHeight="1" x14ac:dyDescent="0.2"/>
    <row r="12161" ht="12.75" customHeight="1" x14ac:dyDescent="0.2"/>
    <row r="12162" ht="12.75" customHeight="1" x14ac:dyDescent="0.2"/>
    <row r="12163" ht="12.75" customHeight="1" x14ac:dyDescent="0.2"/>
    <row r="12164" ht="12.75" customHeight="1" x14ac:dyDescent="0.2"/>
    <row r="12165" ht="12.75" customHeight="1" x14ac:dyDescent="0.2"/>
    <row r="12166" ht="12.75" customHeight="1" x14ac:dyDescent="0.2"/>
    <row r="12167" ht="12.75" customHeight="1" x14ac:dyDescent="0.2"/>
    <row r="12168" ht="12.75" customHeight="1" x14ac:dyDescent="0.2"/>
    <row r="12169" ht="12.75" customHeight="1" x14ac:dyDescent="0.2"/>
    <row r="12170" ht="12.75" customHeight="1" x14ac:dyDescent="0.2"/>
    <row r="12171" ht="12.75" customHeight="1" x14ac:dyDescent="0.2"/>
    <row r="12172" ht="12.75" customHeight="1" x14ac:dyDescent="0.2"/>
    <row r="12173" ht="12.75" customHeight="1" x14ac:dyDescent="0.2"/>
    <row r="12174" ht="12.75" customHeight="1" x14ac:dyDescent="0.2"/>
    <row r="12175" ht="12.75" customHeight="1" x14ac:dyDescent="0.2"/>
    <row r="12176" ht="12.75" customHeight="1" x14ac:dyDescent="0.2"/>
    <row r="12177" ht="12.75" customHeight="1" x14ac:dyDescent="0.2"/>
    <row r="12178" ht="12.75" customHeight="1" x14ac:dyDescent="0.2"/>
    <row r="12179" ht="12.75" customHeight="1" x14ac:dyDescent="0.2"/>
    <row r="12180" ht="12.75" customHeight="1" x14ac:dyDescent="0.2"/>
    <row r="12181" ht="12.75" customHeight="1" x14ac:dyDescent="0.2"/>
    <row r="12182" ht="12.75" customHeight="1" x14ac:dyDescent="0.2"/>
    <row r="12183" ht="12.75" customHeight="1" x14ac:dyDescent="0.2"/>
    <row r="12184" ht="12.75" customHeight="1" x14ac:dyDescent="0.2"/>
    <row r="12185" ht="12.75" customHeight="1" x14ac:dyDescent="0.2"/>
    <row r="12186" ht="12.75" customHeight="1" x14ac:dyDescent="0.2"/>
    <row r="12187" ht="12.75" customHeight="1" x14ac:dyDescent="0.2"/>
    <row r="12188" ht="12.75" customHeight="1" x14ac:dyDescent="0.2"/>
    <row r="12189" ht="12.75" customHeight="1" x14ac:dyDescent="0.2"/>
    <row r="12190" ht="12.75" customHeight="1" x14ac:dyDescent="0.2"/>
    <row r="12191" ht="12.75" customHeight="1" x14ac:dyDescent="0.2"/>
    <row r="12192" ht="12.75" customHeight="1" x14ac:dyDescent="0.2"/>
    <row r="12193" ht="12.75" customHeight="1" x14ac:dyDescent="0.2"/>
    <row r="12194" ht="12.75" customHeight="1" x14ac:dyDescent="0.2"/>
    <row r="12195" ht="12.75" customHeight="1" x14ac:dyDescent="0.2"/>
    <row r="12196" ht="12.75" customHeight="1" x14ac:dyDescent="0.2"/>
    <row r="12197" ht="12.75" customHeight="1" x14ac:dyDescent="0.2"/>
    <row r="12198" ht="12.75" customHeight="1" x14ac:dyDescent="0.2"/>
    <row r="12199" ht="12.75" customHeight="1" x14ac:dyDescent="0.2"/>
    <row r="12200" ht="12.75" customHeight="1" x14ac:dyDescent="0.2"/>
    <row r="12201" ht="12.75" customHeight="1" x14ac:dyDescent="0.2"/>
    <row r="12202" ht="12.75" customHeight="1" x14ac:dyDescent="0.2"/>
    <row r="12203" ht="12.75" customHeight="1" x14ac:dyDescent="0.2"/>
    <row r="12204" ht="12.75" customHeight="1" x14ac:dyDescent="0.2"/>
    <row r="12205" ht="12.75" customHeight="1" x14ac:dyDescent="0.2"/>
    <row r="12206" ht="12.75" customHeight="1" x14ac:dyDescent="0.2"/>
    <row r="12207" ht="12.75" customHeight="1" x14ac:dyDescent="0.2"/>
    <row r="12208" ht="12.75" customHeight="1" x14ac:dyDescent="0.2"/>
    <row r="12209" ht="12.75" customHeight="1" x14ac:dyDescent="0.2"/>
    <row r="12210" ht="12.75" customHeight="1" x14ac:dyDescent="0.2"/>
    <row r="12211" ht="12.75" customHeight="1" x14ac:dyDescent="0.2"/>
    <row r="12212" ht="12.75" customHeight="1" x14ac:dyDescent="0.2"/>
    <row r="12213" ht="12.75" customHeight="1" x14ac:dyDescent="0.2"/>
    <row r="12214" ht="12.75" customHeight="1" x14ac:dyDescent="0.2"/>
    <row r="12215" ht="12.75" customHeight="1" x14ac:dyDescent="0.2"/>
    <row r="12216" ht="12.75" customHeight="1" x14ac:dyDescent="0.2"/>
    <row r="12217" ht="12.75" customHeight="1" x14ac:dyDescent="0.2"/>
    <row r="12218" ht="12.75" customHeight="1" x14ac:dyDescent="0.2"/>
    <row r="12219" ht="12.75" customHeight="1" x14ac:dyDescent="0.2"/>
    <row r="12220" ht="12.75" customHeight="1" x14ac:dyDescent="0.2"/>
    <row r="12221" ht="12.75" customHeight="1" x14ac:dyDescent="0.2"/>
    <row r="12222" ht="12.75" customHeight="1" x14ac:dyDescent="0.2"/>
    <row r="12223" ht="12.75" customHeight="1" x14ac:dyDescent="0.2"/>
    <row r="12224" ht="12.75" customHeight="1" x14ac:dyDescent="0.2"/>
    <row r="12225" ht="12.75" customHeight="1" x14ac:dyDescent="0.2"/>
    <row r="12226" ht="12.75" customHeight="1" x14ac:dyDescent="0.2"/>
    <row r="12227" ht="12.75" customHeight="1" x14ac:dyDescent="0.2"/>
    <row r="12228" ht="12.75" customHeight="1" x14ac:dyDescent="0.2"/>
    <row r="12229" ht="12.75" customHeight="1" x14ac:dyDescent="0.2"/>
    <row r="12230" ht="12.75" customHeight="1" x14ac:dyDescent="0.2"/>
    <row r="12231" ht="12.75" customHeight="1" x14ac:dyDescent="0.2"/>
    <row r="12232" ht="12.75" customHeight="1" x14ac:dyDescent="0.2"/>
    <row r="12233" ht="12.75" customHeight="1" x14ac:dyDescent="0.2"/>
    <row r="12234" ht="12.75" customHeight="1" x14ac:dyDescent="0.2"/>
    <row r="12235" ht="12.75" customHeight="1" x14ac:dyDescent="0.2"/>
    <row r="12236" ht="12.75" customHeight="1" x14ac:dyDescent="0.2"/>
    <row r="12237" ht="12.75" customHeight="1" x14ac:dyDescent="0.2"/>
    <row r="12238" ht="12.75" customHeight="1" x14ac:dyDescent="0.2"/>
    <row r="12239" ht="12.75" customHeight="1" x14ac:dyDescent="0.2"/>
    <row r="12240" ht="12.75" customHeight="1" x14ac:dyDescent="0.2"/>
    <row r="12241" ht="12.75" customHeight="1" x14ac:dyDescent="0.2"/>
    <row r="12242" ht="12.75" customHeight="1" x14ac:dyDescent="0.2"/>
    <row r="12243" ht="12.75" customHeight="1" x14ac:dyDescent="0.2"/>
    <row r="12244" ht="12.75" customHeight="1" x14ac:dyDescent="0.2"/>
    <row r="12245" ht="12.75" customHeight="1" x14ac:dyDescent="0.2"/>
    <row r="12246" ht="12.75" customHeight="1" x14ac:dyDescent="0.2"/>
    <row r="12247" ht="12.75" customHeight="1" x14ac:dyDescent="0.2"/>
    <row r="12248" ht="12.75" customHeight="1" x14ac:dyDescent="0.2"/>
    <row r="12249" ht="12.75" customHeight="1" x14ac:dyDescent="0.2"/>
    <row r="12250" ht="12.75" customHeight="1" x14ac:dyDescent="0.2"/>
    <row r="12251" ht="12.75" customHeight="1" x14ac:dyDescent="0.2"/>
    <row r="12252" ht="12.75" customHeight="1" x14ac:dyDescent="0.2"/>
    <row r="12253" ht="12.75" customHeight="1" x14ac:dyDescent="0.2"/>
    <row r="12254" ht="12.75" customHeight="1" x14ac:dyDescent="0.2"/>
    <row r="12255" ht="12.75" customHeight="1" x14ac:dyDescent="0.2"/>
    <row r="12256" ht="12.75" customHeight="1" x14ac:dyDescent="0.2"/>
    <row r="12257" ht="12.75" customHeight="1" x14ac:dyDescent="0.2"/>
    <row r="12258" ht="12.75" customHeight="1" x14ac:dyDescent="0.2"/>
    <row r="12259" ht="12.75" customHeight="1" x14ac:dyDescent="0.2"/>
    <row r="12260" ht="12.75" customHeight="1" x14ac:dyDescent="0.2"/>
    <row r="12261" ht="12.75" customHeight="1" x14ac:dyDescent="0.2"/>
    <row r="12262" ht="12.75" customHeight="1" x14ac:dyDescent="0.2"/>
    <row r="12263" ht="12.75" customHeight="1" x14ac:dyDescent="0.2"/>
    <row r="12264" ht="12.75" customHeight="1" x14ac:dyDescent="0.2"/>
    <row r="12265" ht="12.75" customHeight="1" x14ac:dyDescent="0.2"/>
    <row r="12266" ht="12.75" customHeight="1" x14ac:dyDescent="0.2"/>
    <row r="12267" ht="12.75" customHeight="1" x14ac:dyDescent="0.2"/>
    <row r="12268" ht="12.75" customHeight="1" x14ac:dyDescent="0.2"/>
    <row r="12269" ht="12.75" customHeight="1" x14ac:dyDescent="0.2"/>
    <row r="12270" ht="12.75" customHeight="1" x14ac:dyDescent="0.2"/>
    <row r="12271" ht="12.75" customHeight="1" x14ac:dyDescent="0.2"/>
    <row r="12272" ht="12.75" customHeight="1" x14ac:dyDescent="0.2"/>
    <row r="12273" ht="12.75" customHeight="1" x14ac:dyDescent="0.2"/>
    <row r="12274" ht="12.75" customHeight="1" x14ac:dyDescent="0.2"/>
    <row r="12275" ht="12.75" customHeight="1" x14ac:dyDescent="0.2"/>
    <row r="12276" ht="12.75" customHeight="1" x14ac:dyDescent="0.2"/>
    <row r="12277" ht="12.75" customHeight="1" x14ac:dyDescent="0.2"/>
    <row r="12278" ht="12.75" customHeight="1" x14ac:dyDescent="0.2"/>
    <row r="12279" ht="12.75" customHeight="1" x14ac:dyDescent="0.2"/>
    <row r="12280" ht="12.75" customHeight="1" x14ac:dyDescent="0.2"/>
    <row r="12281" ht="12.75" customHeight="1" x14ac:dyDescent="0.2"/>
    <row r="12282" ht="12.75" customHeight="1" x14ac:dyDescent="0.2"/>
    <row r="12283" ht="12.75" customHeight="1" x14ac:dyDescent="0.2"/>
    <row r="12284" ht="12.75" customHeight="1" x14ac:dyDescent="0.2"/>
    <row r="12285" ht="12.75" customHeight="1" x14ac:dyDescent="0.2"/>
    <row r="12286" ht="12.75" customHeight="1" x14ac:dyDescent="0.2"/>
    <row r="12287" ht="12.75" customHeight="1" x14ac:dyDescent="0.2"/>
    <row r="12288" ht="12.75" customHeight="1" x14ac:dyDescent="0.2"/>
    <row r="12289" ht="12.75" customHeight="1" x14ac:dyDescent="0.2"/>
    <row r="12290" ht="12.75" customHeight="1" x14ac:dyDescent="0.2"/>
    <row r="12291" ht="12.75" customHeight="1" x14ac:dyDescent="0.2"/>
    <row r="12292" ht="12.75" customHeight="1" x14ac:dyDescent="0.2"/>
    <row r="12293" ht="12.75" customHeight="1" x14ac:dyDescent="0.2"/>
    <row r="12294" ht="12.75" customHeight="1" x14ac:dyDescent="0.2"/>
    <row r="12295" ht="12.75" customHeight="1" x14ac:dyDescent="0.2"/>
    <row r="12296" ht="12.75" customHeight="1" x14ac:dyDescent="0.2"/>
    <row r="12297" ht="12.75" customHeight="1" x14ac:dyDescent="0.2"/>
    <row r="12298" ht="12.75" customHeight="1" x14ac:dyDescent="0.2"/>
    <row r="12299" ht="12.75" customHeight="1" x14ac:dyDescent="0.2"/>
    <row r="12300" ht="12.75" customHeight="1" x14ac:dyDescent="0.2"/>
    <row r="12301" ht="12.75" customHeight="1" x14ac:dyDescent="0.2"/>
    <row r="12302" ht="12.75" customHeight="1" x14ac:dyDescent="0.2"/>
    <row r="12303" ht="12.75" customHeight="1" x14ac:dyDescent="0.2"/>
    <row r="12304" ht="12.75" customHeight="1" x14ac:dyDescent="0.2"/>
    <row r="12305" ht="12.75" customHeight="1" x14ac:dyDescent="0.2"/>
    <row r="12306" ht="12.75" customHeight="1" x14ac:dyDescent="0.2"/>
    <row r="12307" ht="12.75" customHeight="1" x14ac:dyDescent="0.2"/>
    <row r="12308" ht="12.75" customHeight="1" x14ac:dyDescent="0.2"/>
    <row r="12309" ht="12.75" customHeight="1" x14ac:dyDescent="0.2"/>
    <row r="12310" ht="12.75" customHeight="1" x14ac:dyDescent="0.2"/>
    <row r="12311" ht="12.75" customHeight="1" x14ac:dyDescent="0.2"/>
    <row r="12312" ht="12.75" customHeight="1" x14ac:dyDescent="0.2"/>
    <row r="12313" ht="12.75" customHeight="1" x14ac:dyDescent="0.2"/>
    <row r="12314" ht="12.75" customHeight="1" x14ac:dyDescent="0.2"/>
    <row r="12315" ht="12.75" customHeight="1" x14ac:dyDescent="0.2"/>
    <row r="12316" ht="12.75" customHeight="1" x14ac:dyDescent="0.2"/>
    <row r="12317" ht="12.75" customHeight="1" x14ac:dyDescent="0.2"/>
    <row r="12318" ht="12.75" customHeight="1" x14ac:dyDescent="0.2"/>
    <row r="12319" ht="12.75" customHeight="1" x14ac:dyDescent="0.2"/>
    <row r="12320" ht="12.75" customHeight="1" x14ac:dyDescent="0.2"/>
    <row r="12321" ht="12.75" customHeight="1" x14ac:dyDescent="0.2"/>
    <row r="12322" ht="12.75" customHeight="1" x14ac:dyDescent="0.2"/>
    <row r="12323" ht="12.75" customHeight="1" x14ac:dyDescent="0.2"/>
    <row r="12324" ht="12.75" customHeight="1" x14ac:dyDescent="0.2"/>
    <row r="12325" ht="12.75" customHeight="1" x14ac:dyDescent="0.2"/>
    <row r="12326" ht="12.75" customHeight="1" x14ac:dyDescent="0.2"/>
    <row r="12327" ht="12.75" customHeight="1" x14ac:dyDescent="0.2"/>
    <row r="12328" ht="12.75" customHeight="1" x14ac:dyDescent="0.2"/>
    <row r="12329" ht="12.75" customHeight="1" x14ac:dyDescent="0.2"/>
    <row r="12330" ht="12.75" customHeight="1" x14ac:dyDescent="0.2"/>
    <row r="12331" ht="12.75" customHeight="1" x14ac:dyDescent="0.2"/>
    <row r="12332" ht="12.75" customHeight="1" x14ac:dyDescent="0.2"/>
    <row r="12333" ht="12.75" customHeight="1" x14ac:dyDescent="0.2"/>
    <row r="12334" ht="12.75" customHeight="1" x14ac:dyDescent="0.2"/>
    <row r="12335" ht="12.75" customHeight="1" x14ac:dyDescent="0.2"/>
    <row r="12336" ht="12.75" customHeight="1" x14ac:dyDescent="0.2"/>
    <row r="12337" ht="12.75" customHeight="1" x14ac:dyDescent="0.2"/>
    <row r="12338" ht="12.75" customHeight="1" x14ac:dyDescent="0.2"/>
    <row r="12339" ht="12.75" customHeight="1" x14ac:dyDescent="0.2"/>
    <row r="12340" ht="12.75" customHeight="1" x14ac:dyDescent="0.2"/>
    <row r="12341" ht="12.75" customHeight="1" x14ac:dyDescent="0.2"/>
    <row r="12342" ht="12.75" customHeight="1" x14ac:dyDescent="0.2"/>
    <row r="12343" ht="12.75" customHeight="1" x14ac:dyDescent="0.2"/>
    <row r="12344" ht="12.75" customHeight="1" x14ac:dyDescent="0.2"/>
    <row r="12345" ht="12.75" customHeight="1" x14ac:dyDescent="0.2"/>
    <row r="12346" ht="12.75" customHeight="1" x14ac:dyDescent="0.2"/>
    <row r="12347" ht="12.75" customHeight="1" x14ac:dyDescent="0.2"/>
    <row r="12348" ht="12.75" customHeight="1" x14ac:dyDescent="0.2"/>
    <row r="12349" ht="12.75" customHeight="1" x14ac:dyDescent="0.2"/>
    <row r="12350" ht="12.75" customHeight="1" x14ac:dyDescent="0.2"/>
    <row r="12351" ht="12.75" customHeight="1" x14ac:dyDescent="0.2"/>
    <row r="12352" ht="12.75" customHeight="1" x14ac:dyDescent="0.2"/>
    <row r="12353" ht="12.75" customHeight="1" x14ac:dyDescent="0.2"/>
    <row r="12354" ht="12.75" customHeight="1" x14ac:dyDescent="0.2"/>
    <row r="12355" ht="12.75" customHeight="1" x14ac:dyDescent="0.2"/>
    <row r="12356" ht="12.75" customHeight="1" x14ac:dyDescent="0.2"/>
    <row r="12357" ht="12.75" customHeight="1" x14ac:dyDescent="0.2"/>
    <row r="12358" ht="12.75" customHeight="1" x14ac:dyDescent="0.2"/>
    <row r="12359" ht="12.75" customHeight="1" x14ac:dyDescent="0.2"/>
    <row r="12360" ht="12.75" customHeight="1" x14ac:dyDescent="0.2"/>
    <row r="12361" ht="12.75" customHeight="1" x14ac:dyDescent="0.2"/>
    <row r="12362" ht="12.75" customHeight="1" x14ac:dyDescent="0.2"/>
    <row r="12363" ht="12.75" customHeight="1" x14ac:dyDescent="0.2"/>
    <row r="12364" ht="12.75" customHeight="1" x14ac:dyDescent="0.2"/>
    <row r="12365" ht="12.75" customHeight="1" x14ac:dyDescent="0.2"/>
    <row r="12366" ht="12.75" customHeight="1" x14ac:dyDescent="0.2"/>
    <row r="12367" ht="12.75" customHeight="1" x14ac:dyDescent="0.2"/>
    <row r="12368" ht="12.75" customHeight="1" x14ac:dyDescent="0.2"/>
    <row r="12369" ht="12.75" customHeight="1" x14ac:dyDescent="0.2"/>
    <row r="12370" ht="12.75" customHeight="1" x14ac:dyDescent="0.2"/>
    <row r="12371" ht="12.75" customHeight="1" x14ac:dyDescent="0.2"/>
    <row r="12372" ht="12.75" customHeight="1" x14ac:dyDescent="0.2"/>
    <row r="12373" ht="12.75" customHeight="1" x14ac:dyDescent="0.2"/>
    <row r="12374" ht="12.75" customHeight="1" x14ac:dyDescent="0.2"/>
    <row r="12375" ht="12.75" customHeight="1" x14ac:dyDescent="0.2"/>
    <row r="12376" ht="12.75" customHeight="1" x14ac:dyDescent="0.2"/>
    <row r="12377" ht="12.75" customHeight="1" x14ac:dyDescent="0.2"/>
    <row r="12378" ht="12.75" customHeight="1" x14ac:dyDescent="0.2"/>
    <row r="12379" ht="12.75" customHeight="1" x14ac:dyDescent="0.2"/>
    <row r="12380" ht="12.75" customHeight="1" x14ac:dyDescent="0.2"/>
    <row r="12381" ht="12.75" customHeight="1" x14ac:dyDescent="0.2"/>
    <row r="12382" ht="12.75" customHeight="1" x14ac:dyDescent="0.2"/>
    <row r="12383" ht="12.75" customHeight="1" x14ac:dyDescent="0.2"/>
    <row r="12384" ht="12.75" customHeight="1" x14ac:dyDescent="0.2"/>
    <row r="12385" ht="12.75" customHeight="1" x14ac:dyDescent="0.2"/>
    <row r="12386" ht="12.75" customHeight="1" x14ac:dyDescent="0.2"/>
    <row r="12387" ht="12.75" customHeight="1" x14ac:dyDescent="0.2"/>
    <row r="12388" ht="12.75" customHeight="1" x14ac:dyDescent="0.2"/>
    <row r="12389" ht="12.75" customHeight="1" x14ac:dyDescent="0.2"/>
    <row r="12390" ht="12.75" customHeight="1" x14ac:dyDescent="0.2"/>
    <row r="12391" ht="12.75" customHeight="1" x14ac:dyDescent="0.2"/>
    <row r="12392" ht="12.75" customHeight="1" x14ac:dyDescent="0.2"/>
    <row r="12393" ht="12.75" customHeight="1" x14ac:dyDescent="0.2"/>
    <row r="12394" ht="12.75" customHeight="1" x14ac:dyDescent="0.2"/>
    <row r="12395" ht="12.75" customHeight="1" x14ac:dyDescent="0.2"/>
    <row r="12396" ht="12.75" customHeight="1" x14ac:dyDescent="0.2"/>
    <row r="12397" ht="12.75" customHeight="1" x14ac:dyDescent="0.2"/>
    <row r="12398" ht="12.75" customHeight="1" x14ac:dyDescent="0.2"/>
    <row r="12399" ht="12.75" customHeight="1" x14ac:dyDescent="0.2"/>
    <row r="12400" ht="12.75" customHeight="1" x14ac:dyDescent="0.2"/>
    <row r="12401" ht="12.75" customHeight="1" x14ac:dyDescent="0.2"/>
    <row r="12402" ht="12.75" customHeight="1" x14ac:dyDescent="0.2"/>
    <row r="12403" ht="12.75" customHeight="1" x14ac:dyDescent="0.2"/>
    <row r="12404" ht="12.75" customHeight="1" x14ac:dyDescent="0.2"/>
    <row r="12405" ht="12.75" customHeight="1" x14ac:dyDescent="0.2"/>
    <row r="12406" ht="12.75" customHeight="1" x14ac:dyDescent="0.2"/>
    <row r="12407" ht="12.75" customHeight="1" x14ac:dyDescent="0.2"/>
    <row r="12408" ht="12.75" customHeight="1" x14ac:dyDescent="0.2"/>
    <row r="12409" ht="12.75" customHeight="1" x14ac:dyDescent="0.2"/>
    <row r="12410" ht="12.75" customHeight="1" x14ac:dyDescent="0.2"/>
    <row r="12411" ht="12.75" customHeight="1" x14ac:dyDescent="0.2"/>
    <row r="12412" ht="12.75" customHeight="1" x14ac:dyDescent="0.2"/>
    <row r="12413" ht="12.75" customHeight="1" x14ac:dyDescent="0.2"/>
    <row r="12414" ht="12.75" customHeight="1" x14ac:dyDescent="0.2"/>
    <row r="12415" ht="12.75" customHeight="1" x14ac:dyDescent="0.2"/>
    <row r="12416" ht="12.75" customHeight="1" x14ac:dyDescent="0.2"/>
    <row r="12417" ht="12.75" customHeight="1" x14ac:dyDescent="0.2"/>
    <row r="12418" ht="12.75" customHeight="1" x14ac:dyDescent="0.2"/>
    <row r="12419" ht="12.75" customHeight="1" x14ac:dyDescent="0.2"/>
    <row r="12420" ht="12.75" customHeight="1" x14ac:dyDescent="0.2"/>
    <row r="12421" ht="12.75" customHeight="1" x14ac:dyDescent="0.2"/>
    <row r="12422" ht="12.75" customHeight="1" x14ac:dyDescent="0.2"/>
    <row r="12423" ht="12.75" customHeight="1" x14ac:dyDescent="0.2"/>
    <row r="12424" ht="12.75" customHeight="1" x14ac:dyDescent="0.2"/>
    <row r="12425" ht="12.75" customHeight="1" x14ac:dyDescent="0.2"/>
    <row r="12426" ht="12.75" customHeight="1" x14ac:dyDescent="0.2"/>
    <row r="12427" ht="12.75" customHeight="1" x14ac:dyDescent="0.2"/>
    <row r="12428" ht="12.75" customHeight="1" x14ac:dyDescent="0.2"/>
    <row r="12429" ht="12.75" customHeight="1" x14ac:dyDescent="0.2"/>
    <row r="12430" ht="12.75" customHeight="1" x14ac:dyDescent="0.2"/>
    <row r="12431" ht="12.75" customHeight="1" x14ac:dyDescent="0.2"/>
    <row r="12432" ht="12.75" customHeight="1" x14ac:dyDescent="0.2"/>
    <row r="12433" ht="12.75" customHeight="1" x14ac:dyDescent="0.2"/>
    <row r="12434" ht="12.75" customHeight="1" x14ac:dyDescent="0.2"/>
    <row r="12435" ht="12.75" customHeight="1" x14ac:dyDescent="0.2"/>
    <row r="12436" ht="12.75" customHeight="1" x14ac:dyDescent="0.2"/>
    <row r="12437" ht="12.75" customHeight="1" x14ac:dyDescent="0.2"/>
    <row r="12438" ht="12.75" customHeight="1" x14ac:dyDescent="0.2"/>
    <row r="12439" ht="12.75" customHeight="1" x14ac:dyDescent="0.2"/>
    <row r="12440" ht="12.75" customHeight="1" x14ac:dyDescent="0.2"/>
    <row r="12441" ht="12.75" customHeight="1" x14ac:dyDescent="0.2"/>
    <row r="12442" ht="12.75" customHeight="1" x14ac:dyDescent="0.2"/>
    <row r="12443" ht="12.75" customHeight="1" x14ac:dyDescent="0.2"/>
    <row r="12444" ht="12.75" customHeight="1" x14ac:dyDescent="0.2"/>
    <row r="12445" ht="12.75" customHeight="1" x14ac:dyDescent="0.2"/>
    <row r="12446" ht="12.75" customHeight="1" x14ac:dyDescent="0.2"/>
    <row r="12447" ht="12.75" customHeight="1" x14ac:dyDescent="0.2"/>
    <row r="12448" ht="12.75" customHeight="1" x14ac:dyDescent="0.2"/>
    <row r="12449" ht="12.75" customHeight="1" x14ac:dyDescent="0.2"/>
    <row r="12450" ht="12.75" customHeight="1" x14ac:dyDescent="0.2"/>
    <row r="12451" ht="12.75" customHeight="1" x14ac:dyDescent="0.2"/>
    <row r="12452" ht="12.75" customHeight="1" x14ac:dyDescent="0.2"/>
    <row r="12453" ht="12.75" customHeight="1" x14ac:dyDescent="0.2"/>
    <row r="12454" ht="12.75" customHeight="1" x14ac:dyDescent="0.2"/>
    <row r="12455" ht="12.75" customHeight="1" x14ac:dyDescent="0.2"/>
    <row r="12456" ht="12.75" customHeight="1" x14ac:dyDescent="0.2"/>
    <row r="12457" ht="12.75" customHeight="1" x14ac:dyDescent="0.2"/>
    <row r="12458" ht="12.75" customHeight="1" x14ac:dyDescent="0.2"/>
    <row r="12459" ht="12.75" customHeight="1" x14ac:dyDescent="0.2"/>
    <row r="12460" ht="12.75" customHeight="1" x14ac:dyDescent="0.2"/>
    <row r="12461" ht="12.75" customHeight="1" x14ac:dyDescent="0.2"/>
    <row r="12462" ht="12.75" customHeight="1" x14ac:dyDescent="0.2"/>
    <row r="12463" ht="12.75" customHeight="1" x14ac:dyDescent="0.2"/>
    <row r="12464" ht="12.75" customHeight="1" x14ac:dyDescent="0.2"/>
    <row r="12465" ht="12.75" customHeight="1" x14ac:dyDescent="0.2"/>
    <row r="12466" ht="12.75" customHeight="1" x14ac:dyDescent="0.2"/>
    <row r="12467" ht="12.75" customHeight="1" x14ac:dyDescent="0.2"/>
    <row r="12468" ht="12.75" customHeight="1" x14ac:dyDescent="0.2"/>
    <row r="12469" ht="12.75" customHeight="1" x14ac:dyDescent="0.2"/>
    <row r="12470" ht="12.75" customHeight="1" x14ac:dyDescent="0.2"/>
    <row r="12471" ht="12.75" customHeight="1" x14ac:dyDescent="0.2"/>
    <row r="12472" ht="12.75" customHeight="1" x14ac:dyDescent="0.2"/>
    <row r="12473" ht="12.75" customHeight="1" x14ac:dyDescent="0.2"/>
    <row r="12474" ht="12.75" customHeight="1" x14ac:dyDescent="0.2"/>
    <row r="12475" ht="12.75" customHeight="1" x14ac:dyDescent="0.2"/>
    <row r="12476" ht="12.75" customHeight="1" x14ac:dyDescent="0.2"/>
    <row r="12477" ht="12.75" customHeight="1" x14ac:dyDescent="0.2"/>
    <row r="12478" ht="12.75" customHeight="1" x14ac:dyDescent="0.2"/>
    <row r="12479" ht="12.75" customHeight="1" x14ac:dyDescent="0.2"/>
    <row r="12480" ht="12.75" customHeight="1" x14ac:dyDescent="0.2"/>
    <row r="12481" ht="12.75" customHeight="1" x14ac:dyDescent="0.2"/>
    <row r="12482" ht="12.75" customHeight="1" x14ac:dyDescent="0.2"/>
    <row r="12483" ht="12.75" customHeight="1" x14ac:dyDescent="0.2"/>
    <row r="12484" ht="12.75" customHeight="1" x14ac:dyDescent="0.2"/>
    <row r="12485" ht="12.75" customHeight="1" x14ac:dyDescent="0.2"/>
    <row r="12486" ht="12.75" customHeight="1" x14ac:dyDescent="0.2"/>
    <row r="12487" ht="12.75" customHeight="1" x14ac:dyDescent="0.2"/>
    <row r="12488" ht="12.75" customHeight="1" x14ac:dyDescent="0.2"/>
    <row r="12489" ht="12.75" customHeight="1" x14ac:dyDescent="0.2"/>
    <row r="12490" ht="12.75" customHeight="1" x14ac:dyDescent="0.2"/>
    <row r="12491" ht="12.75" customHeight="1" x14ac:dyDescent="0.2"/>
    <row r="12492" ht="12.75" customHeight="1" x14ac:dyDescent="0.2"/>
    <row r="12493" ht="12.75" customHeight="1" x14ac:dyDescent="0.2"/>
    <row r="12494" ht="12.75" customHeight="1" x14ac:dyDescent="0.2"/>
    <row r="12495" ht="12.75" customHeight="1" x14ac:dyDescent="0.2"/>
    <row r="12496" ht="12.75" customHeight="1" x14ac:dyDescent="0.2"/>
    <row r="12497" ht="12.75" customHeight="1" x14ac:dyDescent="0.2"/>
    <row r="12498" ht="12.75" customHeight="1" x14ac:dyDescent="0.2"/>
    <row r="12499" ht="12.75" customHeight="1" x14ac:dyDescent="0.2"/>
    <row r="12500" ht="12.75" customHeight="1" x14ac:dyDescent="0.2"/>
    <row r="12501" ht="12.75" customHeight="1" x14ac:dyDescent="0.2"/>
    <row r="12502" ht="12.75" customHeight="1" x14ac:dyDescent="0.2"/>
    <row r="12503" ht="12.75" customHeight="1" x14ac:dyDescent="0.2"/>
    <row r="12504" ht="12.75" customHeight="1" x14ac:dyDescent="0.2"/>
    <row r="12505" ht="12.75" customHeight="1" x14ac:dyDescent="0.2"/>
    <row r="12506" ht="12.75" customHeight="1" x14ac:dyDescent="0.2"/>
    <row r="12507" ht="12.75" customHeight="1" x14ac:dyDescent="0.2"/>
    <row r="12508" ht="12.75" customHeight="1" x14ac:dyDescent="0.2"/>
    <row r="12509" ht="12.75" customHeight="1" x14ac:dyDescent="0.2"/>
    <row r="12510" ht="12.75" customHeight="1" x14ac:dyDescent="0.2"/>
    <row r="12511" ht="12.75" customHeight="1" x14ac:dyDescent="0.2"/>
    <row r="12512" ht="12.75" customHeight="1" x14ac:dyDescent="0.2"/>
    <row r="12513" ht="12.75" customHeight="1" x14ac:dyDescent="0.2"/>
    <row r="12514" ht="12.75" customHeight="1" x14ac:dyDescent="0.2"/>
    <row r="12515" ht="12.75" customHeight="1" x14ac:dyDescent="0.2"/>
    <row r="12516" ht="12.75" customHeight="1" x14ac:dyDescent="0.2"/>
    <row r="12517" ht="12.75" customHeight="1" x14ac:dyDescent="0.2"/>
    <row r="12518" ht="12.75" customHeight="1" x14ac:dyDescent="0.2"/>
    <row r="12519" ht="12.75" customHeight="1" x14ac:dyDescent="0.2"/>
    <row r="12520" ht="12.75" customHeight="1" x14ac:dyDescent="0.2"/>
    <row r="12521" ht="12.75" customHeight="1" x14ac:dyDescent="0.2"/>
    <row r="12522" ht="12.75" customHeight="1" x14ac:dyDescent="0.2"/>
    <row r="12523" ht="12.75" customHeight="1" x14ac:dyDescent="0.2"/>
    <row r="12524" ht="12.75" customHeight="1" x14ac:dyDescent="0.2"/>
    <row r="12525" ht="12.75" customHeight="1" x14ac:dyDescent="0.2"/>
    <row r="12526" ht="12.75" customHeight="1" x14ac:dyDescent="0.2"/>
    <row r="12527" ht="12.75" customHeight="1" x14ac:dyDescent="0.2"/>
    <row r="12528" ht="12.75" customHeight="1" x14ac:dyDescent="0.2"/>
    <row r="12529" ht="12.75" customHeight="1" x14ac:dyDescent="0.2"/>
    <row r="12530" ht="12.75" customHeight="1" x14ac:dyDescent="0.2"/>
    <row r="12531" ht="12.75" customHeight="1" x14ac:dyDescent="0.2"/>
    <row r="12532" ht="12.75" customHeight="1" x14ac:dyDescent="0.2"/>
    <row r="12533" ht="12.75" customHeight="1" x14ac:dyDescent="0.2"/>
    <row r="12534" ht="12.75" customHeight="1" x14ac:dyDescent="0.2"/>
    <row r="12535" ht="12.75" customHeight="1" x14ac:dyDescent="0.2"/>
    <row r="12536" ht="12.75" customHeight="1" x14ac:dyDescent="0.2"/>
    <row r="12537" ht="12.75" customHeight="1" x14ac:dyDescent="0.2"/>
    <row r="12538" ht="12.75" customHeight="1" x14ac:dyDescent="0.2"/>
    <row r="12539" ht="12.75" customHeight="1" x14ac:dyDescent="0.2"/>
    <row r="12540" ht="12.75" customHeight="1" x14ac:dyDescent="0.2"/>
    <row r="12541" ht="12.75" customHeight="1" x14ac:dyDescent="0.2"/>
    <row r="12542" ht="12.75" customHeight="1" x14ac:dyDescent="0.2"/>
    <row r="12543" ht="12.75" customHeight="1" x14ac:dyDescent="0.2"/>
    <row r="12544" ht="12.75" customHeight="1" x14ac:dyDescent="0.2"/>
    <row r="12545" ht="12.75" customHeight="1" x14ac:dyDescent="0.2"/>
    <row r="12546" ht="12.75" customHeight="1" x14ac:dyDescent="0.2"/>
    <row r="12547" ht="12.75" customHeight="1" x14ac:dyDescent="0.2"/>
    <row r="12548" ht="12.75" customHeight="1" x14ac:dyDescent="0.2"/>
    <row r="12549" ht="12.75" customHeight="1" x14ac:dyDescent="0.2"/>
    <row r="12550" ht="12.75" customHeight="1" x14ac:dyDescent="0.2"/>
    <row r="12551" ht="12.75" customHeight="1" x14ac:dyDescent="0.2"/>
    <row r="12552" ht="12.75" customHeight="1" x14ac:dyDescent="0.2"/>
    <row r="12553" ht="12.75" customHeight="1" x14ac:dyDescent="0.2"/>
    <row r="12554" ht="12.75" customHeight="1" x14ac:dyDescent="0.2"/>
    <row r="12555" ht="12.75" customHeight="1" x14ac:dyDescent="0.2"/>
    <row r="12556" ht="12.75" customHeight="1" x14ac:dyDescent="0.2"/>
    <row r="12557" ht="12.75" customHeight="1" x14ac:dyDescent="0.2"/>
    <row r="12558" ht="12.75" customHeight="1" x14ac:dyDescent="0.2"/>
    <row r="12559" ht="12.75" customHeight="1" x14ac:dyDescent="0.2"/>
    <row r="12560" ht="12.75" customHeight="1" x14ac:dyDescent="0.2"/>
    <row r="12561" ht="12.75" customHeight="1" x14ac:dyDescent="0.2"/>
    <row r="12562" ht="12.75" customHeight="1" x14ac:dyDescent="0.2"/>
    <row r="12563" ht="12.75" customHeight="1" x14ac:dyDescent="0.2"/>
    <row r="12564" ht="12.75" customHeight="1" x14ac:dyDescent="0.2"/>
    <row r="12565" ht="12.75" customHeight="1" x14ac:dyDescent="0.2"/>
    <row r="12566" ht="12.75" customHeight="1" x14ac:dyDescent="0.2"/>
    <row r="12567" ht="12.75" customHeight="1" x14ac:dyDescent="0.2"/>
    <row r="12568" ht="12.75" customHeight="1" x14ac:dyDescent="0.2"/>
    <row r="12569" ht="12.75" customHeight="1" x14ac:dyDescent="0.2"/>
    <row r="12570" ht="12.75" customHeight="1" x14ac:dyDescent="0.2"/>
    <row r="12571" ht="12.75" customHeight="1" x14ac:dyDescent="0.2"/>
    <row r="12572" ht="12.75" customHeight="1" x14ac:dyDescent="0.2"/>
    <row r="12573" ht="12.75" customHeight="1" x14ac:dyDescent="0.2"/>
    <row r="12574" ht="12.75" customHeight="1" x14ac:dyDescent="0.2"/>
    <row r="12575" ht="12.75" customHeight="1" x14ac:dyDescent="0.2"/>
    <row r="12576" ht="12.75" customHeight="1" x14ac:dyDescent="0.2"/>
    <row r="12577" ht="12.75" customHeight="1" x14ac:dyDescent="0.2"/>
    <row r="12578" ht="12.75" customHeight="1" x14ac:dyDescent="0.2"/>
    <row r="12579" ht="12.75" customHeight="1" x14ac:dyDescent="0.2"/>
    <row r="12580" ht="12.75" customHeight="1" x14ac:dyDescent="0.2"/>
    <row r="12581" ht="12.75" customHeight="1" x14ac:dyDescent="0.2"/>
    <row r="12582" ht="12.75" customHeight="1" x14ac:dyDescent="0.2"/>
    <row r="12583" ht="12.75" customHeight="1" x14ac:dyDescent="0.2"/>
    <row r="12584" ht="12.75" customHeight="1" x14ac:dyDescent="0.2"/>
    <row r="12585" ht="12.75" customHeight="1" x14ac:dyDescent="0.2"/>
    <row r="12586" ht="12.75" customHeight="1" x14ac:dyDescent="0.2"/>
    <row r="12587" ht="12.75" customHeight="1" x14ac:dyDescent="0.2"/>
    <row r="12588" ht="12.75" customHeight="1" x14ac:dyDescent="0.2"/>
    <row r="12589" ht="12.75" customHeight="1" x14ac:dyDescent="0.2"/>
    <row r="12590" ht="12.75" customHeight="1" x14ac:dyDescent="0.2"/>
    <row r="12591" ht="12.75" customHeight="1" x14ac:dyDescent="0.2"/>
    <row r="12592" ht="12.75" customHeight="1" x14ac:dyDescent="0.2"/>
    <row r="12593" ht="12.75" customHeight="1" x14ac:dyDescent="0.2"/>
    <row r="12594" ht="12.75" customHeight="1" x14ac:dyDescent="0.2"/>
    <row r="12595" ht="12.75" customHeight="1" x14ac:dyDescent="0.2"/>
    <row r="12596" ht="12.75" customHeight="1" x14ac:dyDescent="0.2"/>
    <row r="12597" ht="12.75" customHeight="1" x14ac:dyDescent="0.2"/>
    <row r="12598" ht="12.75" customHeight="1" x14ac:dyDescent="0.2"/>
    <row r="12599" ht="12.75" customHeight="1" x14ac:dyDescent="0.2"/>
    <row r="12600" ht="12.75" customHeight="1" x14ac:dyDescent="0.2"/>
    <row r="12601" ht="12.75" customHeight="1" x14ac:dyDescent="0.2"/>
    <row r="12602" ht="12.75" customHeight="1" x14ac:dyDescent="0.2"/>
    <row r="12603" ht="12.75" customHeight="1" x14ac:dyDescent="0.2"/>
    <row r="12604" ht="12.75" customHeight="1" x14ac:dyDescent="0.2"/>
    <row r="12605" ht="12.75" customHeight="1" x14ac:dyDescent="0.2"/>
    <row r="12606" ht="12.75" customHeight="1" x14ac:dyDescent="0.2"/>
    <row r="12607" ht="12.75" customHeight="1" x14ac:dyDescent="0.2"/>
    <row r="12608" ht="12.75" customHeight="1" x14ac:dyDescent="0.2"/>
    <row r="12609" ht="12.75" customHeight="1" x14ac:dyDescent="0.2"/>
    <row r="12610" ht="12.75" customHeight="1" x14ac:dyDescent="0.2"/>
    <row r="12611" ht="12.75" customHeight="1" x14ac:dyDescent="0.2"/>
    <row r="12612" ht="12.75" customHeight="1" x14ac:dyDescent="0.2"/>
    <row r="12613" ht="12.75" customHeight="1" x14ac:dyDescent="0.2"/>
    <row r="12614" ht="12.75" customHeight="1" x14ac:dyDescent="0.2"/>
    <row r="12615" ht="12.75" customHeight="1" x14ac:dyDescent="0.2"/>
    <row r="12616" ht="12.75" customHeight="1" x14ac:dyDescent="0.2"/>
    <row r="12617" ht="12.75" customHeight="1" x14ac:dyDescent="0.2"/>
    <row r="12618" ht="12.75" customHeight="1" x14ac:dyDescent="0.2"/>
    <row r="12619" ht="12.75" customHeight="1" x14ac:dyDescent="0.2"/>
    <row r="12620" ht="12.75" customHeight="1" x14ac:dyDescent="0.2"/>
    <row r="12621" ht="12.75" customHeight="1" x14ac:dyDescent="0.2"/>
    <row r="12622" ht="12.75" customHeight="1" x14ac:dyDescent="0.2"/>
    <row r="12623" ht="12.75" customHeight="1" x14ac:dyDescent="0.2"/>
    <row r="12624" ht="12.75" customHeight="1" x14ac:dyDescent="0.2"/>
    <row r="12625" ht="12.75" customHeight="1" x14ac:dyDescent="0.2"/>
    <row r="12626" ht="12.75" customHeight="1" x14ac:dyDescent="0.2"/>
    <row r="12627" ht="12.75" customHeight="1" x14ac:dyDescent="0.2"/>
    <row r="12628" ht="12.75" customHeight="1" x14ac:dyDescent="0.2"/>
    <row r="12629" ht="12.75" customHeight="1" x14ac:dyDescent="0.2"/>
    <row r="12630" ht="12.75" customHeight="1" x14ac:dyDescent="0.2"/>
    <row r="12631" ht="12.75" customHeight="1" x14ac:dyDescent="0.2"/>
    <row r="12632" ht="12.75" customHeight="1" x14ac:dyDescent="0.2"/>
    <row r="12633" ht="12.75" customHeight="1" x14ac:dyDescent="0.2"/>
    <row r="12634" ht="12.75" customHeight="1" x14ac:dyDescent="0.2"/>
    <row r="12635" ht="12.75" customHeight="1" x14ac:dyDescent="0.2"/>
    <row r="12636" ht="12.75" customHeight="1" x14ac:dyDescent="0.2"/>
    <row r="12637" ht="12.75" customHeight="1" x14ac:dyDescent="0.2"/>
    <row r="12638" ht="12.75" customHeight="1" x14ac:dyDescent="0.2"/>
    <row r="12639" ht="12.75" customHeight="1" x14ac:dyDescent="0.2"/>
    <row r="12640" ht="12.75" customHeight="1" x14ac:dyDescent="0.2"/>
    <row r="12641" ht="12.75" customHeight="1" x14ac:dyDescent="0.2"/>
    <row r="12642" ht="12.75" customHeight="1" x14ac:dyDescent="0.2"/>
    <row r="12643" ht="12.75" customHeight="1" x14ac:dyDescent="0.2"/>
    <row r="12644" ht="12.75" customHeight="1" x14ac:dyDescent="0.2"/>
    <row r="12645" ht="12.75" customHeight="1" x14ac:dyDescent="0.2"/>
    <row r="12646" ht="12.75" customHeight="1" x14ac:dyDescent="0.2"/>
    <row r="12647" ht="12.75" customHeight="1" x14ac:dyDescent="0.2"/>
    <row r="12648" ht="12.75" customHeight="1" x14ac:dyDescent="0.2"/>
    <row r="12649" ht="12.75" customHeight="1" x14ac:dyDescent="0.2"/>
    <row r="12650" ht="12.75" customHeight="1" x14ac:dyDescent="0.2"/>
    <row r="12651" ht="12.75" customHeight="1" x14ac:dyDescent="0.2"/>
    <row r="12652" ht="12.75" customHeight="1" x14ac:dyDescent="0.2"/>
    <row r="12653" ht="12.75" customHeight="1" x14ac:dyDescent="0.2"/>
    <row r="12654" ht="12.75" customHeight="1" x14ac:dyDescent="0.2"/>
    <row r="12655" ht="12.75" customHeight="1" x14ac:dyDescent="0.2"/>
    <row r="12656" ht="12.75" customHeight="1" x14ac:dyDescent="0.2"/>
    <row r="12657" ht="12.75" customHeight="1" x14ac:dyDescent="0.2"/>
    <row r="12658" ht="12.75" customHeight="1" x14ac:dyDescent="0.2"/>
    <row r="12659" ht="12.75" customHeight="1" x14ac:dyDescent="0.2"/>
    <row r="12660" ht="12.75" customHeight="1" x14ac:dyDescent="0.2"/>
    <row r="12661" ht="12.75" customHeight="1" x14ac:dyDescent="0.2"/>
    <row r="12662" ht="12.75" customHeight="1" x14ac:dyDescent="0.2"/>
    <row r="12663" ht="12.75" customHeight="1" x14ac:dyDescent="0.2"/>
    <row r="12664" ht="12.75" customHeight="1" x14ac:dyDescent="0.2"/>
    <row r="12665" ht="12.75" customHeight="1" x14ac:dyDescent="0.2"/>
    <row r="12666" ht="12.75" customHeight="1" x14ac:dyDescent="0.2"/>
    <row r="12667" ht="12.75" customHeight="1" x14ac:dyDescent="0.2"/>
    <row r="12668" ht="12.75" customHeight="1" x14ac:dyDescent="0.2"/>
    <row r="12669" ht="12.75" customHeight="1" x14ac:dyDescent="0.2"/>
    <row r="12670" ht="12.75" customHeight="1" x14ac:dyDescent="0.2"/>
    <row r="12671" ht="12.75" customHeight="1" x14ac:dyDescent="0.2"/>
    <row r="12672" ht="12.75" customHeight="1" x14ac:dyDescent="0.2"/>
    <row r="12673" ht="12.75" customHeight="1" x14ac:dyDescent="0.2"/>
    <row r="12674" ht="12.75" customHeight="1" x14ac:dyDescent="0.2"/>
    <row r="12675" ht="12.75" customHeight="1" x14ac:dyDescent="0.2"/>
    <row r="12676" ht="12.75" customHeight="1" x14ac:dyDescent="0.2"/>
    <row r="12677" ht="12.75" customHeight="1" x14ac:dyDescent="0.2"/>
    <row r="12678" ht="12.75" customHeight="1" x14ac:dyDescent="0.2"/>
    <row r="12679" ht="12.75" customHeight="1" x14ac:dyDescent="0.2"/>
    <row r="12680" ht="12.75" customHeight="1" x14ac:dyDescent="0.2"/>
    <row r="12681" ht="12.75" customHeight="1" x14ac:dyDescent="0.2"/>
    <row r="12682" ht="12.75" customHeight="1" x14ac:dyDescent="0.2"/>
    <row r="12683" ht="12.75" customHeight="1" x14ac:dyDescent="0.2"/>
    <row r="12684" ht="12.75" customHeight="1" x14ac:dyDescent="0.2"/>
    <row r="12685" ht="12.75" customHeight="1" x14ac:dyDescent="0.2"/>
    <row r="12686" ht="12.75" customHeight="1" x14ac:dyDescent="0.2"/>
    <row r="12687" ht="12.75" customHeight="1" x14ac:dyDescent="0.2"/>
    <row r="12688" ht="12.75" customHeight="1" x14ac:dyDescent="0.2"/>
    <row r="12689" ht="12.75" customHeight="1" x14ac:dyDescent="0.2"/>
    <row r="12690" ht="12.75" customHeight="1" x14ac:dyDescent="0.2"/>
    <row r="12691" ht="12.75" customHeight="1" x14ac:dyDescent="0.2"/>
    <row r="12692" ht="12.75" customHeight="1" x14ac:dyDescent="0.2"/>
    <row r="12693" ht="12.75" customHeight="1" x14ac:dyDescent="0.2"/>
    <row r="12694" ht="12.75" customHeight="1" x14ac:dyDescent="0.2"/>
    <row r="12695" ht="12.75" customHeight="1" x14ac:dyDescent="0.2"/>
    <row r="12696" ht="12.75" customHeight="1" x14ac:dyDescent="0.2"/>
    <row r="12697" ht="12.75" customHeight="1" x14ac:dyDescent="0.2"/>
    <row r="12698" ht="12.75" customHeight="1" x14ac:dyDescent="0.2"/>
    <row r="12699" ht="12.75" customHeight="1" x14ac:dyDescent="0.2"/>
    <row r="12700" ht="12.75" customHeight="1" x14ac:dyDescent="0.2"/>
    <row r="12701" ht="12.75" customHeight="1" x14ac:dyDescent="0.2"/>
    <row r="12702" ht="12.75" customHeight="1" x14ac:dyDescent="0.2"/>
    <row r="12703" ht="12.75" customHeight="1" x14ac:dyDescent="0.2"/>
    <row r="12704" ht="12.75" customHeight="1" x14ac:dyDescent="0.2"/>
    <row r="12705" ht="12.75" customHeight="1" x14ac:dyDescent="0.2"/>
    <row r="12706" ht="12.75" customHeight="1" x14ac:dyDescent="0.2"/>
    <row r="12707" ht="12.75" customHeight="1" x14ac:dyDescent="0.2"/>
    <row r="12708" ht="12.75" customHeight="1" x14ac:dyDescent="0.2"/>
    <row r="12709" ht="12.75" customHeight="1" x14ac:dyDescent="0.2"/>
    <row r="12710" ht="12.75" customHeight="1" x14ac:dyDescent="0.2"/>
    <row r="12711" ht="12.75" customHeight="1" x14ac:dyDescent="0.2"/>
    <row r="12712" ht="12.75" customHeight="1" x14ac:dyDescent="0.2"/>
    <row r="12713" ht="12.75" customHeight="1" x14ac:dyDescent="0.2"/>
    <row r="12714" ht="12.75" customHeight="1" x14ac:dyDescent="0.2"/>
    <row r="12715" ht="12.75" customHeight="1" x14ac:dyDescent="0.2"/>
    <row r="12716" ht="12.75" customHeight="1" x14ac:dyDescent="0.2"/>
    <row r="12717" ht="12.75" customHeight="1" x14ac:dyDescent="0.2"/>
    <row r="12718" ht="12.75" customHeight="1" x14ac:dyDescent="0.2"/>
    <row r="12719" ht="12.75" customHeight="1" x14ac:dyDescent="0.2"/>
    <row r="12720" ht="12.75" customHeight="1" x14ac:dyDescent="0.2"/>
    <row r="12721" ht="12.75" customHeight="1" x14ac:dyDescent="0.2"/>
    <row r="12722" ht="12.75" customHeight="1" x14ac:dyDescent="0.2"/>
    <row r="12723" ht="12.75" customHeight="1" x14ac:dyDescent="0.2"/>
    <row r="12724" ht="12.75" customHeight="1" x14ac:dyDescent="0.2"/>
    <row r="12725" ht="12.75" customHeight="1" x14ac:dyDescent="0.2"/>
    <row r="12726" ht="12.75" customHeight="1" x14ac:dyDescent="0.2"/>
    <row r="12727" ht="12.75" customHeight="1" x14ac:dyDescent="0.2"/>
    <row r="12728" ht="12.75" customHeight="1" x14ac:dyDescent="0.2"/>
    <row r="12729" ht="12.75" customHeight="1" x14ac:dyDescent="0.2"/>
    <row r="12730" ht="12.75" customHeight="1" x14ac:dyDescent="0.2"/>
    <row r="12731" ht="12.75" customHeight="1" x14ac:dyDescent="0.2"/>
    <row r="12732" ht="12.75" customHeight="1" x14ac:dyDescent="0.2"/>
    <row r="12733" ht="12.75" customHeight="1" x14ac:dyDescent="0.2"/>
    <row r="12734" ht="12.75" customHeight="1" x14ac:dyDescent="0.2"/>
    <row r="12735" ht="12.75" customHeight="1" x14ac:dyDescent="0.2"/>
    <row r="12736" ht="12.75" customHeight="1" x14ac:dyDescent="0.2"/>
    <row r="12737" ht="12.75" customHeight="1" x14ac:dyDescent="0.2"/>
    <row r="12738" ht="12.75" customHeight="1" x14ac:dyDescent="0.2"/>
    <row r="12739" ht="12.75" customHeight="1" x14ac:dyDescent="0.2"/>
    <row r="12740" ht="12.75" customHeight="1" x14ac:dyDescent="0.2"/>
    <row r="12741" ht="12.75" customHeight="1" x14ac:dyDescent="0.2"/>
    <row r="12742" ht="12.75" customHeight="1" x14ac:dyDescent="0.2"/>
    <row r="12743" ht="12.75" customHeight="1" x14ac:dyDescent="0.2"/>
    <row r="12744" ht="12.75" customHeight="1" x14ac:dyDescent="0.2"/>
    <row r="12745" ht="12.75" customHeight="1" x14ac:dyDescent="0.2"/>
    <row r="12746" ht="12.75" customHeight="1" x14ac:dyDescent="0.2"/>
    <row r="12747" ht="12.75" customHeight="1" x14ac:dyDescent="0.2"/>
    <row r="12748" ht="12.75" customHeight="1" x14ac:dyDescent="0.2"/>
    <row r="12749" ht="12.75" customHeight="1" x14ac:dyDescent="0.2"/>
    <row r="12750" ht="12.75" customHeight="1" x14ac:dyDescent="0.2"/>
    <row r="12751" ht="12.75" customHeight="1" x14ac:dyDescent="0.2"/>
    <row r="12752" ht="12.75" customHeight="1" x14ac:dyDescent="0.2"/>
    <row r="12753" ht="12.75" customHeight="1" x14ac:dyDescent="0.2"/>
    <row r="12754" ht="12.75" customHeight="1" x14ac:dyDescent="0.2"/>
    <row r="12755" ht="12.75" customHeight="1" x14ac:dyDescent="0.2"/>
    <row r="12756" ht="12.75" customHeight="1" x14ac:dyDescent="0.2"/>
    <row r="12757" ht="12.75" customHeight="1" x14ac:dyDescent="0.2"/>
    <row r="12758" ht="12.75" customHeight="1" x14ac:dyDescent="0.2"/>
    <row r="12759" ht="12.75" customHeight="1" x14ac:dyDescent="0.2"/>
    <row r="12760" ht="12.75" customHeight="1" x14ac:dyDescent="0.2"/>
    <row r="12761" ht="12.75" customHeight="1" x14ac:dyDescent="0.2"/>
    <row r="12762" ht="12.75" customHeight="1" x14ac:dyDescent="0.2"/>
    <row r="12763" ht="12.75" customHeight="1" x14ac:dyDescent="0.2"/>
    <row r="12764" ht="12.75" customHeight="1" x14ac:dyDescent="0.2"/>
    <row r="12765" ht="12.75" customHeight="1" x14ac:dyDescent="0.2"/>
    <row r="12766" ht="12.75" customHeight="1" x14ac:dyDescent="0.2"/>
    <row r="12767" ht="12.75" customHeight="1" x14ac:dyDescent="0.2"/>
    <row r="12768" ht="12.75" customHeight="1" x14ac:dyDescent="0.2"/>
    <row r="12769" ht="12.75" customHeight="1" x14ac:dyDescent="0.2"/>
    <row r="12770" ht="12.75" customHeight="1" x14ac:dyDescent="0.2"/>
    <row r="12771" ht="12.75" customHeight="1" x14ac:dyDescent="0.2"/>
    <row r="12772" ht="12.75" customHeight="1" x14ac:dyDescent="0.2"/>
    <row r="12773" ht="12.75" customHeight="1" x14ac:dyDescent="0.2"/>
    <row r="12774" ht="12.75" customHeight="1" x14ac:dyDescent="0.2"/>
    <row r="12775" ht="12.75" customHeight="1" x14ac:dyDescent="0.2"/>
    <row r="12776" ht="12.75" customHeight="1" x14ac:dyDescent="0.2"/>
    <row r="12777" ht="12.75" customHeight="1" x14ac:dyDescent="0.2"/>
    <row r="12778" ht="12.75" customHeight="1" x14ac:dyDescent="0.2"/>
    <row r="12779" ht="12.75" customHeight="1" x14ac:dyDescent="0.2"/>
    <row r="12780" ht="12.75" customHeight="1" x14ac:dyDescent="0.2"/>
    <row r="12781" ht="12.75" customHeight="1" x14ac:dyDescent="0.2"/>
    <row r="12782" ht="12.75" customHeight="1" x14ac:dyDescent="0.2"/>
    <row r="12783" ht="12.75" customHeight="1" x14ac:dyDescent="0.2"/>
    <row r="12784" ht="12.75" customHeight="1" x14ac:dyDescent="0.2"/>
    <row r="12785" ht="12.75" customHeight="1" x14ac:dyDescent="0.2"/>
    <row r="12786" ht="12.75" customHeight="1" x14ac:dyDescent="0.2"/>
    <row r="12787" ht="12.75" customHeight="1" x14ac:dyDescent="0.2"/>
    <row r="12788" ht="12.75" customHeight="1" x14ac:dyDescent="0.2"/>
    <row r="12789" ht="12.75" customHeight="1" x14ac:dyDescent="0.2"/>
    <row r="12790" ht="12.75" customHeight="1" x14ac:dyDescent="0.2"/>
    <row r="12791" ht="12.75" customHeight="1" x14ac:dyDescent="0.2"/>
    <row r="12792" ht="12.75" customHeight="1" x14ac:dyDescent="0.2"/>
    <row r="12793" ht="12.75" customHeight="1" x14ac:dyDescent="0.2"/>
    <row r="12794" ht="12.75" customHeight="1" x14ac:dyDescent="0.2"/>
    <row r="12795" ht="12.75" customHeight="1" x14ac:dyDescent="0.2"/>
    <row r="12796" ht="12.75" customHeight="1" x14ac:dyDescent="0.2"/>
    <row r="12797" ht="12.75" customHeight="1" x14ac:dyDescent="0.2"/>
    <row r="12798" ht="12.75" customHeight="1" x14ac:dyDescent="0.2"/>
    <row r="12799" ht="12.75" customHeight="1" x14ac:dyDescent="0.2"/>
    <row r="12800" ht="12.75" customHeight="1" x14ac:dyDescent="0.2"/>
    <row r="12801" ht="12.75" customHeight="1" x14ac:dyDescent="0.2"/>
    <row r="12802" ht="12.75" customHeight="1" x14ac:dyDescent="0.2"/>
    <row r="12803" ht="12.75" customHeight="1" x14ac:dyDescent="0.2"/>
    <row r="12804" ht="12.75" customHeight="1" x14ac:dyDescent="0.2"/>
    <row r="12805" ht="12.75" customHeight="1" x14ac:dyDescent="0.2"/>
    <row r="12806" ht="12.75" customHeight="1" x14ac:dyDescent="0.2"/>
    <row r="12807" ht="12.75" customHeight="1" x14ac:dyDescent="0.2"/>
    <row r="12808" ht="12.75" customHeight="1" x14ac:dyDescent="0.2"/>
    <row r="12809" ht="12.75" customHeight="1" x14ac:dyDescent="0.2"/>
    <row r="12810" ht="12.75" customHeight="1" x14ac:dyDescent="0.2"/>
    <row r="12811" ht="12.75" customHeight="1" x14ac:dyDescent="0.2"/>
    <row r="12812" ht="12.75" customHeight="1" x14ac:dyDescent="0.2"/>
    <row r="12813" ht="12.75" customHeight="1" x14ac:dyDescent="0.2"/>
    <row r="12814" ht="12.75" customHeight="1" x14ac:dyDescent="0.2"/>
    <row r="12815" ht="12.75" customHeight="1" x14ac:dyDescent="0.2"/>
    <row r="12816" ht="12.75" customHeight="1" x14ac:dyDescent="0.2"/>
    <row r="12817" ht="12.75" customHeight="1" x14ac:dyDescent="0.2"/>
    <row r="12818" ht="12.75" customHeight="1" x14ac:dyDescent="0.2"/>
    <row r="12819" ht="12.75" customHeight="1" x14ac:dyDescent="0.2"/>
    <row r="12820" ht="12.75" customHeight="1" x14ac:dyDescent="0.2"/>
    <row r="12821" ht="12.75" customHeight="1" x14ac:dyDescent="0.2"/>
    <row r="12822" ht="12.75" customHeight="1" x14ac:dyDescent="0.2"/>
    <row r="12823" ht="12.75" customHeight="1" x14ac:dyDescent="0.2"/>
    <row r="12824" ht="12.75" customHeight="1" x14ac:dyDescent="0.2"/>
    <row r="12825" ht="12.75" customHeight="1" x14ac:dyDescent="0.2"/>
    <row r="12826" ht="12.75" customHeight="1" x14ac:dyDescent="0.2"/>
    <row r="12827" ht="12.75" customHeight="1" x14ac:dyDescent="0.2"/>
    <row r="12828" ht="12.75" customHeight="1" x14ac:dyDescent="0.2"/>
    <row r="12829" ht="12.75" customHeight="1" x14ac:dyDescent="0.2"/>
    <row r="12830" ht="12.75" customHeight="1" x14ac:dyDescent="0.2"/>
    <row r="12831" ht="12.75" customHeight="1" x14ac:dyDescent="0.2"/>
    <row r="12832" ht="12.75" customHeight="1" x14ac:dyDescent="0.2"/>
    <row r="12833" ht="12.75" customHeight="1" x14ac:dyDescent="0.2"/>
    <row r="12834" ht="12.75" customHeight="1" x14ac:dyDescent="0.2"/>
    <row r="12835" ht="12.75" customHeight="1" x14ac:dyDescent="0.2"/>
    <row r="12836" ht="12.75" customHeight="1" x14ac:dyDescent="0.2"/>
    <row r="12837" ht="12.75" customHeight="1" x14ac:dyDescent="0.2"/>
    <row r="12838" ht="12.75" customHeight="1" x14ac:dyDescent="0.2"/>
    <row r="12839" ht="12.75" customHeight="1" x14ac:dyDescent="0.2"/>
    <row r="12840" ht="12.75" customHeight="1" x14ac:dyDescent="0.2"/>
    <row r="12841" ht="12.75" customHeight="1" x14ac:dyDescent="0.2"/>
    <row r="12842" ht="12.75" customHeight="1" x14ac:dyDescent="0.2"/>
    <row r="12843" ht="12.75" customHeight="1" x14ac:dyDescent="0.2"/>
    <row r="12844" ht="12.75" customHeight="1" x14ac:dyDescent="0.2"/>
    <row r="12845" ht="12.75" customHeight="1" x14ac:dyDescent="0.2"/>
    <row r="12846" ht="12.75" customHeight="1" x14ac:dyDescent="0.2"/>
    <row r="12847" ht="12.75" customHeight="1" x14ac:dyDescent="0.2"/>
    <row r="12848" ht="12.75" customHeight="1" x14ac:dyDescent="0.2"/>
    <row r="12849" ht="12.75" customHeight="1" x14ac:dyDescent="0.2"/>
    <row r="12850" ht="12.75" customHeight="1" x14ac:dyDescent="0.2"/>
    <row r="12851" ht="12.75" customHeight="1" x14ac:dyDescent="0.2"/>
    <row r="12852" ht="12.75" customHeight="1" x14ac:dyDescent="0.2"/>
    <row r="12853" ht="12.75" customHeight="1" x14ac:dyDescent="0.2"/>
    <row r="12854" ht="12.75" customHeight="1" x14ac:dyDescent="0.2"/>
    <row r="12855" ht="12.75" customHeight="1" x14ac:dyDescent="0.2"/>
    <row r="12856" ht="12.75" customHeight="1" x14ac:dyDescent="0.2"/>
    <row r="12857" ht="12.75" customHeight="1" x14ac:dyDescent="0.2"/>
    <row r="12858" ht="12.75" customHeight="1" x14ac:dyDescent="0.2"/>
    <row r="12859" ht="12.75" customHeight="1" x14ac:dyDescent="0.2"/>
    <row r="12860" ht="12.75" customHeight="1" x14ac:dyDescent="0.2"/>
    <row r="12861" ht="12.75" customHeight="1" x14ac:dyDescent="0.2"/>
    <row r="12862" ht="12.75" customHeight="1" x14ac:dyDescent="0.2"/>
    <row r="12863" ht="12.75" customHeight="1" x14ac:dyDescent="0.2"/>
    <row r="12864" ht="12.75" customHeight="1" x14ac:dyDescent="0.2"/>
    <row r="12865" ht="12.75" customHeight="1" x14ac:dyDescent="0.2"/>
    <row r="12866" ht="12.75" customHeight="1" x14ac:dyDescent="0.2"/>
    <row r="12867" ht="12.75" customHeight="1" x14ac:dyDescent="0.2"/>
    <row r="12868" ht="12.75" customHeight="1" x14ac:dyDescent="0.2"/>
    <row r="12869" ht="12.75" customHeight="1" x14ac:dyDescent="0.2"/>
    <row r="12870" ht="12.75" customHeight="1" x14ac:dyDescent="0.2"/>
    <row r="12871" ht="12.75" customHeight="1" x14ac:dyDescent="0.2"/>
    <row r="12872" ht="12.75" customHeight="1" x14ac:dyDescent="0.2"/>
    <row r="12873" ht="12.75" customHeight="1" x14ac:dyDescent="0.2"/>
    <row r="12874" ht="12.75" customHeight="1" x14ac:dyDescent="0.2"/>
    <row r="12875" ht="12.75" customHeight="1" x14ac:dyDescent="0.2"/>
    <row r="12876" ht="12.75" customHeight="1" x14ac:dyDescent="0.2"/>
    <row r="12877" ht="12.75" customHeight="1" x14ac:dyDescent="0.2"/>
    <row r="12878" ht="12.75" customHeight="1" x14ac:dyDescent="0.2"/>
    <row r="12879" ht="12.75" customHeight="1" x14ac:dyDescent="0.2"/>
    <row r="12880" ht="12.75" customHeight="1" x14ac:dyDescent="0.2"/>
    <row r="12881" ht="12.75" customHeight="1" x14ac:dyDescent="0.2"/>
    <row r="12882" ht="12.75" customHeight="1" x14ac:dyDescent="0.2"/>
    <row r="12883" ht="12.75" customHeight="1" x14ac:dyDescent="0.2"/>
    <row r="12884" ht="12.75" customHeight="1" x14ac:dyDescent="0.2"/>
    <row r="12885" ht="12.75" customHeight="1" x14ac:dyDescent="0.2"/>
    <row r="12886" ht="12.75" customHeight="1" x14ac:dyDescent="0.2"/>
    <row r="12887" ht="12.75" customHeight="1" x14ac:dyDescent="0.2"/>
    <row r="12888" ht="12.75" customHeight="1" x14ac:dyDescent="0.2"/>
    <row r="12889" ht="12.75" customHeight="1" x14ac:dyDescent="0.2"/>
    <row r="12890" ht="12.75" customHeight="1" x14ac:dyDescent="0.2"/>
    <row r="12891" ht="12.75" customHeight="1" x14ac:dyDescent="0.2"/>
    <row r="12892" ht="12.75" customHeight="1" x14ac:dyDescent="0.2"/>
    <row r="12893" ht="12.75" customHeight="1" x14ac:dyDescent="0.2"/>
    <row r="12894" ht="12.75" customHeight="1" x14ac:dyDescent="0.2"/>
    <row r="12895" ht="12.75" customHeight="1" x14ac:dyDescent="0.2"/>
    <row r="12896" ht="12.75" customHeight="1" x14ac:dyDescent="0.2"/>
    <row r="12897" ht="12.75" customHeight="1" x14ac:dyDescent="0.2"/>
    <row r="12898" ht="12.75" customHeight="1" x14ac:dyDescent="0.2"/>
    <row r="12899" ht="12.75" customHeight="1" x14ac:dyDescent="0.2"/>
    <row r="12900" ht="12.75" customHeight="1" x14ac:dyDescent="0.2"/>
    <row r="12901" ht="12.75" customHeight="1" x14ac:dyDescent="0.2"/>
    <row r="12902" ht="12.75" customHeight="1" x14ac:dyDescent="0.2"/>
    <row r="12903" ht="12.75" customHeight="1" x14ac:dyDescent="0.2"/>
    <row r="12904" ht="12.75" customHeight="1" x14ac:dyDescent="0.2"/>
    <row r="12905" ht="12.75" customHeight="1" x14ac:dyDescent="0.2"/>
    <row r="12906" ht="12.75" customHeight="1" x14ac:dyDescent="0.2"/>
    <row r="12907" ht="12.75" customHeight="1" x14ac:dyDescent="0.2"/>
    <row r="12908" ht="12.75" customHeight="1" x14ac:dyDescent="0.2"/>
    <row r="12909" ht="12.75" customHeight="1" x14ac:dyDescent="0.2"/>
    <row r="12910" ht="12.75" customHeight="1" x14ac:dyDescent="0.2"/>
    <row r="12911" ht="12.75" customHeight="1" x14ac:dyDescent="0.2"/>
    <row r="12912" ht="12.75" customHeight="1" x14ac:dyDescent="0.2"/>
    <row r="12913" ht="12.75" customHeight="1" x14ac:dyDescent="0.2"/>
    <row r="12914" ht="12.75" customHeight="1" x14ac:dyDescent="0.2"/>
    <row r="12915" ht="12.75" customHeight="1" x14ac:dyDescent="0.2"/>
    <row r="12916" ht="12.75" customHeight="1" x14ac:dyDescent="0.2"/>
    <row r="12917" ht="12.75" customHeight="1" x14ac:dyDescent="0.2"/>
    <row r="12918" ht="12.75" customHeight="1" x14ac:dyDescent="0.2"/>
    <row r="12919" ht="12.75" customHeight="1" x14ac:dyDescent="0.2"/>
    <row r="12920" ht="12.75" customHeight="1" x14ac:dyDescent="0.2"/>
    <row r="12921" ht="12.75" customHeight="1" x14ac:dyDescent="0.2"/>
    <row r="12922" ht="12.75" customHeight="1" x14ac:dyDescent="0.2"/>
    <row r="12923" ht="12.75" customHeight="1" x14ac:dyDescent="0.2"/>
    <row r="12924" ht="12.75" customHeight="1" x14ac:dyDescent="0.2"/>
    <row r="12925" ht="12.75" customHeight="1" x14ac:dyDescent="0.2"/>
    <row r="12926" ht="12.75" customHeight="1" x14ac:dyDescent="0.2"/>
    <row r="12927" ht="12.75" customHeight="1" x14ac:dyDescent="0.2"/>
    <row r="12928" ht="12.75" customHeight="1" x14ac:dyDescent="0.2"/>
    <row r="12929" ht="12.75" customHeight="1" x14ac:dyDescent="0.2"/>
    <row r="12930" ht="12.75" customHeight="1" x14ac:dyDescent="0.2"/>
    <row r="12931" ht="12.75" customHeight="1" x14ac:dyDescent="0.2"/>
    <row r="12932" ht="12.75" customHeight="1" x14ac:dyDescent="0.2"/>
    <row r="12933" ht="12.75" customHeight="1" x14ac:dyDescent="0.2"/>
    <row r="12934" ht="12.75" customHeight="1" x14ac:dyDescent="0.2"/>
    <row r="12935" ht="12.75" customHeight="1" x14ac:dyDescent="0.2"/>
    <row r="12936" ht="12.75" customHeight="1" x14ac:dyDescent="0.2"/>
    <row r="12937" ht="12.75" customHeight="1" x14ac:dyDescent="0.2"/>
    <row r="12938" ht="12.75" customHeight="1" x14ac:dyDescent="0.2"/>
    <row r="12939" ht="12.75" customHeight="1" x14ac:dyDescent="0.2"/>
    <row r="12940" ht="12.75" customHeight="1" x14ac:dyDescent="0.2"/>
    <row r="12941" ht="12.75" customHeight="1" x14ac:dyDescent="0.2"/>
    <row r="12942" ht="12.75" customHeight="1" x14ac:dyDescent="0.2"/>
    <row r="12943" ht="12.75" customHeight="1" x14ac:dyDescent="0.2"/>
    <row r="12944" ht="12.75" customHeight="1" x14ac:dyDescent="0.2"/>
    <row r="12945" ht="12.75" customHeight="1" x14ac:dyDescent="0.2"/>
    <row r="12946" ht="12.75" customHeight="1" x14ac:dyDescent="0.2"/>
    <row r="12947" ht="12.75" customHeight="1" x14ac:dyDescent="0.2"/>
    <row r="12948" ht="12.75" customHeight="1" x14ac:dyDescent="0.2"/>
    <row r="12949" ht="12.75" customHeight="1" x14ac:dyDescent="0.2"/>
    <row r="12950" ht="12.75" customHeight="1" x14ac:dyDescent="0.2"/>
    <row r="12951" ht="12.75" customHeight="1" x14ac:dyDescent="0.2"/>
    <row r="12952" ht="12.75" customHeight="1" x14ac:dyDescent="0.2"/>
    <row r="12953" ht="12.75" customHeight="1" x14ac:dyDescent="0.2"/>
    <row r="12954" ht="12.75" customHeight="1" x14ac:dyDescent="0.2"/>
    <row r="12955" ht="12.75" customHeight="1" x14ac:dyDescent="0.2"/>
    <row r="12956" ht="12.75" customHeight="1" x14ac:dyDescent="0.2"/>
    <row r="12957" ht="12.75" customHeight="1" x14ac:dyDescent="0.2"/>
    <row r="12958" ht="12.75" customHeight="1" x14ac:dyDescent="0.2"/>
    <row r="12959" ht="12.75" customHeight="1" x14ac:dyDescent="0.2"/>
    <row r="12960" ht="12.75" customHeight="1" x14ac:dyDescent="0.2"/>
    <row r="12961" ht="12.75" customHeight="1" x14ac:dyDescent="0.2"/>
    <row r="12962" ht="12.75" customHeight="1" x14ac:dyDescent="0.2"/>
    <row r="12963" ht="12.75" customHeight="1" x14ac:dyDescent="0.2"/>
    <row r="12964" ht="12.75" customHeight="1" x14ac:dyDescent="0.2"/>
    <row r="12965" ht="12.75" customHeight="1" x14ac:dyDescent="0.2"/>
    <row r="12966" ht="12.75" customHeight="1" x14ac:dyDescent="0.2"/>
    <row r="12967" ht="12.75" customHeight="1" x14ac:dyDescent="0.2"/>
    <row r="12968" ht="12.75" customHeight="1" x14ac:dyDescent="0.2"/>
    <row r="12969" ht="12.75" customHeight="1" x14ac:dyDescent="0.2"/>
    <row r="12970" ht="12.75" customHeight="1" x14ac:dyDescent="0.2"/>
    <row r="12971" ht="12.75" customHeight="1" x14ac:dyDescent="0.2"/>
    <row r="12972" ht="12.75" customHeight="1" x14ac:dyDescent="0.2"/>
    <row r="12973" ht="12.75" customHeight="1" x14ac:dyDescent="0.2"/>
    <row r="12974" ht="12.75" customHeight="1" x14ac:dyDescent="0.2"/>
    <row r="12975" ht="12.75" customHeight="1" x14ac:dyDescent="0.2"/>
    <row r="12976" ht="12.75" customHeight="1" x14ac:dyDescent="0.2"/>
    <row r="12977" ht="12.75" customHeight="1" x14ac:dyDescent="0.2"/>
    <row r="12978" ht="12.75" customHeight="1" x14ac:dyDescent="0.2"/>
    <row r="12979" ht="12.75" customHeight="1" x14ac:dyDescent="0.2"/>
    <row r="12980" ht="12.75" customHeight="1" x14ac:dyDescent="0.2"/>
    <row r="12981" ht="12.75" customHeight="1" x14ac:dyDescent="0.2"/>
    <row r="12982" ht="12.75" customHeight="1" x14ac:dyDescent="0.2"/>
    <row r="12983" ht="12.75" customHeight="1" x14ac:dyDescent="0.2"/>
    <row r="12984" ht="12.75" customHeight="1" x14ac:dyDescent="0.2"/>
    <row r="12985" ht="12.75" customHeight="1" x14ac:dyDescent="0.2"/>
    <row r="12986" ht="12.75" customHeight="1" x14ac:dyDescent="0.2"/>
    <row r="12987" ht="12.75" customHeight="1" x14ac:dyDescent="0.2"/>
    <row r="12988" ht="12.75" customHeight="1" x14ac:dyDescent="0.2"/>
    <row r="12989" ht="12.75" customHeight="1" x14ac:dyDescent="0.2"/>
    <row r="12990" ht="12.75" customHeight="1" x14ac:dyDescent="0.2"/>
    <row r="12991" ht="12.75" customHeight="1" x14ac:dyDescent="0.2"/>
    <row r="12992" ht="12.75" customHeight="1" x14ac:dyDescent="0.2"/>
    <row r="12993" ht="12.75" customHeight="1" x14ac:dyDescent="0.2"/>
    <row r="12994" ht="12.75" customHeight="1" x14ac:dyDescent="0.2"/>
    <row r="12995" ht="12.75" customHeight="1" x14ac:dyDescent="0.2"/>
    <row r="12996" ht="12.75" customHeight="1" x14ac:dyDescent="0.2"/>
    <row r="12997" ht="12.75" customHeight="1" x14ac:dyDescent="0.2"/>
    <row r="12998" ht="12.75" customHeight="1" x14ac:dyDescent="0.2"/>
    <row r="12999" ht="12.75" customHeight="1" x14ac:dyDescent="0.2"/>
    <row r="13000" ht="12.75" customHeight="1" x14ac:dyDescent="0.2"/>
    <row r="13001" ht="12.75" customHeight="1" x14ac:dyDescent="0.2"/>
    <row r="13002" ht="12.75" customHeight="1" x14ac:dyDescent="0.2"/>
    <row r="13003" ht="12.75" customHeight="1" x14ac:dyDescent="0.2"/>
    <row r="13004" ht="12.75" customHeight="1" x14ac:dyDescent="0.2"/>
    <row r="13005" ht="12.75" customHeight="1" x14ac:dyDescent="0.2"/>
    <row r="13006" ht="12.75" customHeight="1" x14ac:dyDescent="0.2"/>
    <row r="13007" ht="12.75" customHeight="1" x14ac:dyDescent="0.2"/>
    <row r="13008" ht="12.75" customHeight="1" x14ac:dyDescent="0.2"/>
    <row r="13009" ht="12.75" customHeight="1" x14ac:dyDescent="0.2"/>
    <row r="13010" ht="12.75" customHeight="1" x14ac:dyDescent="0.2"/>
    <row r="13011" ht="12.75" customHeight="1" x14ac:dyDescent="0.2"/>
    <row r="13012" ht="12.75" customHeight="1" x14ac:dyDescent="0.2"/>
    <row r="13013" ht="12.75" customHeight="1" x14ac:dyDescent="0.2"/>
    <row r="13014" ht="12.75" customHeight="1" x14ac:dyDescent="0.2"/>
    <row r="13015" ht="12.75" customHeight="1" x14ac:dyDescent="0.2"/>
    <row r="13016" ht="12.75" customHeight="1" x14ac:dyDescent="0.2"/>
    <row r="13017" ht="12.75" customHeight="1" x14ac:dyDescent="0.2"/>
    <row r="13018" ht="12.75" customHeight="1" x14ac:dyDescent="0.2"/>
    <row r="13019" ht="12.75" customHeight="1" x14ac:dyDescent="0.2"/>
    <row r="13020" ht="12.75" customHeight="1" x14ac:dyDescent="0.2"/>
    <row r="13021" ht="12.75" customHeight="1" x14ac:dyDescent="0.2"/>
    <row r="13022" ht="12.75" customHeight="1" x14ac:dyDescent="0.2"/>
    <row r="13023" ht="12.75" customHeight="1" x14ac:dyDescent="0.2"/>
    <row r="13024" ht="12.75" customHeight="1" x14ac:dyDescent="0.2"/>
    <row r="13025" ht="12.75" customHeight="1" x14ac:dyDescent="0.2"/>
    <row r="13026" ht="12.75" customHeight="1" x14ac:dyDescent="0.2"/>
    <row r="13027" ht="12.75" customHeight="1" x14ac:dyDescent="0.2"/>
    <row r="13028" ht="12.75" customHeight="1" x14ac:dyDescent="0.2"/>
    <row r="13029" ht="12.75" customHeight="1" x14ac:dyDescent="0.2"/>
    <row r="13030" ht="12.75" customHeight="1" x14ac:dyDescent="0.2"/>
    <row r="13031" ht="12.75" customHeight="1" x14ac:dyDescent="0.2"/>
    <row r="13032" ht="12.75" customHeight="1" x14ac:dyDescent="0.2"/>
    <row r="13033" ht="12.75" customHeight="1" x14ac:dyDescent="0.2"/>
    <row r="13034" ht="12.75" customHeight="1" x14ac:dyDescent="0.2"/>
    <row r="13035" ht="12.75" customHeight="1" x14ac:dyDescent="0.2"/>
    <row r="13036" ht="12.75" customHeight="1" x14ac:dyDescent="0.2"/>
    <row r="13037" ht="12.75" customHeight="1" x14ac:dyDescent="0.2"/>
    <row r="13038" ht="12.75" customHeight="1" x14ac:dyDescent="0.2"/>
    <row r="13039" ht="12.75" customHeight="1" x14ac:dyDescent="0.2"/>
    <row r="13040" ht="12.75" customHeight="1" x14ac:dyDescent="0.2"/>
    <row r="13041" ht="12.75" customHeight="1" x14ac:dyDescent="0.2"/>
    <row r="13042" ht="12.75" customHeight="1" x14ac:dyDescent="0.2"/>
    <row r="13043" ht="12.75" customHeight="1" x14ac:dyDescent="0.2"/>
    <row r="13044" ht="12.75" customHeight="1" x14ac:dyDescent="0.2"/>
    <row r="13045" ht="12.75" customHeight="1" x14ac:dyDescent="0.2"/>
    <row r="13046" ht="12.75" customHeight="1" x14ac:dyDescent="0.2"/>
    <row r="13047" ht="12.75" customHeight="1" x14ac:dyDescent="0.2"/>
    <row r="13048" ht="12.75" customHeight="1" x14ac:dyDescent="0.2"/>
    <row r="13049" ht="12.75" customHeight="1" x14ac:dyDescent="0.2"/>
    <row r="13050" ht="12.75" customHeight="1" x14ac:dyDescent="0.2"/>
    <row r="13051" ht="12.75" customHeight="1" x14ac:dyDescent="0.2"/>
    <row r="13052" ht="12.75" customHeight="1" x14ac:dyDescent="0.2"/>
    <row r="13053" ht="12.75" customHeight="1" x14ac:dyDescent="0.2"/>
    <row r="13054" ht="12.75" customHeight="1" x14ac:dyDescent="0.2"/>
    <row r="13055" ht="12.75" customHeight="1" x14ac:dyDescent="0.2"/>
    <row r="13056" ht="12.75" customHeight="1" x14ac:dyDescent="0.2"/>
    <row r="13057" ht="12.75" customHeight="1" x14ac:dyDescent="0.2"/>
    <row r="13058" ht="12.75" customHeight="1" x14ac:dyDescent="0.2"/>
    <row r="13059" ht="12.75" customHeight="1" x14ac:dyDescent="0.2"/>
    <row r="13060" ht="12.75" customHeight="1" x14ac:dyDescent="0.2"/>
    <row r="13061" ht="12.75" customHeight="1" x14ac:dyDescent="0.2"/>
    <row r="13062" ht="12.75" customHeight="1" x14ac:dyDescent="0.2"/>
    <row r="13063" ht="12.75" customHeight="1" x14ac:dyDescent="0.2"/>
    <row r="13064" ht="12.75" customHeight="1" x14ac:dyDescent="0.2"/>
    <row r="13065" ht="12.75" customHeight="1" x14ac:dyDescent="0.2"/>
    <row r="13066" ht="12.75" customHeight="1" x14ac:dyDescent="0.2"/>
    <row r="13067" ht="12.75" customHeight="1" x14ac:dyDescent="0.2"/>
    <row r="13068" ht="12.75" customHeight="1" x14ac:dyDescent="0.2"/>
    <row r="13069" ht="12.75" customHeight="1" x14ac:dyDescent="0.2"/>
    <row r="13070" ht="12.75" customHeight="1" x14ac:dyDescent="0.2"/>
    <row r="13071" ht="12.75" customHeight="1" x14ac:dyDescent="0.2"/>
    <row r="13072" ht="12.75" customHeight="1" x14ac:dyDescent="0.2"/>
    <row r="13073" ht="12.75" customHeight="1" x14ac:dyDescent="0.2"/>
    <row r="13074" ht="12.75" customHeight="1" x14ac:dyDescent="0.2"/>
    <row r="13075" ht="12.75" customHeight="1" x14ac:dyDescent="0.2"/>
    <row r="13076" ht="12.75" customHeight="1" x14ac:dyDescent="0.2"/>
    <row r="13077" ht="12.75" customHeight="1" x14ac:dyDescent="0.2"/>
    <row r="13078" ht="12.75" customHeight="1" x14ac:dyDescent="0.2"/>
    <row r="13079" ht="12.75" customHeight="1" x14ac:dyDescent="0.2"/>
    <row r="13080" ht="12.75" customHeight="1" x14ac:dyDescent="0.2"/>
    <row r="13081" ht="12.75" customHeight="1" x14ac:dyDescent="0.2"/>
    <row r="13082" ht="12.75" customHeight="1" x14ac:dyDescent="0.2"/>
    <row r="13083" ht="12.75" customHeight="1" x14ac:dyDescent="0.2"/>
    <row r="13084" ht="12.75" customHeight="1" x14ac:dyDescent="0.2"/>
    <row r="13085" ht="12.75" customHeight="1" x14ac:dyDescent="0.2"/>
    <row r="13086" ht="12.75" customHeight="1" x14ac:dyDescent="0.2"/>
    <row r="13087" ht="12.75" customHeight="1" x14ac:dyDescent="0.2"/>
    <row r="13088" ht="12.75" customHeight="1" x14ac:dyDescent="0.2"/>
    <row r="13089" ht="12.75" customHeight="1" x14ac:dyDescent="0.2"/>
    <row r="13090" ht="12.75" customHeight="1" x14ac:dyDescent="0.2"/>
    <row r="13091" ht="12.75" customHeight="1" x14ac:dyDescent="0.2"/>
    <row r="13092" ht="12.75" customHeight="1" x14ac:dyDescent="0.2"/>
    <row r="13093" ht="12.75" customHeight="1" x14ac:dyDescent="0.2"/>
    <row r="13094" ht="12.75" customHeight="1" x14ac:dyDescent="0.2"/>
    <row r="13095" ht="12.75" customHeight="1" x14ac:dyDescent="0.2"/>
    <row r="13096" ht="12.75" customHeight="1" x14ac:dyDescent="0.2"/>
    <row r="13097" ht="12.75" customHeight="1" x14ac:dyDescent="0.2"/>
    <row r="13098" ht="12.75" customHeight="1" x14ac:dyDescent="0.2"/>
    <row r="13099" ht="12.75" customHeight="1" x14ac:dyDescent="0.2"/>
    <row r="13100" ht="12.75" customHeight="1" x14ac:dyDescent="0.2"/>
    <row r="13101" ht="12.75" customHeight="1" x14ac:dyDescent="0.2"/>
    <row r="13102" ht="12.75" customHeight="1" x14ac:dyDescent="0.2"/>
    <row r="13103" ht="12.75" customHeight="1" x14ac:dyDescent="0.2"/>
    <row r="13104" ht="12.75" customHeight="1" x14ac:dyDescent="0.2"/>
    <row r="13105" ht="12.75" customHeight="1" x14ac:dyDescent="0.2"/>
    <row r="13106" ht="12.75" customHeight="1" x14ac:dyDescent="0.2"/>
    <row r="13107" ht="12.75" customHeight="1" x14ac:dyDescent="0.2"/>
    <row r="13108" ht="12.75" customHeight="1" x14ac:dyDescent="0.2"/>
    <row r="13109" ht="12.75" customHeight="1" x14ac:dyDescent="0.2"/>
    <row r="13110" ht="12.75" customHeight="1" x14ac:dyDescent="0.2"/>
    <row r="13111" ht="12.75" customHeight="1" x14ac:dyDescent="0.2"/>
    <row r="13112" ht="12.75" customHeight="1" x14ac:dyDescent="0.2"/>
    <row r="13113" ht="12.75" customHeight="1" x14ac:dyDescent="0.2"/>
    <row r="13114" ht="12.75" customHeight="1" x14ac:dyDescent="0.2"/>
    <row r="13115" ht="12.75" customHeight="1" x14ac:dyDescent="0.2"/>
    <row r="13116" ht="12.75" customHeight="1" x14ac:dyDescent="0.2"/>
    <row r="13117" ht="12.75" customHeight="1" x14ac:dyDescent="0.2"/>
    <row r="13118" ht="12.75" customHeight="1" x14ac:dyDescent="0.2"/>
    <row r="13119" ht="12.75" customHeight="1" x14ac:dyDescent="0.2"/>
    <row r="13120" ht="12.75" customHeight="1" x14ac:dyDescent="0.2"/>
    <row r="13121" ht="12.75" customHeight="1" x14ac:dyDescent="0.2"/>
    <row r="13122" ht="12.75" customHeight="1" x14ac:dyDescent="0.2"/>
    <row r="13123" ht="12.75" customHeight="1" x14ac:dyDescent="0.2"/>
    <row r="13124" ht="12.75" customHeight="1" x14ac:dyDescent="0.2"/>
    <row r="13125" ht="12.75" customHeight="1" x14ac:dyDescent="0.2"/>
    <row r="13126" ht="12.75" customHeight="1" x14ac:dyDescent="0.2"/>
    <row r="13127" ht="12.75" customHeight="1" x14ac:dyDescent="0.2"/>
    <row r="13128" ht="12.75" customHeight="1" x14ac:dyDescent="0.2"/>
    <row r="13129" ht="12.75" customHeight="1" x14ac:dyDescent="0.2"/>
    <row r="13130" ht="12.75" customHeight="1" x14ac:dyDescent="0.2"/>
    <row r="13131" ht="12.75" customHeight="1" x14ac:dyDescent="0.2"/>
    <row r="13132" ht="12.75" customHeight="1" x14ac:dyDescent="0.2"/>
    <row r="13133" ht="12.75" customHeight="1" x14ac:dyDescent="0.2"/>
    <row r="13134" ht="12.75" customHeight="1" x14ac:dyDescent="0.2"/>
    <row r="13135" ht="12.75" customHeight="1" x14ac:dyDescent="0.2"/>
    <row r="13136" ht="12.75" customHeight="1" x14ac:dyDescent="0.2"/>
    <row r="13137" ht="12.75" customHeight="1" x14ac:dyDescent="0.2"/>
    <row r="13138" ht="12.75" customHeight="1" x14ac:dyDescent="0.2"/>
    <row r="13139" ht="12.75" customHeight="1" x14ac:dyDescent="0.2"/>
    <row r="13140" ht="12.75" customHeight="1" x14ac:dyDescent="0.2"/>
    <row r="13141" ht="12.75" customHeight="1" x14ac:dyDescent="0.2"/>
    <row r="13142" ht="12.75" customHeight="1" x14ac:dyDescent="0.2"/>
    <row r="13143" ht="12.75" customHeight="1" x14ac:dyDescent="0.2"/>
    <row r="13144" ht="12.75" customHeight="1" x14ac:dyDescent="0.2"/>
    <row r="13145" ht="12.75" customHeight="1" x14ac:dyDescent="0.2"/>
    <row r="13146" ht="12.75" customHeight="1" x14ac:dyDescent="0.2"/>
    <row r="13147" ht="12.75" customHeight="1" x14ac:dyDescent="0.2"/>
    <row r="13148" ht="12.75" customHeight="1" x14ac:dyDescent="0.2"/>
    <row r="13149" ht="12.75" customHeight="1" x14ac:dyDescent="0.2"/>
    <row r="13150" ht="12.75" customHeight="1" x14ac:dyDescent="0.2"/>
    <row r="13151" ht="12.75" customHeight="1" x14ac:dyDescent="0.2"/>
    <row r="13152" ht="12.75" customHeight="1" x14ac:dyDescent="0.2"/>
    <row r="13153" ht="12.75" customHeight="1" x14ac:dyDescent="0.2"/>
    <row r="13154" ht="12.75" customHeight="1" x14ac:dyDescent="0.2"/>
    <row r="13155" ht="12.75" customHeight="1" x14ac:dyDescent="0.2"/>
    <row r="13156" ht="12.75" customHeight="1" x14ac:dyDescent="0.2"/>
    <row r="13157" ht="12.75" customHeight="1" x14ac:dyDescent="0.2"/>
    <row r="13158" ht="12.75" customHeight="1" x14ac:dyDescent="0.2"/>
    <row r="13159" ht="12.75" customHeight="1" x14ac:dyDescent="0.2"/>
    <row r="13160" ht="12.75" customHeight="1" x14ac:dyDescent="0.2"/>
    <row r="13161" ht="12.75" customHeight="1" x14ac:dyDescent="0.2"/>
    <row r="13162" ht="12.75" customHeight="1" x14ac:dyDescent="0.2"/>
    <row r="13163" ht="12.75" customHeight="1" x14ac:dyDescent="0.2"/>
    <row r="13164" ht="12.75" customHeight="1" x14ac:dyDescent="0.2"/>
    <row r="13165" ht="12.75" customHeight="1" x14ac:dyDescent="0.2"/>
    <row r="13166" ht="12.75" customHeight="1" x14ac:dyDescent="0.2"/>
    <row r="13167" ht="12.75" customHeight="1" x14ac:dyDescent="0.2"/>
    <row r="13168" ht="12.75" customHeight="1" x14ac:dyDescent="0.2"/>
    <row r="13169" ht="12.75" customHeight="1" x14ac:dyDescent="0.2"/>
    <row r="13170" ht="12.75" customHeight="1" x14ac:dyDescent="0.2"/>
    <row r="13171" ht="12.75" customHeight="1" x14ac:dyDescent="0.2"/>
    <row r="13172" ht="12.75" customHeight="1" x14ac:dyDescent="0.2"/>
    <row r="13173" ht="12.75" customHeight="1" x14ac:dyDescent="0.2"/>
    <row r="13174" ht="12.75" customHeight="1" x14ac:dyDescent="0.2"/>
    <row r="13175" ht="12.75" customHeight="1" x14ac:dyDescent="0.2"/>
    <row r="13176" ht="12.75" customHeight="1" x14ac:dyDescent="0.2"/>
    <row r="13177" ht="12.75" customHeight="1" x14ac:dyDescent="0.2"/>
    <row r="13178" ht="12.75" customHeight="1" x14ac:dyDescent="0.2"/>
    <row r="13179" ht="12.75" customHeight="1" x14ac:dyDescent="0.2"/>
    <row r="13180" ht="12.75" customHeight="1" x14ac:dyDescent="0.2"/>
    <row r="13181" ht="12.75" customHeight="1" x14ac:dyDescent="0.2"/>
    <row r="13182" ht="12.75" customHeight="1" x14ac:dyDescent="0.2"/>
    <row r="13183" ht="12.75" customHeight="1" x14ac:dyDescent="0.2"/>
    <row r="13184" ht="12.75" customHeight="1" x14ac:dyDescent="0.2"/>
    <row r="13185" ht="12.75" customHeight="1" x14ac:dyDescent="0.2"/>
    <row r="13186" ht="12.75" customHeight="1" x14ac:dyDescent="0.2"/>
    <row r="13187" ht="12.75" customHeight="1" x14ac:dyDescent="0.2"/>
    <row r="13188" ht="12.75" customHeight="1" x14ac:dyDescent="0.2"/>
    <row r="13189" ht="12.75" customHeight="1" x14ac:dyDescent="0.2"/>
    <row r="13190" ht="12.75" customHeight="1" x14ac:dyDescent="0.2"/>
    <row r="13191" ht="12.75" customHeight="1" x14ac:dyDescent="0.2"/>
    <row r="13192" ht="12.75" customHeight="1" x14ac:dyDescent="0.2"/>
    <row r="13193" ht="12.75" customHeight="1" x14ac:dyDescent="0.2"/>
    <row r="13194" ht="12.75" customHeight="1" x14ac:dyDescent="0.2"/>
    <row r="13195" ht="12.75" customHeight="1" x14ac:dyDescent="0.2"/>
    <row r="13196" ht="12.75" customHeight="1" x14ac:dyDescent="0.2"/>
    <row r="13197" ht="12.75" customHeight="1" x14ac:dyDescent="0.2"/>
    <row r="13198" ht="12.75" customHeight="1" x14ac:dyDescent="0.2"/>
    <row r="13199" ht="12.75" customHeight="1" x14ac:dyDescent="0.2"/>
    <row r="13200" ht="12.75" customHeight="1" x14ac:dyDescent="0.2"/>
    <row r="13201" ht="12.75" customHeight="1" x14ac:dyDescent="0.2"/>
    <row r="13202" ht="12.75" customHeight="1" x14ac:dyDescent="0.2"/>
    <row r="13203" ht="12.75" customHeight="1" x14ac:dyDescent="0.2"/>
    <row r="13204" ht="12.75" customHeight="1" x14ac:dyDescent="0.2"/>
    <row r="13205" ht="12.75" customHeight="1" x14ac:dyDescent="0.2"/>
    <row r="13206" ht="12.75" customHeight="1" x14ac:dyDescent="0.2"/>
    <row r="13207" ht="12.75" customHeight="1" x14ac:dyDescent="0.2"/>
    <row r="13208" ht="12.75" customHeight="1" x14ac:dyDescent="0.2"/>
    <row r="13209" ht="12.75" customHeight="1" x14ac:dyDescent="0.2"/>
    <row r="13210" ht="12.75" customHeight="1" x14ac:dyDescent="0.2"/>
    <row r="13211" ht="12.75" customHeight="1" x14ac:dyDescent="0.2"/>
    <row r="13212" ht="12.75" customHeight="1" x14ac:dyDescent="0.2"/>
    <row r="13213" ht="12.75" customHeight="1" x14ac:dyDescent="0.2"/>
    <row r="13214" ht="12.75" customHeight="1" x14ac:dyDescent="0.2"/>
    <row r="13215" ht="12.75" customHeight="1" x14ac:dyDescent="0.2"/>
    <row r="13216" ht="12.75" customHeight="1" x14ac:dyDescent="0.2"/>
    <row r="13217" ht="12.75" customHeight="1" x14ac:dyDescent="0.2"/>
    <row r="13218" ht="12.75" customHeight="1" x14ac:dyDescent="0.2"/>
    <row r="13219" ht="12.75" customHeight="1" x14ac:dyDescent="0.2"/>
    <row r="13220" ht="12.75" customHeight="1" x14ac:dyDescent="0.2"/>
    <row r="13221" ht="12.75" customHeight="1" x14ac:dyDescent="0.2"/>
    <row r="13222" ht="12.75" customHeight="1" x14ac:dyDescent="0.2"/>
    <row r="13223" ht="12.75" customHeight="1" x14ac:dyDescent="0.2"/>
    <row r="13224" ht="12.75" customHeight="1" x14ac:dyDescent="0.2"/>
    <row r="13225" ht="12.75" customHeight="1" x14ac:dyDescent="0.2"/>
    <row r="13226" ht="12.75" customHeight="1" x14ac:dyDescent="0.2"/>
    <row r="13227" ht="12.75" customHeight="1" x14ac:dyDescent="0.2"/>
    <row r="13228" ht="12.75" customHeight="1" x14ac:dyDescent="0.2"/>
    <row r="13229" ht="12.75" customHeight="1" x14ac:dyDescent="0.2"/>
    <row r="13230" ht="12.75" customHeight="1" x14ac:dyDescent="0.2"/>
    <row r="13231" ht="12.75" customHeight="1" x14ac:dyDescent="0.2"/>
    <row r="13232" ht="12.75" customHeight="1" x14ac:dyDescent="0.2"/>
    <row r="13233" ht="12.75" customHeight="1" x14ac:dyDescent="0.2"/>
    <row r="13234" ht="12.75" customHeight="1" x14ac:dyDescent="0.2"/>
    <row r="13235" ht="12.75" customHeight="1" x14ac:dyDescent="0.2"/>
    <row r="13236" ht="12.75" customHeight="1" x14ac:dyDescent="0.2"/>
    <row r="13237" ht="12.75" customHeight="1" x14ac:dyDescent="0.2"/>
    <row r="13238" ht="12.75" customHeight="1" x14ac:dyDescent="0.2"/>
    <row r="13239" ht="12.75" customHeight="1" x14ac:dyDescent="0.2"/>
    <row r="13240" ht="12.75" customHeight="1" x14ac:dyDescent="0.2"/>
    <row r="13241" ht="12.75" customHeight="1" x14ac:dyDescent="0.2"/>
    <row r="13242" ht="12.75" customHeight="1" x14ac:dyDescent="0.2"/>
    <row r="13243" ht="12.75" customHeight="1" x14ac:dyDescent="0.2"/>
    <row r="13244" ht="12.75" customHeight="1" x14ac:dyDescent="0.2"/>
    <row r="13245" ht="12.75" customHeight="1" x14ac:dyDescent="0.2"/>
    <row r="13246" ht="12.75" customHeight="1" x14ac:dyDescent="0.2"/>
    <row r="13247" ht="12.75" customHeight="1" x14ac:dyDescent="0.2"/>
    <row r="13248" ht="12.75" customHeight="1" x14ac:dyDescent="0.2"/>
    <row r="13249" ht="12.75" customHeight="1" x14ac:dyDescent="0.2"/>
    <row r="13250" ht="12.75" customHeight="1" x14ac:dyDescent="0.2"/>
    <row r="13251" ht="12.75" customHeight="1" x14ac:dyDescent="0.2"/>
    <row r="13252" ht="12.75" customHeight="1" x14ac:dyDescent="0.2"/>
    <row r="13253" ht="12.75" customHeight="1" x14ac:dyDescent="0.2"/>
    <row r="13254" ht="12.75" customHeight="1" x14ac:dyDescent="0.2"/>
    <row r="13255" ht="12.75" customHeight="1" x14ac:dyDescent="0.2"/>
    <row r="13256" ht="12.75" customHeight="1" x14ac:dyDescent="0.2"/>
    <row r="13257" ht="12.75" customHeight="1" x14ac:dyDescent="0.2"/>
    <row r="13258" ht="12.75" customHeight="1" x14ac:dyDescent="0.2"/>
    <row r="13259" ht="12.75" customHeight="1" x14ac:dyDescent="0.2"/>
    <row r="13260" ht="12.75" customHeight="1" x14ac:dyDescent="0.2"/>
    <row r="13261" ht="12.75" customHeight="1" x14ac:dyDescent="0.2"/>
    <row r="13262" ht="12.75" customHeight="1" x14ac:dyDescent="0.2"/>
    <row r="13263" ht="12.75" customHeight="1" x14ac:dyDescent="0.2"/>
    <row r="13264" ht="12.75" customHeight="1" x14ac:dyDescent="0.2"/>
    <row r="13265" ht="12.75" customHeight="1" x14ac:dyDescent="0.2"/>
    <row r="13266" ht="12.75" customHeight="1" x14ac:dyDescent="0.2"/>
    <row r="13267" ht="12.75" customHeight="1" x14ac:dyDescent="0.2"/>
    <row r="13268" ht="12.75" customHeight="1" x14ac:dyDescent="0.2"/>
    <row r="13269" ht="12.75" customHeight="1" x14ac:dyDescent="0.2"/>
    <row r="13270" ht="12.75" customHeight="1" x14ac:dyDescent="0.2"/>
    <row r="13271" ht="12.75" customHeight="1" x14ac:dyDescent="0.2"/>
    <row r="13272" ht="12.75" customHeight="1" x14ac:dyDescent="0.2"/>
    <row r="13273" ht="12.75" customHeight="1" x14ac:dyDescent="0.2"/>
    <row r="13274" ht="12.75" customHeight="1" x14ac:dyDescent="0.2"/>
    <row r="13275" ht="12.75" customHeight="1" x14ac:dyDescent="0.2"/>
    <row r="13276" ht="12.75" customHeight="1" x14ac:dyDescent="0.2"/>
    <row r="13277" ht="12.75" customHeight="1" x14ac:dyDescent="0.2"/>
    <row r="13278" ht="12.75" customHeight="1" x14ac:dyDescent="0.2"/>
    <row r="13279" ht="12.75" customHeight="1" x14ac:dyDescent="0.2"/>
    <row r="13280" ht="12.75" customHeight="1" x14ac:dyDescent="0.2"/>
    <row r="13281" ht="12.75" customHeight="1" x14ac:dyDescent="0.2"/>
    <row r="13282" ht="12.75" customHeight="1" x14ac:dyDescent="0.2"/>
    <row r="13283" ht="12.75" customHeight="1" x14ac:dyDescent="0.2"/>
    <row r="13284" ht="12.75" customHeight="1" x14ac:dyDescent="0.2"/>
    <row r="13285" ht="12.75" customHeight="1" x14ac:dyDescent="0.2"/>
    <row r="13286" ht="12.75" customHeight="1" x14ac:dyDescent="0.2"/>
    <row r="13287" ht="12.75" customHeight="1" x14ac:dyDescent="0.2"/>
    <row r="13288" ht="12.75" customHeight="1" x14ac:dyDescent="0.2"/>
    <row r="13289" ht="12.75" customHeight="1" x14ac:dyDescent="0.2"/>
    <row r="13290" ht="12.75" customHeight="1" x14ac:dyDescent="0.2"/>
    <row r="13291" ht="12.75" customHeight="1" x14ac:dyDescent="0.2"/>
    <row r="13292" ht="12.75" customHeight="1" x14ac:dyDescent="0.2"/>
    <row r="13293" ht="12.75" customHeight="1" x14ac:dyDescent="0.2"/>
    <row r="13294" ht="12.75" customHeight="1" x14ac:dyDescent="0.2"/>
    <row r="13295" ht="12.75" customHeight="1" x14ac:dyDescent="0.2"/>
    <row r="13296" ht="12.75" customHeight="1" x14ac:dyDescent="0.2"/>
    <row r="13297" ht="12.75" customHeight="1" x14ac:dyDescent="0.2"/>
    <row r="13298" ht="12.75" customHeight="1" x14ac:dyDescent="0.2"/>
    <row r="13299" ht="12.75" customHeight="1" x14ac:dyDescent="0.2"/>
    <row r="13300" ht="12.75" customHeight="1" x14ac:dyDescent="0.2"/>
    <row r="13301" ht="12.75" customHeight="1" x14ac:dyDescent="0.2"/>
    <row r="13302" ht="12.75" customHeight="1" x14ac:dyDescent="0.2"/>
    <row r="13303" ht="12.75" customHeight="1" x14ac:dyDescent="0.2"/>
    <row r="13304" ht="12.75" customHeight="1" x14ac:dyDescent="0.2"/>
    <row r="13305" ht="12.75" customHeight="1" x14ac:dyDescent="0.2"/>
    <row r="13306" ht="12.75" customHeight="1" x14ac:dyDescent="0.2"/>
    <row r="13307" ht="12.75" customHeight="1" x14ac:dyDescent="0.2"/>
    <row r="13308" ht="12.75" customHeight="1" x14ac:dyDescent="0.2"/>
    <row r="13309" ht="12.75" customHeight="1" x14ac:dyDescent="0.2"/>
    <row r="13310" ht="12.75" customHeight="1" x14ac:dyDescent="0.2"/>
    <row r="13311" ht="12.75" customHeight="1" x14ac:dyDescent="0.2"/>
    <row r="13312" ht="12.75" customHeight="1" x14ac:dyDescent="0.2"/>
    <row r="13313" ht="12.75" customHeight="1" x14ac:dyDescent="0.2"/>
    <row r="13314" ht="12.75" customHeight="1" x14ac:dyDescent="0.2"/>
    <row r="13315" ht="12.75" customHeight="1" x14ac:dyDescent="0.2"/>
    <row r="13316" ht="12.75" customHeight="1" x14ac:dyDescent="0.2"/>
    <row r="13317" ht="12.75" customHeight="1" x14ac:dyDescent="0.2"/>
    <row r="13318" ht="12.75" customHeight="1" x14ac:dyDescent="0.2"/>
    <row r="13319" ht="12.75" customHeight="1" x14ac:dyDescent="0.2"/>
    <row r="13320" ht="12.75" customHeight="1" x14ac:dyDescent="0.2"/>
    <row r="13321" ht="12.75" customHeight="1" x14ac:dyDescent="0.2"/>
    <row r="13322" ht="12.75" customHeight="1" x14ac:dyDescent="0.2"/>
    <row r="13323" ht="12.75" customHeight="1" x14ac:dyDescent="0.2"/>
    <row r="13324" ht="12.75" customHeight="1" x14ac:dyDescent="0.2"/>
    <row r="13325" ht="12.75" customHeight="1" x14ac:dyDescent="0.2"/>
    <row r="13326" ht="12.75" customHeight="1" x14ac:dyDescent="0.2"/>
    <row r="13327" ht="12.75" customHeight="1" x14ac:dyDescent="0.2"/>
    <row r="13328" ht="12.75" customHeight="1" x14ac:dyDescent="0.2"/>
    <row r="13329" ht="12.75" customHeight="1" x14ac:dyDescent="0.2"/>
    <row r="13330" ht="12.75" customHeight="1" x14ac:dyDescent="0.2"/>
    <row r="13331" ht="12.75" customHeight="1" x14ac:dyDescent="0.2"/>
    <row r="13332" ht="12.75" customHeight="1" x14ac:dyDescent="0.2"/>
    <row r="13333" ht="12.75" customHeight="1" x14ac:dyDescent="0.2"/>
    <row r="13334" ht="12.75" customHeight="1" x14ac:dyDescent="0.2"/>
    <row r="13335" ht="12.75" customHeight="1" x14ac:dyDescent="0.2"/>
    <row r="13336" ht="12.75" customHeight="1" x14ac:dyDescent="0.2"/>
    <row r="13337" ht="12.75" customHeight="1" x14ac:dyDescent="0.2"/>
    <row r="13338" ht="12.75" customHeight="1" x14ac:dyDescent="0.2"/>
    <row r="13339" ht="12.75" customHeight="1" x14ac:dyDescent="0.2"/>
    <row r="13340" ht="12.75" customHeight="1" x14ac:dyDescent="0.2"/>
    <row r="13341" ht="12.75" customHeight="1" x14ac:dyDescent="0.2"/>
    <row r="13342" ht="12.75" customHeight="1" x14ac:dyDescent="0.2"/>
    <row r="13343" ht="12.75" customHeight="1" x14ac:dyDescent="0.2"/>
    <row r="13344" ht="12.75" customHeight="1" x14ac:dyDescent="0.2"/>
    <row r="13345" ht="12.75" customHeight="1" x14ac:dyDescent="0.2"/>
    <row r="13346" ht="12.75" customHeight="1" x14ac:dyDescent="0.2"/>
    <row r="13347" ht="12.75" customHeight="1" x14ac:dyDescent="0.2"/>
    <row r="13348" ht="12.75" customHeight="1" x14ac:dyDescent="0.2"/>
    <row r="13349" ht="12.75" customHeight="1" x14ac:dyDescent="0.2"/>
    <row r="13350" ht="12.75" customHeight="1" x14ac:dyDescent="0.2"/>
    <row r="13351" ht="12.75" customHeight="1" x14ac:dyDescent="0.2"/>
    <row r="13352" ht="12.75" customHeight="1" x14ac:dyDescent="0.2"/>
    <row r="13353" ht="12.75" customHeight="1" x14ac:dyDescent="0.2"/>
    <row r="13354" ht="12.75" customHeight="1" x14ac:dyDescent="0.2"/>
    <row r="13355" ht="12.75" customHeight="1" x14ac:dyDescent="0.2"/>
    <row r="13356" ht="12.75" customHeight="1" x14ac:dyDescent="0.2"/>
    <row r="13357" ht="12.75" customHeight="1" x14ac:dyDescent="0.2"/>
    <row r="13358" ht="12.75" customHeight="1" x14ac:dyDescent="0.2"/>
    <row r="13359" ht="12.75" customHeight="1" x14ac:dyDescent="0.2"/>
    <row r="13360" ht="12.75" customHeight="1" x14ac:dyDescent="0.2"/>
    <row r="13361" ht="12.75" customHeight="1" x14ac:dyDescent="0.2"/>
    <row r="13362" ht="12.75" customHeight="1" x14ac:dyDescent="0.2"/>
    <row r="13363" ht="12.75" customHeight="1" x14ac:dyDescent="0.2"/>
    <row r="13364" ht="12.75" customHeight="1" x14ac:dyDescent="0.2"/>
    <row r="13365" ht="12.75" customHeight="1" x14ac:dyDescent="0.2"/>
    <row r="13366" ht="12.75" customHeight="1" x14ac:dyDescent="0.2"/>
    <row r="13367" ht="12.75" customHeight="1" x14ac:dyDescent="0.2"/>
    <row r="13368" ht="12.75" customHeight="1" x14ac:dyDescent="0.2"/>
    <row r="13369" ht="12.75" customHeight="1" x14ac:dyDescent="0.2"/>
    <row r="13370" ht="12.75" customHeight="1" x14ac:dyDescent="0.2"/>
    <row r="13371" ht="12.75" customHeight="1" x14ac:dyDescent="0.2"/>
    <row r="13372" ht="12.75" customHeight="1" x14ac:dyDescent="0.2"/>
    <row r="13373" ht="12.75" customHeight="1" x14ac:dyDescent="0.2"/>
    <row r="13374" ht="12.75" customHeight="1" x14ac:dyDescent="0.2"/>
    <row r="13375" ht="12.75" customHeight="1" x14ac:dyDescent="0.2"/>
    <row r="13376" ht="12.75" customHeight="1" x14ac:dyDescent="0.2"/>
    <row r="13377" ht="12.75" customHeight="1" x14ac:dyDescent="0.2"/>
    <row r="13378" ht="12.75" customHeight="1" x14ac:dyDescent="0.2"/>
    <row r="13379" ht="12.75" customHeight="1" x14ac:dyDescent="0.2"/>
    <row r="13380" ht="12.75" customHeight="1" x14ac:dyDescent="0.2"/>
    <row r="13381" ht="12.75" customHeight="1" x14ac:dyDescent="0.2"/>
    <row r="13382" ht="12.75" customHeight="1" x14ac:dyDescent="0.2"/>
    <row r="13383" ht="12.75" customHeight="1" x14ac:dyDescent="0.2"/>
    <row r="13384" ht="12.75" customHeight="1" x14ac:dyDescent="0.2"/>
    <row r="13385" ht="12.75" customHeight="1" x14ac:dyDescent="0.2"/>
    <row r="13386" ht="12.75" customHeight="1" x14ac:dyDescent="0.2"/>
    <row r="13387" ht="12.75" customHeight="1" x14ac:dyDescent="0.2"/>
    <row r="13388" ht="12.75" customHeight="1" x14ac:dyDescent="0.2"/>
    <row r="13389" ht="12.75" customHeight="1" x14ac:dyDescent="0.2"/>
    <row r="13390" ht="12.75" customHeight="1" x14ac:dyDescent="0.2"/>
    <row r="13391" ht="12.75" customHeight="1" x14ac:dyDescent="0.2"/>
    <row r="13392" ht="12.75" customHeight="1" x14ac:dyDescent="0.2"/>
    <row r="13393" ht="12.75" customHeight="1" x14ac:dyDescent="0.2"/>
    <row r="13394" ht="12.75" customHeight="1" x14ac:dyDescent="0.2"/>
    <row r="13395" ht="12.75" customHeight="1" x14ac:dyDescent="0.2"/>
    <row r="13396" ht="12.75" customHeight="1" x14ac:dyDescent="0.2"/>
    <row r="13397" ht="12.75" customHeight="1" x14ac:dyDescent="0.2"/>
    <row r="13398" ht="12.75" customHeight="1" x14ac:dyDescent="0.2"/>
    <row r="13399" ht="12.75" customHeight="1" x14ac:dyDescent="0.2"/>
    <row r="13400" ht="12.75" customHeight="1" x14ac:dyDescent="0.2"/>
    <row r="13401" ht="12.75" customHeight="1" x14ac:dyDescent="0.2"/>
    <row r="13402" ht="12.75" customHeight="1" x14ac:dyDescent="0.2"/>
    <row r="13403" ht="12.75" customHeight="1" x14ac:dyDescent="0.2"/>
    <row r="13404" ht="12.75" customHeight="1" x14ac:dyDescent="0.2"/>
    <row r="13405" ht="12.75" customHeight="1" x14ac:dyDescent="0.2"/>
    <row r="13406" ht="12.75" customHeight="1" x14ac:dyDescent="0.2"/>
    <row r="13407" ht="12.75" customHeight="1" x14ac:dyDescent="0.2"/>
    <row r="13408" ht="12.75" customHeight="1" x14ac:dyDescent="0.2"/>
    <row r="13409" ht="12.75" customHeight="1" x14ac:dyDescent="0.2"/>
    <row r="13410" ht="12.75" customHeight="1" x14ac:dyDescent="0.2"/>
    <row r="13411" ht="12.75" customHeight="1" x14ac:dyDescent="0.2"/>
    <row r="13412" ht="12.75" customHeight="1" x14ac:dyDescent="0.2"/>
    <row r="13413" ht="12.75" customHeight="1" x14ac:dyDescent="0.2"/>
    <row r="13414" ht="12.75" customHeight="1" x14ac:dyDescent="0.2"/>
    <row r="13415" ht="12.75" customHeight="1" x14ac:dyDescent="0.2"/>
    <row r="13416" ht="12.75" customHeight="1" x14ac:dyDescent="0.2"/>
    <row r="13417" ht="12.75" customHeight="1" x14ac:dyDescent="0.2"/>
    <row r="13418" ht="12.75" customHeight="1" x14ac:dyDescent="0.2"/>
    <row r="13419" ht="12.75" customHeight="1" x14ac:dyDescent="0.2"/>
    <row r="13420" ht="12.75" customHeight="1" x14ac:dyDescent="0.2"/>
    <row r="13421" ht="12.75" customHeight="1" x14ac:dyDescent="0.2"/>
    <row r="13422" ht="12.75" customHeight="1" x14ac:dyDescent="0.2"/>
    <row r="13423" ht="12.75" customHeight="1" x14ac:dyDescent="0.2"/>
    <row r="13424" ht="12.75" customHeight="1" x14ac:dyDescent="0.2"/>
    <row r="13425" ht="12.75" customHeight="1" x14ac:dyDescent="0.2"/>
    <row r="13426" ht="12.75" customHeight="1" x14ac:dyDescent="0.2"/>
    <row r="13427" ht="12.75" customHeight="1" x14ac:dyDescent="0.2"/>
    <row r="13428" ht="12.75" customHeight="1" x14ac:dyDescent="0.2"/>
    <row r="13429" ht="12.75" customHeight="1" x14ac:dyDescent="0.2"/>
    <row r="13430" ht="12.75" customHeight="1" x14ac:dyDescent="0.2"/>
    <row r="13431" ht="12.75" customHeight="1" x14ac:dyDescent="0.2"/>
    <row r="13432" ht="12.75" customHeight="1" x14ac:dyDescent="0.2"/>
    <row r="13433" ht="12.75" customHeight="1" x14ac:dyDescent="0.2"/>
    <row r="13434" ht="12.75" customHeight="1" x14ac:dyDescent="0.2"/>
    <row r="13435" ht="12.75" customHeight="1" x14ac:dyDescent="0.2"/>
    <row r="13436" ht="12.75" customHeight="1" x14ac:dyDescent="0.2"/>
    <row r="13437" ht="12.75" customHeight="1" x14ac:dyDescent="0.2"/>
    <row r="13438" ht="12.75" customHeight="1" x14ac:dyDescent="0.2"/>
    <row r="13439" ht="12.75" customHeight="1" x14ac:dyDescent="0.2"/>
    <row r="13440" ht="12.75" customHeight="1" x14ac:dyDescent="0.2"/>
    <row r="13441" ht="12.75" customHeight="1" x14ac:dyDescent="0.2"/>
    <row r="13442" ht="12.75" customHeight="1" x14ac:dyDescent="0.2"/>
    <row r="13443" ht="12.75" customHeight="1" x14ac:dyDescent="0.2"/>
    <row r="13444" ht="12.75" customHeight="1" x14ac:dyDescent="0.2"/>
    <row r="13445" ht="12.75" customHeight="1" x14ac:dyDescent="0.2"/>
    <row r="13446" ht="12.75" customHeight="1" x14ac:dyDescent="0.2"/>
    <row r="13447" ht="12.75" customHeight="1" x14ac:dyDescent="0.2"/>
    <row r="13448" ht="12.75" customHeight="1" x14ac:dyDescent="0.2"/>
    <row r="13449" ht="12.75" customHeight="1" x14ac:dyDescent="0.2"/>
    <row r="13450" ht="12.75" customHeight="1" x14ac:dyDescent="0.2"/>
    <row r="13451" ht="12.75" customHeight="1" x14ac:dyDescent="0.2"/>
    <row r="13452" ht="12.75" customHeight="1" x14ac:dyDescent="0.2"/>
    <row r="13453" ht="12.75" customHeight="1" x14ac:dyDescent="0.2"/>
    <row r="13454" ht="12.75" customHeight="1" x14ac:dyDescent="0.2"/>
    <row r="13455" ht="12.75" customHeight="1" x14ac:dyDescent="0.2"/>
    <row r="13456" ht="12.75" customHeight="1" x14ac:dyDescent="0.2"/>
    <row r="13457" ht="12.75" customHeight="1" x14ac:dyDescent="0.2"/>
    <row r="13458" ht="12.75" customHeight="1" x14ac:dyDescent="0.2"/>
    <row r="13459" ht="12.75" customHeight="1" x14ac:dyDescent="0.2"/>
    <row r="13460" ht="12.75" customHeight="1" x14ac:dyDescent="0.2"/>
    <row r="13461" ht="12.75" customHeight="1" x14ac:dyDescent="0.2"/>
    <row r="13462" ht="12.75" customHeight="1" x14ac:dyDescent="0.2"/>
    <row r="13463" ht="12.75" customHeight="1" x14ac:dyDescent="0.2"/>
    <row r="13464" ht="12.75" customHeight="1" x14ac:dyDescent="0.2"/>
    <row r="13465" ht="12.75" customHeight="1" x14ac:dyDescent="0.2"/>
    <row r="13466" ht="12.75" customHeight="1" x14ac:dyDescent="0.2"/>
    <row r="13467" ht="12.75" customHeight="1" x14ac:dyDescent="0.2"/>
    <row r="13468" ht="12.75" customHeight="1" x14ac:dyDescent="0.2"/>
    <row r="13469" ht="12.75" customHeight="1" x14ac:dyDescent="0.2"/>
    <row r="13470" ht="12.75" customHeight="1" x14ac:dyDescent="0.2"/>
    <row r="13471" ht="12.75" customHeight="1" x14ac:dyDescent="0.2"/>
    <row r="13472" ht="12.75" customHeight="1" x14ac:dyDescent="0.2"/>
    <row r="13473" ht="12.75" customHeight="1" x14ac:dyDescent="0.2"/>
    <row r="13474" ht="12.75" customHeight="1" x14ac:dyDescent="0.2"/>
    <row r="13475" ht="12.75" customHeight="1" x14ac:dyDescent="0.2"/>
    <row r="13476" ht="12.75" customHeight="1" x14ac:dyDescent="0.2"/>
    <row r="13477" ht="12.75" customHeight="1" x14ac:dyDescent="0.2"/>
    <row r="13478" ht="12.75" customHeight="1" x14ac:dyDescent="0.2"/>
    <row r="13479" ht="12.75" customHeight="1" x14ac:dyDescent="0.2"/>
    <row r="13480" ht="12.75" customHeight="1" x14ac:dyDescent="0.2"/>
    <row r="13481" ht="12.75" customHeight="1" x14ac:dyDescent="0.2"/>
    <row r="13482" ht="12.75" customHeight="1" x14ac:dyDescent="0.2"/>
    <row r="13483" ht="12.75" customHeight="1" x14ac:dyDescent="0.2"/>
    <row r="13484" ht="12.75" customHeight="1" x14ac:dyDescent="0.2"/>
    <row r="13485" ht="12.75" customHeight="1" x14ac:dyDescent="0.2"/>
    <row r="13486" ht="12.75" customHeight="1" x14ac:dyDescent="0.2"/>
    <row r="13487" ht="12.75" customHeight="1" x14ac:dyDescent="0.2"/>
    <row r="13488" ht="12.75" customHeight="1" x14ac:dyDescent="0.2"/>
    <row r="13489" ht="12.75" customHeight="1" x14ac:dyDescent="0.2"/>
    <row r="13490" ht="12.75" customHeight="1" x14ac:dyDescent="0.2"/>
    <row r="13491" ht="12.75" customHeight="1" x14ac:dyDescent="0.2"/>
    <row r="13492" ht="12.75" customHeight="1" x14ac:dyDescent="0.2"/>
    <row r="13493" ht="12.75" customHeight="1" x14ac:dyDescent="0.2"/>
    <row r="13494" ht="12.75" customHeight="1" x14ac:dyDescent="0.2"/>
    <row r="13495" ht="12.75" customHeight="1" x14ac:dyDescent="0.2"/>
    <row r="13496" ht="12.75" customHeight="1" x14ac:dyDescent="0.2"/>
    <row r="13497" ht="12.75" customHeight="1" x14ac:dyDescent="0.2"/>
    <row r="13498" ht="12.75" customHeight="1" x14ac:dyDescent="0.2"/>
    <row r="13499" ht="12.75" customHeight="1" x14ac:dyDescent="0.2"/>
    <row r="13500" ht="12.75" customHeight="1" x14ac:dyDescent="0.2"/>
    <row r="13501" ht="12.75" customHeight="1" x14ac:dyDescent="0.2"/>
    <row r="13502" ht="12.75" customHeight="1" x14ac:dyDescent="0.2"/>
    <row r="13503" ht="12.75" customHeight="1" x14ac:dyDescent="0.2"/>
    <row r="13504" ht="12.75" customHeight="1" x14ac:dyDescent="0.2"/>
    <row r="13505" ht="12.75" customHeight="1" x14ac:dyDescent="0.2"/>
    <row r="13506" ht="12.75" customHeight="1" x14ac:dyDescent="0.2"/>
    <row r="13507" ht="12.75" customHeight="1" x14ac:dyDescent="0.2"/>
    <row r="13508" ht="12.75" customHeight="1" x14ac:dyDescent="0.2"/>
    <row r="13509" ht="12.75" customHeight="1" x14ac:dyDescent="0.2"/>
    <row r="13510" ht="12.75" customHeight="1" x14ac:dyDescent="0.2"/>
    <row r="13511" ht="12.75" customHeight="1" x14ac:dyDescent="0.2"/>
    <row r="13512" ht="12.75" customHeight="1" x14ac:dyDescent="0.2"/>
    <row r="13513" ht="12.75" customHeight="1" x14ac:dyDescent="0.2"/>
    <row r="13514" ht="12.75" customHeight="1" x14ac:dyDescent="0.2"/>
    <row r="13515" ht="12.75" customHeight="1" x14ac:dyDescent="0.2"/>
    <row r="13516" ht="12.75" customHeight="1" x14ac:dyDescent="0.2"/>
    <row r="13517" ht="12.75" customHeight="1" x14ac:dyDescent="0.2"/>
    <row r="13518" ht="12.75" customHeight="1" x14ac:dyDescent="0.2"/>
    <row r="13519" ht="12.75" customHeight="1" x14ac:dyDescent="0.2"/>
    <row r="13520" ht="12.75" customHeight="1" x14ac:dyDescent="0.2"/>
    <row r="13521" ht="12.75" customHeight="1" x14ac:dyDescent="0.2"/>
    <row r="13522" ht="12.75" customHeight="1" x14ac:dyDescent="0.2"/>
    <row r="13523" ht="12.75" customHeight="1" x14ac:dyDescent="0.2"/>
    <row r="13524" ht="12.75" customHeight="1" x14ac:dyDescent="0.2"/>
    <row r="13525" ht="12.75" customHeight="1" x14ac:dyDescent="0.2"/>
    <row r="13526" ht="12.75" customHeight="1" x14ac:dyDescent="0.2"/>
    <row r="13527" ht="12.75" customHeight="1" x14ac:dyDescent="0.2"/>
    <row r="13528" ht="12.75" customHeight="1" x14ac:dyDescent="0.2"/>
    <row r="13529" ht="12.75" customHeight="1" x14ac:dyDescent="0.2"/>
    <row r="13530" ht="12.75" customHeight="1" x14ac:dyDescent="0.2"/>
    <row r="13531" ht="12.75" customHeight="1" x14ac:dyDescent="0.2"/>
    <row r="13532" ht="12.75" customHeight="1" x14ac:dyDescent="0.2"/>
    <row r="13533" ht="12.75" customHeight="1" x14ac:dyDescent="0.2"/>
    <row r="13534" ht="12.75" customHeight="1" x14ac:dyDescent="0.2"/>
    <row r="13535" ht="12.75" customHeight="1" x14ac:dyDescent="0.2"/>
    <row r="13536" ht="12.75" customHeight="1" x14ac:dyDescent="0.2"/>
    <row r="13537" ht="12.75" customHeight="1" x14ac:dyDescent="0.2"/>
    <row r="13538" ht="12.75" customHeight="1" x14ac:dyDescent="0.2"/>
    <row r="13539" ht="12.75" customHeight="1" x14ac:dyDescent="0.2"/>
    <row r="13540" ht="12.75" customHeight="1" x14ac:dyDescent="0.2"/>
    <row r="13541" ht="12.75" customHeight="1" x14ac:dyDescent="0.2"/>
    <row r="13542" ht="12.75" customHeight="1" x14ac:dyDescent="0.2"/>
    <row r="13543" ht="12.75" customHeight="1" x14ac:dyDescent="0.2"/>
    <row r="13544" ht="12.75" customHeight="1" x14ac:dyDescent="0.2"/>
    <row r="13545" ht="12.75" customHeight="1" x14ac:dyDescent="0.2"/>
    <row r="13546" ht="12.75" customHeight="1" x14ac:dyDescent="0.2"/>
    <row r="13547" ht="12.75" customHeight="1" x14ac:dyDescent="0.2"/>
    <row r="13548" ht="12.75" customHeight="1" x14ac:dyDescent="0.2"/>
    <row r="13549" ht="12.75" customHeight="1" x14ac:dyDescent="0.2"/>
    <row r="13550" ht="12.75" customHeight="1" x14ac:dyDescent="0.2"/>
    <row r="13551" ht="12.75" customHeight="1" x14ac:dyDescent="0.2"/>
    <row r="13552" ht="12.75" customHeight="1" x14ac:dyDescent="0.2"/>
    <row r="13553" ht="12.75" customHeight="1" x14ac:dyDescent="0.2"/>
    <row r="13554" ht="12.75" customHeight="1" x14ac:dyDescent="0.2"/>
    <row r="13555" ht="12.75" customHeight="1" x14ac:dyDescent="0.2"/>
    <row r="13556" ht="12.75" customHeight="1" x14ac:dyDescent="0.2"/>
    <row r="13557" ht="12.75" customHeight="1" x14ac:dyDescent="0.2"/>
    <row r="13558" ht="12.75" customHeight="1" x14ac:dyDescent="0.2"/>
    <row r="13559" ht="12.75" customHeight="1" x14ac:dyDescent="0.2"/>
    <row r="13560" ht="12.75" customHeight="1" x14ac:dyDescent="0.2"/>
    <row r="13561" ht="12.75" customHeight="1" x14ac:dyDescent="0.2"/>
    <row r="13562" ht="12.75" customHeight="1" x14ac:dyDescent="0.2"/>
    <row r="13563" ht="12.75" customHeight="1" x14ac:dyDescent="0.2"/>
    <row r="13564" ht="12.75" customHeight="1" x14ac:dyDescent="0.2"/>
    <row r="13565" ht="12.75" customHeight="1" x14ac:dyDescent="0.2"/>
    <row r="13566" ht="12.75" customHeight="1" x14ac:dyDescent="0.2"/>
    <row r="13567" ht="12.75" customHeight="1" x14ac:dyDescent="0.2"/>
    <row r="13568" ht="12.75" customHeight="1" x14ac:dyDescent="0.2"/>
    <row r="13569" ht="12.75" customHeight="1" x14ac:dyDescent="0.2"/>
    <row r="13570" ht="12.75" customHeight="1" x14ac:dyDescent="0.2"/>
    <row r="13571" ht="12.75" customHeight="1" x14ac:dyDescent="0.2"/>
    <row r="13572" ht="12.75" customHeight="1" x14ac:dyDescent="0.2"/>
    <row r="13573" ht="12.75" customHeight="1" x14ac:dyDescent="0.2"/>
    <row r="13574" ht="12.75" customHeight="1" x14ac:dyDescent="0.2"/>
    <row r="13575" ht="12.75" customHeight="1" x14ac:dyDescent="0.2"/>
    <row r="13576" ht="12.75" customHeight="1" x14ac:dyDescent="0.2"/>
    <row r="13577" ht="12.75" customHeight="1" x14ac:dyDescent="0.2"/>
    <row r="13578" ht="12.75" customHeight="1" x14ac:dyDescent="0.2"/>
    <row r="13579" ht="12.75" customHeight="1" x14ac:dyDescent="0.2"/>
    <row r="13580" ht="12.75" customHeight="1" x14ac:dyDescent="0.2"/>
    <row r="13581" ht="12.75" customHeight="1" x14ac:dyDescent="0.2"/>
    <row r="13582" ht="12.75" customHeight="1" x14ac:dyDescent="0.2"/>
    <row r="13583" ht="12.75" customHeight="1" x14ac:dyDescent="0.2"/>
    <row r="13584" ht="12.75" customHeight="1" x14ac:dyDescent="0.2"/>
    <row r="13585" ht="12.75" customHeight="1" x14ac:dyDescent="0.2"/>
    <row r="13586" ht="12.75" customHeight="1" x14ac:dyDescent="0.2"/>
    <row r="13587" ht="12.75" customHeight="1" x14ac:dyDescent="0.2"/>
    <row r="13588" ht="12.75" customHeight="1" x14ac:dyDescent="0.2"/>
    <row r="13589" ht="12.75" customHeight="1" x14ac:dyDescent="0.2"/>
    <row r="13590" ht="12.75" customHeight="1" x14ac:dyDescent="0.2"/>
    <row r="13591" ht="12.75" customHeight="1" x14ac:dyDescent="0.2"/>
    <row r="13592" ht="12.75" customHeight="1" x14ac:dyDescent="0.2"/>
    <row r="13593" ht="12.75" customHeight="1" x14ac:dyDescent="0.2"/>
    <row r="13594" ht="12.75" customHeight="1" x14ac:dyDescent="0.2"/>
    <row r="13595" ht="12.75" customHeight="1" x14ac:dyDescent="0.2"/>
    <row r="13596" ht="12.75" customHeight="1" x14ac:dyDescent="0.2"/>
    <row r="13597" ht="12.75" customHeight="1" x14ac:dyDescent="0.2"/>
    <row r="13598" ht="12.75" customHeight="1" x14ac:dyDescent="0.2"/>
    <row r="13599" ht="12.75" customHeight="1" x14ac:dyDescent="0.2"/>
    <row r="13600" ht="12.75" customHeight="1" x14ac:dyDescent="0.2"/>
    <row r="13601" ht="12.75" customHeight="1" x14ac:dyDescent="0.2"/>
    <row r="13602" ht="12.75" customHeight="1" x14ac:dyDescent="0.2"/>
    <row r="13603" ht="12.75" customHeight="1" x14ac:dyDescent="0.2"/>
    <row r="13604" ht="12.75" customHeight="1" x14ac:dyDescent="0.2"/>
    <row r="13605" ht="12.75" customHeight="1" x14ac:dyDescent="0.2"/>
    <row r="13606" ht="12.75" customHeight="1" x14ac:dyDescent="0.2"/>
    <row r="13607" ht="12.75" customHeight="1" x14ac:dyDescent="0.2"/>
    <row r="13608" ht="12.75" customHeight="1" x14ac:dyDescent="0.2"/>
    <row r="13609" ht="12.75" customHeight="1" x14ac:dyDescent="0.2"/>
    <row r="13610" ht="12.75" customHeight="1" x14ac:dyDescent="0.2"/>
    <row r="13611" ht="12.75" customHeight="1" x14ac:dyDescent="0.2"/>
    <row r="13612" ht="12.75" customHeight="1" x14ac:dyDescent="0.2"/>
    <row r="13613" ht="12.75" customHeight="1" x14ac:dyDescent="0.2"/>
    <row r="13614" ht="12.75" customHeight="1" x14ac:dyDescent="0.2"/>
    <row r="13615" ht="12.75" customHeight="1" x14ac:dyDescent="0.2"/>
    <row r="13616" ht="12.75" customHeight="1" x14ac:dyDescent="0.2"/>
    <row r="13617" ht="12.75" customHeight="1" x14ac:dyDescent="0.2"/>
    <row r="13618" ht="12.75" customHeight="1" x14ac:dyDescent="0.2"/>
    <row r="13619" ht="12.75" customHeight="1" x14ac:dyDescent="0.2"/>
    <row r="13620" ht="12.75" customHeight="1" x14ac:dyDescent="0.2"/>
    <row r="13621" ht="12.75" customHeight="1" x14ac:dyDescent="0.2"/>
    <row r="13622" ht="12.75" customHeight="1" x14ac:dyDescent="0.2"/>
    <row r="13623" ht="12.75" customHeight="1" x14ac:dyDescent="0.2"/>
    <row r="13624" ht="12.75" customHeight="1" x14ac:dyDescent="0.2"/>
    <row r="13625" ht="12.75" customHeight="1" x14ac:dyDescent="0.2"/>
    <row r="13626" ht="12.75" customHeight="1" x14ac:dyDescent="0.2"/>
    <row r="13627" ht="12.75" customHeight="1" x14ac:dyDescent="0.2"/>
    <row r="13628" ht="12.75" customHeight="1" x14ac:dyDescent="0.2"/>
    <row r="13629" ht="12.75" customHeight="1" x14ac:dyDescent="0.2"/>
    <row r="13630" ht="12.75" customHeight="1" x14ac:dyDescent="0.2"/>
    <row r="13631" ht="12.75" customHeight="1" x14ac:dyDescent="0.2"/>
    <row r="13632" ht="12.75" customHeight="1" x14ac:dyDescent="0.2"/>
    <row r="13633" ht="12.75" customHeight="1" x14ac:dyDescent="0.2"/>
    <row r="13634" ht="12.75" customHeight="1" x14ac:dyDescent="0.2"/>
    <row r="13635" ht="12.75" customHeight="1" x14ac:dyDescent="0.2"/>
    <row r="13636" ht="12.75" customHeight="1" x14ac:dyDescent="0.2"/>
    <row r="13637" ht="12.75" customHeight="1" x14ac:dyDescent="0.2"/>
    <row r="13638" ht="12.75" customHeight="1" x14ac:dyDescent="0.2"/>
    <row r="13639" ht="12.75" customHeight="1" x14ac:dyDescent="0.2"/>
    <row r="13640" ht="12.75" customHeight="1" x14ac:dyDescent="0.2"/>
    <row r="13641" ht="12.75" customHeight="1" x14ac:dyDescent="0.2"/>
    <row r="13642" ht="12.75" customHeight="1" x14ac:dyDescent="0.2"/>
    <row r="13643" ht="12.75" customHeight="1" x14ac:dyDescent="0.2"/>
    <row r="13644" ht="12.75" customHeight="1" x14ac:dyDescent="0.2"/>
    <row r="13645" ht="12.75" customHeight="1" x14ac:dyDescent="0.2"/>
    <row r="13646" ht="12.75" customHeight="1" x14ac:dyDescent="0.2"/>
    <row r="13647" ht="12.75" customHeight="1" x14ac:dyDescent="0.2"/>
    <row r="13648" ht="12.75" customHeight="1" x14ac:dyDescent="0.2"/>
    <row r="13649" ht="12.75" customHeight="1" x14ac:dyDescent="0.2"/>
    <row r="13650" ht="12.75" customHeight="1" x14ac:dyDescent="0.2"/>
    <row r="13651" ht="12.75" customHeight="1" x14ac:dyDescent="0.2"/>
    <row r="13652" ht="12.75" customHeight="1" x14ac:dyDescent="0.2"/>
    <row r="13653" ht="12.75" customHeight="1" x14ac:dyDescent="0.2"/>
    <row r="13654" ht="12.75" customHeight="1" x14ac:dyDescent="0.2"/>
    <row r="13655" ht="12.75" customHeight="1" x14ac:dyDescent="0.2"/>
    <row r="13656" ht="12.75" customHeight="1" x14ac:dyDescent="0.2"/>
    <row r="13657" ht="12.75" customHeight="1" x14ac:dyDescent="0.2"/>
    <row r="13658" ht="12.75" customHeight="1" x14ac:dyDescent="0.2"/>
    <row r="13659" ht="12.75" customHeight="1" x14ac:dyDescent="0.2"/>
    <row r="13660" ht="12.75" customHeight="1" x14ac:dyDescent="0.2"/>
    <row r="13661" ht="12.75" customHeight="1" x14ac:dyDescent="0.2"/>
    <row r="13662" ht="12.75" customHeight="1" x14ac:dyDescent="0.2"/>
    <row r="13663" ht="12.75" customHeight="1" x14ac:dyDescent="0.2"/>
    <row r="13664" ht="12.75" customHeight="1" x14ac:dyDescent="0.2"/>
    <row r="13665" ht="12.75" customHeight="1" x14ac:dyDescent="0.2"/>
    <row r="13666" ht="12.75" customHeight="1" x14ac:dyDescent="0.2"/>
    <row r="13667" ht="12.75" customHeight="1" x14ac:dyDescent="0.2"/>
    <row r="13668" ht="12.75" customHeight="1" x14ac:dyDescent="0.2"/>
    <row r="13669" ht="12.75" customHeight="1" x14ac:dyDescent="0.2"/>
    <row r="13670" ht="12.75" customHeight="1" x14ac:dyDescent="0.2"/>
    <row r="13671" ht="12.75" customHeight="1" x14ac:dyDescent="0.2"/>
    <row r="13672" ht="12.75" customHeight="1" x14ac:dyDescent="0.2"/>
    <row r="13673" ht="12.75" customHeight="1" x14ac:dyDescent="0.2"/>
    <row r="13674" ht="12.75" customHeight="1" x14ac:dyDescent="0.2"/>
    <row r="13675" ht="12.75" customHeight="1" x14ac:dyDescent="0.2"/>
    <row r="13676" ht="12.75" customHeight="1" x14ac:dyDescent="0.2"/>
    <row r="13677" ht="12.75" customHeight="1" x14ac:dyDescent="0.2"/>
    <row r="13678" ht="12.75" customHeight="1" x14ac:dyDescent="0.2"/>
    <row r="13679" ht="12.75" customHeight="1" x14ac:dyDescent="0.2"/>
    <row r="13680" ht="12.75" customHeight="1" x14ac:dyDescent="0.2"/>
    <row r="13681" ht="12.75" customHeight="1" x14ac:dyDescent="0.2"/>
    <row r="13682" ht="12.75" customHeight="1" x14ac:dyDescent="0.2"/>
    <row r="13683" ht="12.75" customHeight="1" x14ac:dyDescent="0.2"/>
    <row r="13684" ht="12.75" customHeight="1" x14ac:dyDescent="0.2"/>
    <row r="13685" ht="12.75" customHeight="1" x14ac:dyDescent="0.2"/>
    <row r="13686" ht="12.75" customHeight="1" x14ac:dyDescent="0.2"/>
    <row r="13687" ht="12.75" customHeight="1" x14ac:dyDescent="0.2"/>
    <row r="13688" ht="12.75" customHeight="1" x14ac:dyDescent="0.2"/>
    <row r="13689" ht="12.75" customHeight="1" x14ac:dyDescent="0.2"/>
    <row r="13690" ht="12.75" customHeight="1" x14ac:dyDescent="0.2"/>
    <row r="13691" ht="12.75" customHeight="1" x14ac:dyDescent="0.2"/>
    <row r="13692" ht="12.75" customHeight="1" x14ac:dyDescent="0.2"/>
    <row r="13693" ht="12.75" customHeight="1" x14ac:dyDescent="0.2"/>
    <row r="13694" ht="12.75" customHeight="1" x14ac:dyDescent="0.2"/>
    <row r="13695" ht="12.75" customHeight="1" x14ac:dyDescent="0.2"/>
    <row r="13696" ht="12.75" customHeight="1" x14ac:dyDescent="0.2"/>
    <row r="13697" ht="12.75" customHeight="1" x14ac:dyDescent="0.2"/>
    <row r="13698" ht="12.75" customHeight="1" x14ac:dyDescent="0.2"/>
    <row r="13699" ht="12.75" customHeight="1" x14ac:dyDescent="0.2"/>
    <row r="13700" ht="12.75" customHeight="1" x14ac:dyDescent="0.2"/>
    <row r="13701" ht="12.75" customHeight="1" x14ac:dyDescent="0.2"/>
    <row r="13702" ht="12.75" customHeight="1" x14ac:dyDescent="0.2"/>
    <row r="13703" ht="12.75" customHeight="1" x14ac:dyDescent="0.2"/>
    <row r="13704" ht="12.75" customHeight="1" x14ac:dyDescent="0.2"/>
    <row r="13705" ht="12.75" customHeight="1" x14ac:dyDescent="0.2"/>
    <row r="13706" ht="12.75" customHeight="1" x14ac:dyDescent="0.2"/>
    <row r="13707" ht="12.75" customHeight="1" x14ac:dyDescent="0.2"/>
    <row r="13708" ht="12.75" customHeight="1" x14ac:dyDescent="0.2"/>
    <row r="13709" ht="12.75" customHeight="1" x14ac:dyDescent="0.2"/>
    <row r="13710" ht="12.75" customHeight="1" x14ac:dyDescent="0.2"/>
    <row r="13711" ht="12.75" customHeight="1" x14ac:dyDescent="0.2"/>
    <row r="13712" ht="12.75" customHeight="1" x14ac:dyDescent="0.2"/>
    <row r="13713" ht="12.75" customHeight="1" x14ac:dyDescent="0.2"/>
    <row r="13714" ht="12.75" customHeight="1" x14ac:dyDescent="0.2"/>
    <row r="13715" ht="12.75" customHeight="1" x14ac:dyDescent="0.2"/>
    <row r="13716" ht="12.75" customHeight="1" x14ac:dyDescent="0.2"/>
    <row r="13717" ht="12.75" customHeight="1" x14ac:dyDescent="0.2"/>
    <row r="13718" ht="12.75" customHeight="1" x14ac:dyDescent="0.2"/>
    <row r="13719" ht="12.75" customHeight="1" x14ac:dyDescent="0.2"/>
    <row r="13720" ht="12.75" customHeight="1" x14ac:dyDescent="0.2"/>
    <row r="13721" ht="12.75" customHeight="1" x14ac:dyDescent="0.2"/>
    <row r="13722" ht="12.75" customHeight="1" x14ac:dyDescent="0.2"/>
    <row r="13723" ht="12.75" customHeight="1" x14ac:dyDescent="0.2"/>
    <row r="13724" ht="12.75" customHeight="1" x14ac:dyDescent="0.2"/>
    <row r="13725" ht="12.75" customHeight="1" x14ac:dyDescent="0.2"/>
    <row r="13726" ht="12.75" customHeight="1" x14ac:dyDescent="0.2"/>
    <row r="13727" ht="12.75" customHeight="1" x14ac:dyDescent="0.2"/>
    <row r="13728" ht="12.75" customHeight="1" x14ac:dyDescent="0.2"/>
    <row r="13729" ht="12.75" customHeight="1" x14ac:dyDescent="0.2"/>
    <row r="13730" ht="12.75" customHeight="1" x14ac:dyDescent="0.2"/>
    <row r="13731" ht="12.75" customHeight="1" x14ac:dyDescent="0.2"/>
    <row r="13732" ht="12.75" customHeight="1" x14ac:dyDescent="0.2"/>
    <row r="13733" ht="12.75" customHeight="1" x14ac:dyDescent="0.2"/>
    <row r="13734" ht="12.75" customHeight="1" x14ac:dyDescent="0.2"/>
    <row r="13735" ht="12.75" customHeight="1" x14ac:dyDescent="0.2"/>
    <row r="13736" ht="12.75" customHeight="1" x14ac:dyDescent="0.2"/>
    <row r="13737" ht="12.75" customHeight="1" x14ac:dyDescent="0.2"/>
    <row r="13738" ht="12.75" customHeight="1" x14ac:dyDescent="0.2"/>
    <row r="13739" ht="12.75" customHeight="1" x14ac:dyDescent="0.2"/>
    <row r="13740" ht="12.75" customHeight="1" x14ac:dyDescent="0.2"/>
    <row r="13741" ht="12.75" customHeight="1" x14ac:dyDescent="0.2"/>
    <row r="13742" ht="12.75" customHeight="1" x14ac:dyDescent="0.2"/>
    <row r="13743" ht="12.75" customHeight="1" x14ac:dyDescent="0.2"/>
    <row r="13744" ht="12.75" customHeight="1" x14ac:dyDescent="0.2"/>
    <row r="13745" ht="12.75" customHeight="1" x14ac:dyDescent="0.2"/>
    <row r="13746" ht="12.75" customHeight="1" x14ac:dyDescent="0.2"/>
    <row r="13747" ht="12.75" customHeight="1" x14ac:dyDescent="0.2"/>
    <row r="13748" ht="12.75" customHeight="1" x14ac:dyDescent="0.2"/>
    <row r="13749" ht="12.75" customHeight="1" x14ac:dyDescent="0.2"/>
    <row r="13750" ht="12.75" customHeight="1" x14ac:dyDescent="0.2"/>
    <row r="13751" ht="12.75" customHeight="1" x14ac:dyDescent="0.2"/>
    <row r="13752" ht="12.75" customHeight="1" x14ac:dyDescent="0.2"/>
    <row r="13753" ht="12.75" customHeight="1" x14ac:dyDescent="0.2"/>
    <row r="13754" ht="12.75" customHeight="1" x14ac:dyDescent="0.2"/>
    <row r="13755" ht="12.75" customHeight="1" x14ac:dyDescent="0.2"/>
    <row r="13756" ht="12.75" customHeight="1" x14ac:dyDescent="0.2"/>
    <row r="13757" ht="12.75" customHeight="1" x14ac:dyDescent="0.2"/>
    <row r="13758" ht="12.75" customHeight="1" x14ac:dyDescent="0.2"/>
    <row r="13759" ht="12.75" customHeight="1" x14ac:dyDescent="0.2"/>
    <row r="13760" ht="12.75" customHeight="1" x14ac:dyDescent="0.2"/>
    <row r="13761" ht="12.75" customHeight="1" x14ac:dyDescent="0.2"/>
    <row r="13762" ht="12.75" customHeight="1" x14ac:dyDescent="0.2"/>
    <row r="13763" ht="12.75" customHeight="1" x14ac:dyDescent="0.2"/>
    <row r="13764" ht="12.75" customHeight="1" x14ac:dyDescent="0.2"/>
    <row r="13765" ht="12.75" customHeight="1" x14ac:dyDescent="0.2"/>
    <row r="13766" ht="12.75" customHeight="1" x14ac:dyDescent="0.2"/>
    <row r="13767" ht="12.75" customHeight="1" x14ac:dyDescent="0.2"/>
    <row r="13768" ht="12.75" customHeight="1" x14ac:dyDescent="0.2"/>
    <row r="13769" ht="12.75" customHeight="1" x14ac:dyDescent="0.2"/>
    <row r="13770" ht="12.75" customHeight="1" x14ac:dyDescent="0.2"/>
    <row r="13771" ht="12.75" customHeight="1" x14ac:dyDescent="0.2"/>
    <row r="13772" ht="12.75" customHeight="1" x14ac:dyDescent="0.2"/>
    <row r="13773" ht="12.75" customHeight="1" x14ac:dyDescent="0.2"/>
    <row r="13774" ht="12.75" customHeight="1" x14ac:dyDescent="0.2"/>
    <row r="13775" ht="12.75" customHeight="1" x14ac:dyDescent="0.2"/>
    <row r="13776" ht="12.75" customHeight="1" x14ac:dyDescent="0.2"/>
    <row r="13777" ht="12.75" customHeight="1" x14ac:dyDescent="0.2"/>
    <row r="13778" ht="12.75" customHeight="1" x14ac:dyDescent="0.2"/>
    <row r="13779" ht="12.75" customHeight="1" x14ac:dyDescent="0.2"/>
    <row r="13780" ht="12.75" customHeight="1" x14ac:dyDescent="0.2"/>
    <row r="13781" ht="12.75" customHeight="1" x14ac:dyDescent="0.2"/>
    <row r="13782" ht="12.75" customHeight="1" x14ac:dyDescent="0.2"/>
    <row r="13783" ht="12.75" customHeight="1" x14ac:dyDescent="0.2"/>
    <row r="13784" ht="12.75" customHeight="1" x14ac:dyDescent="0.2"/>
    <row r="13785" ht="12.75" customHeight="1" x14ac:dyDescent="0.2"/>
    <row r="13786" ht="12.75" customHeight="1" x14ac:dyDescent="0.2"/>
    <row r="13787" ht="12.75" customHeight="1" x14ac:dyDescent="0.2"/>
    <row r="13788" ht="12.75" customHeight="1" x14ac:dyDescent="0.2"/>
    <row r="13789" ht="12.75" customHeight="1" x14ac:dyDescent="0.2"/>
    <row r="13790" ht="12.75" customHeight="1" x14ac:dyDescent="0.2"/>
    <row r="13791" ht="12.75" customHeight="1" x14ac:dyDescent="0.2"/>
    <row r="13792" ht="12.75" customHeight="1" x14ac:dyDescent="0.2"/>
    <row r="13793" ht="12.75" customHeight="1" x14ac:dyDescent="0.2"/>
    <row r="13794" ht="12.75" customHeight="1" x14ac:dyDescent="0.2"/>
    <row r="13795" ht="12.75" customHeight="1" x14ac:dyDescent="0.2"/>
    <row r="13796" ht="12.75" customHeight="1" x14ac:dyDescent="0.2"/>
    <row r="13797" ht="12.75" customHeight="1" x14ac:dyDescent="0.2"/>
    <row r="13798" ht="12.75" customHeight="1" x14ac:dyDescent="0.2"/>
    <row r="13799" ht="12.75" customHeight="1" x14ac:dyDescent="0.2"/>
    <row r="13800" ht="12.75" customHeight="1" x14ac:dyDescent="0.2"/>
    <row r="13801" ht="12.75" customHeight="1" x14ac:dyDescent="0.2"/>
    <row r="13802" ht="12.75" customHeight="1" x14ac:dyDescent="0.2"/>
    <row r="13803" ht="12.75" customHeight="1" x14ac:dyDescent="0.2"/>
    <row r="13804" ht="12.75" customHeight="1" x14ac:dyDescent="0.2"/>
    <row r="13805" ht="12.75" customHeight="1" x14ac:dyDescent="0.2"/>
    <row r="13806" ht="12.75" customHeight="1" x14ac:dyDescent="0.2"/>
    <row r="13807" ht="12.75" customHeight="1" x14ac:dyDescent="0.2"/>
    <row r="13808" ht="12.75" customHeight="1" x14ac:dyDescent="0.2"/>
    <row r="13809" ht="12.75" customHeight="1" x14ac:dyDescent="0.2"/>
    <row r="13810" ht="12.75" customHeight="1" x14ac:dyDescent="0.2"/>
    <row r="13811" ht="12.75" customHeight="1" x14ac:dyDescent="0.2"/>
    <row r="13812" ht="12.75" customHeight="1" x14ac:dyDescent="0.2"/>
    <row r="13813" ht="12.75" customHeight="1" x14ac:dyDescent="0.2"/>
    <row r="13814" ht="12.75" customHeight="1" x14ac:dyDescent="0.2"/>
    <row r="13815" ht="12.75" customHeight="1" x14ac:dyDescent="0.2"/>
    <row r="13816" ht="12.75" customHeight="1" x14ac:dyDescent="0.2"/>
    <row r="13817" ht="12.75" customHeight="1" x14ac:dyDescent="0.2"/>
    <row r="13818" ht="12.75" customHeight="1" x14ac:dyDescent="0.2"/>
    <row r="13819" ht="12.75" customHeight="1" x14ac:dyDescent="0.2"/>
    <row r="13820" ht="12.75" customHeight="1" x14ac:dyDescent="0.2"/>
    <row r="13821" ht="12.75" customHeight="1" x14ac:dyDescent="0.2"/>
    <row r="13822" ht="12.75" customHeight="1" x14ac:dyDescent="0.2"/>
    <row r="13823" ht="12.75" customHeight="1" x14ac:dyDescent="0.2"/>
    <row r="13824" ht="12.75" customHeight="1" x14ac:dyDescent="0.2"/>
    <row r="13825" ht="12.75" customHeight="1" x14ac:dyDescent="0.2"/>
    <row r="13826" ht="12.75" customHeight="1" x14ac:dyDescent="0.2"/>
    <row r="13827" ht="12.75" customHeight="1" x14ac:dyDescent="0.2"/>
    <row r="13828" ht="12.75" customHeight="1" x14ac:dyDescent="0.2"/>
    <row r="13829" ht="12.75" customHeight="1" x14ac:dyDescent="0.2"/>
    <row r="13830" ht="12.75" customHeight="1" x14ac:dyDescent="0.2"/>
    <row r="13831" ht="12.75" customHeight="1" x14ac:dyDescent="0.2"/>
    <row r="13832" ht="12.75" customHeight="1" x14ac:dyDescent="0.2"/>
    <row r="13833" ht="12.75" customHeight="1" x14ac:dyDescent="0.2"/>
    <row r="13834" ht="12.75" customHeight="1" x14ac:dyDescent="0.2"/>
    <row r="13835" ht="12.75" customHeight="1" x14ac:dyDescent="0.2"/>
    <row r="13836" ht="12.75" customHeight="1" x14ac:dyDescent="0.2"/>
    <row r="13837" ht="12.75" customHeight="1" x14ac:dyDescent="0.2"/>
    <row r="13838" ht="12.75" customHeight="1" x14ac:dyDescent="0.2"/>
    <row r="13839" ht="12.75" customHeight="1" x14ac:dyDescent="0.2"/>
    <row r="13840" ht="12.75" customHeight="1" x14ac:dyDescent="0.2"/>
    <row r="13841" ht="12.75" customHeight="1" x14ac:dyDescent="0.2"/>
    <row r="13842" ht="12.75" customHeight="1" x14ac:dyDescent="0.2"/>
    <row r="13843" ht="12.75" customHeight="1" x14ac:dyDescent="0.2"/>
    <row r="13844" ht="12.75" customHeight="1" x14ac:dyDescent="0.2"/>
    <row r="13845" ht="12.75" customHeight="1" x14ac:dyDescent="0.2"/>
    <row r="13846" ht="12.75" customHeight="1" x14ac:dyDescent="0.2"/>
    <row r="13847" ht="12.75" customHeight="1" x14ac:dyDescent="0.2"/>
    <row r="13848" ht="12.75" customHeight="1" x14ac:dyDescent="0.2"/>
    <row r="13849" ht="12.75" customHeight="1" x14ac:dyDescent="0.2"/>
    <row r="13850" ht="12.75" customHeight="1" x14ac:dyDescent="0.2"/>
    <row r="13851" ht="12.75" customHeight="1" x14ac:dyDescent="0.2"/>
    <row r="13852" ht="12.75" customHeight="1" x14ac:dyDescent="0.2"/>
    <row r="13853" ht="12.75" customHeight="1" x14ac:dyDescent="0.2"/>
    <row r="13854" ht="12.75" customHeight="1" x14ac:dyDescent="0.2"/>
    <row r="13855" ht="12.75" customHeight="1" x14ac:dyDescent="0.2"/>
    <row r="13856" ht="12.75" customHeight="1" x14ac:dyDescent="0.2"/>
    <row r="13857" ht="12.75" customHeight="1" x14ac:dyDescent="0.2"/>
    <row r="13858" ht="12.75" customHeight="1" x14ac:dyDescent="0.2"/>
    <row r="13859" ht="12.75" customHeight="1" x14ac:dyDescent="0.2"/>
    <row r="13860" ht="12.75" customHeight="1" x14ac:dyDescent="0.2"/>
    <row r="13861" ht="12.75" customHeight="1" x14ac:dyDescent="0.2"/>
    <row r="13862" ht="12.75" customHeight="1" x14ac:dyDescent="0.2"/>
    <row r="13863" ht="12.75" customHeight="1" x14ac:dyDescent="0.2"/>
    <row r="13864" ht="12.75" customHeight="1" x14ac:dyDescent="0.2"/>
    <row r="13865" ht="12.75" customHeight="1" x14ac:dyDescent="0.2"/>
    <row r="13866" ht="12.75" customHeight="1" x14ac:dyDescent="0.2"/>
    <row r="13867" ht="12.75" customHeight="1" x14ac:dyDescent="0.2"/>
    <row r="13868" ht="12.75" customHeight="1" x14ac:dyDescent="0.2"/>
    <row r="13869" ht="12.75" customHeight="1" x14ac:dyDescent="0.2"/>
    <row r="13870" ht="12.75" customHeight="1" x14ac:dyDescent="0.2"/>
    <row r="13871" ht="12.75" customHeight="1" x14ac:dyDescent="0.2"/>
    <row r="13872" ht="12.75" customHeight="1" x14ac:dyDescent="0.2"/>
    <row r="13873" ht="12.75" customHeight="1" x14ac:dyDescent="0.2"/>
    <row r="13874" ht="12.75" customHeight="1" x14ac:dyDescent="0.2"/>
    <row r="13875" ht="12.75" customHeight="1" x14ac:dyDescent="0.2"/>
    <row r="13876" ht="12.75" customHeight="1" x14ac:dyDescent="0.2"/>
    <row r="13877" ht="12.75" customHeight="1" x14ac:dyDescent="0.2"/>
    <row r="13878" ht="12.75" customHeight="1" x14ac:dyDescent="0.2"/>
    <row r="13879" ht="12.75" customHeight="1" x14ac:dyDescent="0.2"/>
    <row r="13880" ht="12.75" customHeight="1" x14ac:dyDescent="0.2"/>
    <row r="13881" ht="12.75" customHeight="1" x14ac:dyDescent="0.2"/>
    <row r="13882" ht="12.75" customHeight="1" x14ac:dyDescent="0.2"/>
    <row r="13883" ht="12.75" customHeight="1" x14ac:dyDescent="0.2"/>
    <row r="13884" ht="12.75" customHeight="1" x14ac:dyDescent="0.2"/>
    <row r="13885" ht="12.75" customHeight="1" x14ac:dyDescent="0.2"/>
    <row r="13886" ht="12.75" customHeight="1" x14ac:dyDescent="0.2"/>
    <row r="13887" ht="12.75" customHeight="1" x14ac:dyDescent="0.2"/>
    <row r="13888" ht="12.75" customHeight="1" x14ac:dyDescent="0.2"/>
    <row r="13889" ht="12.75" customHeight="1" x14ac:dyDescent="0.2"/>
    <row r="13890" ht="12.75" customHeight="1" x14ac:dyDescent="0.2"/>
    <row r="13891" ht="12.75" customHeight="1" x14ac:dyDescent="0.2"/>
    <row r="13892" ht="12.75" customHeight="1" x14ac:dyDescent="0.2"/>
    <row r="13893" ht="12.75" customHeight="1" x14ac:dyDescent="0.2"/>
    <row r="13894" ht="12.75" customHeight="1" x14ac:dyDescent="0.2"/>
    <row r="13895" ht="12.75" customHeight="1" x14ac:dyDescent="0.2"/>
    <row r="13896" ht="12.75" customHeight="1" x14ac:dyDescent="0.2"/>
    <row r="13897" ht="12.75" customHeight="1" x14ac:dyDescent="0.2"/>
    <row r="13898" ht="12.75" customHeight="1" x14ac:dyDescent="0.2"/>
    <row r="13899" ht="12.75" customHeight="1" x14ac:dyDescent="0.2"/>
    <row r="13900" ht="12.75" customHeight="1" x14ac:dyDescent="0.2"/>
    <row r="13901" ht="12.75" customHeight="1" x14ac:dyDescent="0.2"/>
    <row r="13902" ht="12.75" customHeight="1" x14ac:dyDescent="0.2"/>
    <row r="13903" ht="12.75" customHeight="1" x14ac:dyDescent="0.2"/>
    <row r="13904" ht="12.75" customHeight="1" x14ac:dyDescent="0.2"/>
    <row r="13905" ht="12.75" customHeight="1" x14ac:dyDescent="0.2"/>
    <row r="13906" ht="12.75" customHeight="1" x14ac:dyDescent="0.2"/>
    <row r="13907" ht="12.75" customHeight="1" x14ac:dyDescent="0.2"/>
    <row r="13908" ht="12.75" customHeight="1" x14ac:dyDescent="0.2"/>
    <row r="13909" ht="12.75" customHeight="1" x14ac:dyDescent="0.2"/>
    <row r="13910" ht="12.75" customHeight="1" x14ac:dyDescent="0.2"/>
    <row r="13911" ht="12.75" customHeight="1" x14ac:dyDescent="0.2"/>
    <row r="13912" ht="12.75" customHeight="1" x14ac:dyDescent="0.2"/>
    <row r="13913" ht="12.75" customHeight="1" x14ac:dyDescent="0.2"/>
    <row r="13914" ht="12.75" customHeight="1" x14ac:dyDescent="0.2"/>
    <row r="13915" ht="12.75" customHeight="1" x14ac:dyDescent="0.2"/>
    <row r="13916" ht="12.75" customHeight="1" x14ac:dyDescent="0.2"/>
    <row r="13917" ht="12.75" customHeight="1" x14ac:dyDescent="0.2"/>
    <row r="13918" ht="12.75" customHeight="1" x14ac:dyDescent="0.2"/>
    <row r="13919" ht="12.75" customHeight="1" x14ac:dyDescent="0.2"/>
    <row r="13920" ht="12.75" customHeight="1" x14ac:dyDescent="0.2"/>
    <row r="13921" ht="12.75" customHeight="1" x14ac:dyDescent="0.2"/>
    <row r="13922" ht="12.75" customHeight="1" x14ac:dyDescent="0.2"/>
    <row r="13923" ht="12.75" customHeight="1" x14ac:dyDescent="0.2"/>
    <row r="13924" ht="12.75" customHeight="1" x14ac:dyDescent="0.2"/>
    <row r="13925" ht="12.75" customHeight="1" x14ac:dyDescent="0.2"/>
    <row r="13926" ht="12.75" customHeight="1" x14ac:dyDescent="0.2"/>
    <row r="13927" ht="12.75" customHeight="1" x14ac:dyDescent="0.2"/>
    <row r="13928" ht="12.75" customHeight="1" x14ac:dyDescent="0.2"/>
    <row r="13929" ht="12.75" customHeight="1" x14ac:dyDescent="0.2"/>
    <row r="13930" ht="12.75" customHeight="1" x14ac:dyDescent="0.2"/>
    <row r="13931" ht="12.75" customHeight="1" x14ac:dyDescent="0.2"/>
    <row r="13932" ht="12.75" customHeight="1" x14ac:dyDescent="0.2"/>
    <row r="13933" ht="12.75" customHeight="1" x14ac:dyDescent="0.2"/>
    <row r="13934" ht="12.75" customHeight="1" x14ac:dyDescent="0.2"/>
    <row r="13935" ht="12.75" customHeight="1" x14ac:dyDescent="0.2"/>
    <row r="13936" ht="12.75" customHeight="1" x14ac:dyDescent="0.2"/>
    <row r="13937" ht="12.75" customHeight="1" x14ac:dyDescent="0.2"/>
    <row r="13938" ht="12.75" customHeight="1" x14ac:dyDescent="0.2"/>
    <row r="13939" ht="12.75" customHeight="1" x14ac:dyDescent="0.2"/>
    <row r="13940" ht="12.75" customHeight="1" x14ac:dyDescent="0.2"/>
    <row r="13941" ht="12.75" customHeight="1" x14ac:dyDescent="0.2"/>
    <row r="13942" ht="12.75" customHeight="1" x14ac:dyDescent="0.2"/>
    <row r="13943" ht="12.75" customHeight="1" x14ac:dyDescent="0.2"/>
    <row r="13944" ht="12.75" customHeight="1" x14ac:dyDescent="0.2"/>
    <row r="13945" ht="12.75" customHeight="1" x14ac:dyDescent="0.2"/>
    <row r="13946" ht="12.75" customHeight="1" x14ac:dyDescent="0.2"/>
    <row r="13947" ht="12.75" customHeight="1" x14ac:dyDescent="0.2"/>
    <row r="13948" ht="12.75" customHeight="1" x14ac:dyDescent="0.2"/>
    <row r="13949" ht="12.75" customHeight="1" x14ac:dyDescent="0.2"/>
    <row r="13950" ht="12.75" customHeight="1" x14ac:dyDescent="0.2"/>
    <row r="13951" ht="12.75" customHeight="1" x14ac:dyDescent="0.2"/>
    <row r="13952" ht="12.75" customHeight="1" x14ac:dyDescent="0.2"/>
    <row r="13953" ht="12.75" customHeight="1" x14ac:dyDescent="0.2"/>
    <row r="13954" ht="12.75" customHeight="1" x14ac:dyDescent="0.2"/>
    <row r="13955" ht="12.75" customHeight="1" x14ac:dyDescent="0.2"/>
    <row r="13956" ht="12.75" customHeight="1" x14ac:dyDescent="0.2"/>
    <row r="13957" ht="12.75" customHeight="1" x14ac:dyDescent="0.2"/>
    <row r="13958" ht="12.75" customHeight="1" x14ac:dyDescent="0.2"/>
    <row r="13959" ht="12.75" customHeight="1" x14ac:dyDescent="0.2"/>
    <row r="13960" ht="12.75" customHeight="1" x14ac:dyDescent="0.2"/>
    <row r="13961" ht="12.75" customHeight="1" x14ac:dyDescent="0.2"/>
    <row r="13962" ht="12.75" customHeight="1" x14ac:dyDescent="0.2"/>
    <row r="13963" ht="12.75" customHeight="1" x14ac:dyDescent="0.2"/>
    <row r="13964" ht="12.75" customHeight="1" x14ac:dyDescent="0.2"/>
    <row r="13965" ht="12.75" customHeight="1" x14ac:dyDescent="0.2"/>
    <row r="13966" ht="12.75" customHeight="1" x14ac:dyDescent="0.2"/>
    <row r="13967" ht="12.75" customHeight="1" x14ac:dyDescent="0.2"/>
    <row r="13968" ht="12.75" customHeight="1" x14ac:dyDescent="0.2"/>
    <row r="13969" ht="12.75" customHeight="1" x14ac:dyDescent="0.2"/>
    <row r="13970" ht="12.75" customHeight="1" x14ac:dyDescent="0.2"/>
    <row r="13971" ht="12.75" customHeight="1" x14ac:dyDescent="0.2"/>
    <row r="13972" ht="12.75" customHeight="1" x14ac:dyDescent="0.2"/>
    <row r="13973" ht="12.75" customHeight="1" x14ac:dyDescent="0.2"/>
    <row r="13974" ht="12.75" customHeight="1" x14ac:dyDescent="0.2"/>
    <row r="13975" ht="12.75" customHeight="1" x14ac:dyDescent="0.2"/>
    <row r="13976" ht="12.75" customHeight="1" x14ac:dyDescent="0.2"/>
    <row r="13977" ht="12.75" customHeight="1" x14ac:dyDescent="0.2"/>
    <row r="13978" ht="12.75" customHeight="1" x14ac:dyDescent="0.2"/>
    <row r="13979" ht="12.75" customHeight="1" x14ac:dyDescent="0.2"/>
    <row r="13980" ht="12.75" customHeight="1" x14ac:dyDescent="0.2"/>
    <row r="13981" ht="12.75" customHeight="1" x14ac:dyDescent="0.2"/>
    <row r="13982" ht="12.75" customHeight="1" x14ac:dyDescent="0.2"/>
    <row r="13983" ht="12.75" customHeight="1" x14ac:dyDescent="0.2"/>
    <row r="13984" ht="12.75" customHeight="1" x14ac:dyDescent="0.2"/>
    <row r="13985" ht="12.75" customHeight="1" x14ac:dyDescent="0.2"/>
    <row r="13986" ht="12.75" customHeight="1" x14ac:dyDescent="0.2"/>
    <row r="13987" ht="12.75" customHeight="1" x14ac:dyDescent="0.2"/>
    <row r="13988" ht="12.75" customHeight="1" x14ac:dyDescent="0.2"/>
    <row r="13989" ht="12.75" customHeight="1" x14ac:dyDescent="0.2"/>
    <row r="13990" ht="12.75" customHeight="1" x14ac:dyDescent="0.2"/>
    <row r="13991" ht="12.75" customHeight="1" x14ac:dyDescent="0.2"/>
    <row r="13992" ht="12.75" customHeight="1" x14ac:dyDescent="0.2"/>
    <row r="13993" ht="12.75" customHeight="1" x14ac:dyDescent="0.2"/>
    <row r="13994" ht="12.75" customHeight="1" x14ac:dyDescent="0.2"/>
    <row r="13995" ht="12.75" customHeight="1" x14ac:dyDescent="0.2"/>
    <row r="13996" ht="12.75" customHeight="1" x14ac:dyDescent="0.2"/>
    <row r="13997" ht="12.75" customHeight="1" x14ac:dyDescent="0.2"/>
    <row r="13998" ht="12.75" customHeight="1" x14ac:dyDescent="0.2"/>
    <row r="13999" ht="12.75" customHeight="1" x14ac:dyDescent="0.2"/>
    <row r="14000" ht="12.75" customHeight="1" x14ac:dyDescent="0.2"/>
    <row r="14001" ht="12.75" customHeight="1" x14ac:dyDescent="0.2"/>
    <row r="14002" ht="12.75" customHeight="1" x14ac:dyDescent="0.2"/>
    <row r="14003" ht="12.75" customHeight="1" x14ac:dyDescent="0.2"/>
    <row r="14004" ht="12.75" customHeight="1" x14ac:dyDescent="0.2"/>
    <row r="14005" ht="12.75" customHeight="1" x14ac:dyDescent="0.2"/>
    <row r="14006" ht="12.75" customHeight="1" x14ac:dyDescent="0.2"/>
    <row r="14007" ht="12.75" customHeight="1" x14ac:dyDescent="0.2"/>
    <row r="14008" ht="12.75" customHeight="1" x14ac:dyDescent="0.2"/>
    <row r="14009" ht="12.75" customHeight="1" x14ac:dyDescent="0.2"/>
    <row r="14010" ht="12.75" customHeight="1" x14ac:dyDescent="0.2"/>
    <row r="14011" ht="12.75" customHeight="1" x14ac:dyDescent="0.2"/>
    <row r="14012" ht="12.75" customHeight="1" x14ac:dyDescent="0.2"/>
    <row r="14013" ht="12.75" customHeight="1" x14ac:dyDescent="0.2"/>
    <row r="14014" ht="12.75" customHeight="1" x14ac:dyDescent="0.2"/>
    <row r="14015" ht="12.75" customHeight="1" x14ac:dyDescent="0.2"/>
    <row r="14016" ht="12.75" customHeight="1" x14ac:dyDescent="0.2"/>
    <row r="14017" ht="12.75" customHeight="1" x14ac:dyDescent="0.2"/>
    <row r="14018" ht="12.75" customHeight="1" x14ac:dyDescent="0.2"/>
    <row r="14019" ht="12.75" customHeight="1" x14ac:dyDescent="0.2"/>
    <row r="14020" ht="12.75" customHeight="1" x14ac:dyDescent="0.2"/>
    <row r="14021" ht="12.75" customHeight="1" x14ac:dyDescent="0.2"/>
    <row r="14022" ht="12.75" customHeight="1" x14ac:dyDescent="0.2"/>
    <row r="14023" ht="12.75" customHeight="1" x14ac:dyDescent="0.2"/>
    <row r="14024" ht="12.75" customHeight="1" x14ac:dyDescent="0.2"/>
    <row r="14025" ht="12.75" customHeight="1" x14ac:dyDescent="0.2"/>
    <row r="14026" ht="12.75" customHeight="1" x14ac:dyDescent="0.2"/>
    <row r="14027" ht="12.75" customHeight="1" x14ac:dyDescent="0.2"/>
    <row r="14028" ht="12.75" customHeight="1" x14ac:dyDescent="0.2"/>
    <row r="14029" ht="12.75" customHeight="1" x14ac:dyDescent="0.2"/>
    <row r="14030" ht="12.75" customHeight="1" x14ac:dyDescent="0.2"/>
    <row r="14031" ht="12.75" customHeight="1" x14ac:dyDescent="0.2"/>
    <row r="14032" ht="12.75" customHeight="1" x14ac:dyDescent="0.2"/>
    <row r="14033" ht="12.75" customHeight="1" x14ac:dyDescent="0.2"/>
    <row r="14034" ht="12.75" customHeight="1" x14ac:dyDescent="0.2"/>
    <row r="14035" ht="12.75" customHeight="1" x14ac:dyDescent="0.2"/>
    <row r="14036" ht="12.75" customHeight="1" x14ac:dyDescent="0.2"/>
    <row r="14037" ht="12.75" customHeight="1" x14ac:dyDescent="0.2"/>
    <row r="14038" ht="12.75" customHeight="1" x14ac:dyDescent="0.2"/>
    <row r="14039" ht="12.75" customHeight="1" x14ac:dyDescent="0.2"/>
    <row r="14040" ht="12.75" customHeight="1" x14ac:dyDescent="0.2"/>
    <row r="14041" ht="12.75" customHeight="1" x14ac:dyDescent="0.2"/>
    <row r="14042" ht="12.75" customHeight="1" x14ac:dyDescent="0.2"/>
    <row r="14043" ht="12.75" customHeight="1" x14ac:dyDescent="0.2"/>
    <row r="14044" ht="12.75" customHeight="1" x14ac:dyDescent="0.2"/>
    <row r="14045" ht="12.75" customHeight="1" x14ac:dyDescent="0.2"/>
    <row r="14046" ht="12.75" customHeight="1" x14ac:dyDescent="0.2"/>
    <row r="14047" ht="12.75" customHeight="1" x14ac:dyDescent="0.2"/>
    <row r="14048" ht="12.75" customHeight="1" x14ac:dyDescent="0.2"/>
    <row r="14049" ht="12.75" customHeight="1" x14ac:dyDescent="0.2"/>
    <row r="14050" ht="12.75" customHeight="1" x14ac:dyDescent="0.2"/>
    <row r="14051" ht="12.75" customHeight="1" x14ac:dyDescent="0.2"/>
    <row r="14052" ht="12.75" customHeight="1" x14ac:dyDescent="0.2"/>
    <row r="14053" ht="12.75" customHeight="1" x14ac:dyDescent="0.2"/>
    <row r="14054" ht="12.75" customHeight="1" x14ac:dyDescent="0.2"/>
    <row r="14055" ht="12.75" customHeight="1" x14ac:dyDescent="0.2"/>
    <row r="14056" ht="12.75" customHeight="1" x14ac:dyDescent="0.2"/>
    <row r="14057" ht="12.75" customHeight="1" x14ac:dyDescent="0.2"/>
    <row r="14058" ht="12.75" customHeight="1" x14ac:dyDescent="0.2"/>
    <row r="14059" ht="12.75" customHeight="1" x14ac:dyDescent="0.2"/>
    <row r="14060" ht="12.75" customHeight="1" x14ac:dyDescent="0.2"/>
    <row r="14061" ht="12.75" customHeight="1" x14ac:dyDescent="0.2"/>
    <row r="14062" ht="12.75" customHeight="1" x14ac:dyDescent="0.2"/>
    <row r="14063" ht="12.75" customHeight="1" x14ac:dyDescent="0.2"/>
    <row r="14064" ht="12.75" customHeight="1" x14ac:dyDescent="0.2"/>
    <row r="14065" ht="12.75" customHeight="1" x14ac:dyDescent="0.2"/>
    <row r="14066" ht="12.75" customHeight="1" x14ac:dyDescent="0.2"/>
    <row r="14067" ht="12.75" customHeight="1" x14ac:dyDescent="0.2"/>
    <row r="14068" ht="12.75" customHeight="1" x14ac:dyDescent="0.2"/>
    <row r="14069" ht="12.75" customHeight="1" x14ac:dyDescent="0.2"/>
    <row r="14070" ht="12.75" customHeight="1" x14ac:dyDescent="0.2"/>
    <row r="14071" ht="12.75" customHeight="1" x14ac:dyDescent="0.2"/>
    <row r="14072" ht="12.75" customHeight="1" x14ac:dyDescent="0.2"/>
    <row r="14073" ht="12.75" customHeight="1" x14ac:dyDescent="0.2"/>
    <row r="14074" ht="12.75" customHeight="1" x14ac:dyDescent="0.2"/>
    <row r="14075" ht="12.75" customHeight="1" x14ac:dyDescent="0.2"/>
    <row r="14076" ht="12.75" customHeight="1" x14ac:dyDescent="0.2"/>
    <row r="14077" ht="12.75" customHeight="1" x14ac:dyDescent="0.2"/>
    <row r="14078" ht="12.75" customHeight="1" x14ac:dyDescent="0.2"/>
    <row r="14079" ht="12.75" customHeight="1" x14ac:dyDescent="0.2"/>
    <row r="14080" ht="12.75" customHeight="1" x14ac:dyDescent="0.2"/>
    <row r="14081" ht="12.75" customHeight="1" x14ac:dyDescent="0.2"/>
    <row r="14082" ht="12.75" customHeight="1" x14ac:dyDescent="0.2"/>
    <row r="14083" ht="12.75" customHeight="1" x14ac:dyDescent="0.2"/>
    <row r="14084" ht="12.75" customHeight="1" x14ac:dyDescent="0.2"/>
    <row r="14085" ht="12.75" customHeight="1" x14ac:dyDescent="0.2"/>
    <row r="14086" ht="12.75" customHeight="1" x14ac:dyDescent="0.2"/>
    <row r="14087" ht="12.75" customHeight="1" x14ac:dyDescent="0.2"/>
    <row r="14088" ht="12.75" customHeight="1" x14ac:dyDescent="0.2"/>
    <row r="14089" ht="12.75" customHeight="1" x14ac:dyDescent="0.2"/>
    <row r="14090" ht="12.75" customHeight="1" x14ac:dyDescent="0.2"/>
    <row r="14091" ht="12.75" customHeight="1" x14ac:dyDescent="0.2"/>
    <row r="14092" ht="12.75" customHeight="1" x14ac:dyDescent="0.2"/>
    <row r="14093" ht="12.75" customHeight="1" x14ac:dyDescent="0.2"/>
    <row r="14094" ht="12.75" customHeight="1" x14ac:dyDescent="0.2"/>
    <row r="14095" ht="12.75" customHeight="1" x14ac:dyDescent="0.2"/>
    <row r="14096" ht="12.75" customHeight="1" x14ac:dyDescent="0.2"/>
    <row r="14097" ht="12.75" customHeight="1" x14ac:dyDescent="0.2"/>
    <row r="14098" ht="12.75" customHeight="1" x14ac:dyDescent="0.2"/>
    <row r="14099" ht="12.75" customHeight="1" x14ac:dyDescent="0.2"/>
    <row r="14100" ht="12.75" customHeight="1" x14ac:dyDescent="0.2"/>
    <row r="14101" ht="12.75" customHeight="1" x14ac:dyDescent="0.2"/>
    <row r="14102" ht="12.75" customHeight="1" x14ac:dyDescent="0.2"/>
    <row r="14103" ht="12.75" customHeight="1" x14ac:dyDescent="0.2"/>
    <row r="14104" ht="12.75" customHeight="1" x14ac:dyDescent="0.2"/>
    <row r="14105" ht="12.75" customHeight="1" x14ac:dyDescent="0.2"/>
    <row r="14106" ht="12.75" customHeight="1" x14ac:dyDescent="0.2"/>
    <row r="14107" ht="12.75" customHeight="1" x14ac:dyDescent="0.2"/>
    <row r="14108" ht="12.75" customHeight="1" x14ac:dyDescent="0.2"/>
    <row r="14109" ht="12.75" customHeight="1" x14ac:dyDescent="0.2"/>
    <row r="14110" ht="12.75" customHeight="1" x14ac:dyDescent="0.2"/>
    <row r="14111" ht="12.75" customHeight="1" x14ac:dyDescent="0.2"/>
    <row r="14112" ht="12.75" customHeight="1" x14ac:dyDescent="0.2"/>
    <row r="14113" ht="12.75" customHeight="1" x14ac:dyDescent="0.2"/>
    <row r="14114" ht="12.75" customHeight="1" x14ac:dyDescent="0.2"/>
    <row r="14115" ht="12.75" customHeight="1" x14ac:dyDescent="0.2"/>
    <row r="14116" ht="12.75" customHeight="1" x14ac:dyDescent="0.2"/>
    <row r="14117" ht="12.75" customHeight="1" x14ac:dyDescent="0.2"/>
    <row r="14118" ht="12.75" customHeight="1" x14ac:dyDescent="0.2"/>
    <row r="14119" ht="12.75" customHeight="1" x14ac:dyDescent="0.2"/>
    <row r="14120" ht="12.75" customHeight="1" x14ac:dyDescent="0.2"/>
    <row r="14121" ht="12.75" customHeight="1" x14ac:dyDescent="0.2"/>
    <row r="14122" ht="12.75" customHeight="1" x14ac:dyDescent="0.2"/>
    <row r="14123" ht="12.75" customHeight="1" x14ac:dyDescent="0.2"/>
    <row r="14124" ht="12.75" customHeight="1" x14ac:dyDescent="0.2"/>
    <row r="14125" ht="12.75" customHeight="1" x14ac:dyDescent="0.2"/>
    <row r="14126" ht="12.75" customHeight="1" x14ac:dyDescent="0.2"/>
    <row r="14127" ht="12.75" customHeight="1" x14ac:dyDescent="0.2"/>
    <row r="14128" ht="12.75" customHeight="1" x14ac:dyDescent="0.2"/>
    <row r="14129" ht="12.75" customHeight="1" x14ac:dyDescent="0.2"/>
    <row r="14130" ht="12.75" customHeight="1" x14ac:dyDescent="0.2"/>
    <row r="14131" ht="12.75" customHeight="1" x14ac:dyDescent="0.2"/>
    <row r="14132" ht="12.75" customHeight="1" x14ac:dyDescent="0.2"/>
    <row r="14133" ht="12.75" customHeight="1" x14ac:dyDescent="0.2"/>
    <row r="14134" ht="12.75" customHeight="1" x14ac:dyDescent="0.2"/>
    <row r="14135" ht="12.75" customHeight="1" x14ac:dyDescent="0.2"/>
    <row r="14136" ht="12.75" customHeight="1" x14ac:dyDescent="0.2"/>
    <row r="14137" ht="12.75" customHeight="1" x14ac:dyDescent="0.2"/>
    <row r="14138" ht="12.75" customHeight="1" x14ac:dyDescent="0.2"/>
    <row r="14139" ht="12.75" customHeight="1" x14ac:dyDescent="0.2"/>
    <row r="14140" ht="12.75" customHeight="1" x14ac:dyDescent="0.2"/>
    <row r="14141" ht="12.75" customHeight="1" x14ac:dyDescent="0.2"/>
    <row r="14142" ht="12.75" customHeight="1" x14ac:dyDescent="0.2"/>
    <row r="14143" ht="12.75" customHeight="1" x14ac:dyDescent="0.2"/>
    <row r="14144" ht="12.75" customHeight="1" x14ac:dyDescent="0.2"/>
    <row r="14145" ht="12.75" customHeight="1" x14ac:dyDescent="0.2"/>
    <row r="14146" ht="12.75" customHeight="1" x14ac:dyDescent="0.2"/>
    <row r="14147" ht="12.75" customHeight="1" x14ac:dyDescent="0.2"/>
    <row r="14148" ht="12.75" customHeight="1" x14ac:dyDescent="0.2"/>
    <row r="14149" ht="12.75" customHeight="1" x14ac:dyDescent="0.2"/>
    <row r="14150" ht="12.75" customHeight="1" x14ac:dyDescent="0.2"/>
    <row r="14151" ht="12.75" customHeight="1" x14ac:dyDescent="0.2"/>
    <row r="14152" ht="12.75" customHeight="1" x14ac:dyDescent="0.2"/>
    <row r="14153" ht="12.75" customHeight="1" x14ac:dyDescent="0.2"/>
    <row r="14154" ht="12.75" customHeight="1" x14ac:dyDescent="0.2"/>
    <row r="14155" ht="12.75" customHeight="1" x14ac:dyDescent="0.2"/>
    <row r="14156" ht="12.75" customHeight="1" x14ac:dyDescent="0.2"/>
    <row r="14157" ht="12.75" customHeight="1" x14ac:dyDescent="0.2"/>
    <row r="14158" ht="12.75" customHeight="1" x14ac:dyDescent="0.2"/>
    <row r="14159" ht="12.75" customHeight="1" x14ac:dyDescent="0.2"/>
    <row r="14160" ht="12.75" customHeight="1" x14ac:dyDescent="0.2"/>
    <row r="14161" ht="12.75" customHeight="1" x14ac:dyDescent="0.2"/>
    <row r="14162" ht="12.75" customHeight="1" x14ac:dyDescent="0.2"/>
    <row r="14163" ht="12.75" customHeight="1" x14ac:dyDescent="0.2"/>
    <row r="14164" ht="12.75" customHeight="1" x14ac:dyDescent="0.2"/>
    <row r="14165" ht="12.75" customHeight="1" x14ac:dyDescent="0.2"/>
    <row r="14166" ht="12.75" customHeight="1" x14ac:dyDescent="0.2"/>
    <row r="14167" ht="12.75" customHeight="1" x14ac:dyDescent="0.2"/>
    <row r="14168" ht="12.75" customHeight="1" x14ac:dyDescent="0.2"/>
    <row r="14169" ht="12.75" customHeight="1" x14ac:dyDescent="0.2"/>
    <row r="14170" ht="12.75" customHeight="1" x14ac:dyDescent="0.2"/>
    <row r="14171" ht="12.75" customHeight="1" x14ac:dyDescent="0.2"/>
    <row r="14172" ht="12.75" customHeight="1" x14ac:dyDescent="0.2"/>
    <row r="14173" ht="12.75" customHeight="1" x14ac:dyDescent="0.2"/>
    <row r="14174" ht="12.75" customHeight="1" x14ac:dyDescent="0.2"/>
    <row r="14175" ht="12.75" customHeight="1" x14ac:dyDescent="0.2"/>
    <row r="14176" ht="12.75" customHeight="1" x14ac:dyDescent="0.2"/>
    <row r="14177" ht="12.75" customHeight="1" x14ac:dyDescent="0.2"/>
    <row r="14178" ht="12.75" customHeight="1" x14ac:dyDescent="0.2"/>
    <row r="14179" ht="12.75" customHeight="1" x14ac:dyDescent="0.2"/>
    <row r="14180" ht="12.75" customHeight="1" x14ac:dyDescent="0.2"/>
    <row r="14181" ht="12.75" customHeight="1" x14ac:dyDescent="0.2"/>
    <row r="14182" ht="12.75" customHeight="1" x14ac:dyDescent="0.2"/>
    <row r="14183" ht="12.75" customHeight="1" x14ac:dyDescent="0.2"/>
    <row r="14184" ht="12.75" customHeight="1" x14ac:dyDescent="0.2"/>
    <row r="14185" ht="12.75" customHeight="1" x14ac:dyDescent="0.2"/>
    <row r="14186" ht="12.75" customHeight="1" x14ac:dyDescent="0.2"/>
    <row r="14187" ht="12.75" customHeight="1" x14ac:dyDescent="0.2"/>
    <row r="14188" ht="12.75" customHeight="1" x14ac:dyDescent="0.2"/>
    <row r="14189" ht="12.75" customHeight="1" x14ac:dyDescent="0.2"/>
    <row r="14190" ht="12.75" customHeight="1" x14ac:dyDescent="0.2"/>
    <row r="14191" ht="12.75" customHeight="1" x14ac:dyDescent="0.2"/>
    <row r="14192" ht="12.75" customHeight="1" x14ac:dyDescent="0.2"/>
    <row r="14193" ht="12.75" customHeight="1" x14ac:dyDescent="0.2"/>
    <row r="14194" ht="12.75" customHeight="1" x14ac:dyDescent="0.2"/>
    <row r="14195" ht="12.75" customHeight="1" x14ac:dyDescent="0.2"/>
    <row r="14196" ht="12.75" customHeight="1" x14ac:dyDescent="0.2"/>
    <row r="14197" ht="12.75" customHeight="1" x14ac:dyDescent="0.2"/>
    <row r="14198" ht="12.75" customHeight="1" x14ac:dyDescent="0.2"/>
    <row r="14199" ht="12.75" customHeight="1" x14ac:dyDescent="0.2"/>
    <row r="14200" ht="12.75" customHeight="1" x14ac:dyDescent="0.2"/>
    <row r="14201" ht="12.75" customHeight="1" x14ac:dyDescent="0.2"/>
    <row r="14202" ht="12.75" customHeight="1" x14ac:dyDescent="0.2"/>
    <row r="14203" ht="12.75" customHeight="1" x14ac:dyDescent="0.2"/>
    <row r="14204" ht="12.75" customHeight="1" x14ac:dyDescent="0.2"/>
    <row r="14205" ht="12.75" customHeight="1" x14ac:dyDescent="0.2"/>
    <row r="14206" ht="12.75" customHeight="1" x14ac:dyDescent="0.2"/>
    <row r="14207" ht="12.75" customHeight="1" x14ac:dyDescent="0.2"/>
    <row r="14208" ht="12.75" customHeight="1" x14ac:dyDescent="0.2"/>
    <row r="14209" ht="12.75" customHeight="1" x14ac:dyDescent="0.2"/>
    <row r="14210" ht="12.75" customHeight="1" x14ac:dyDescent="0.2"/>
    <row r="14211" ht="12.75" customHeight="1" x14ac:dyDescent="0.2"/>
    <row r="14212" ht="12.75" customHeight="1" x14ac:dyDescent="0.2"/>
    <row r="14213" ht="12.75" customHeight="1" x14ac:dyDescent="0.2"/>
    <row r="14214" ht="12.75" customHeight="1" x14ac:dyDescent="0.2"/>
    <row r="14215" ht="12.75" customHeight="1" x14ac:dyDescent="0.2"/>
    <row r="14216" ht="12.75" customHeight="1" x14ac:dyDescent="0.2"/>
    <row r="14217" ht="12.75" customHeight="1" x14ac:dyDescent="0.2"/>
    <row r="14218" ht="12.75" customHeight="1" x14ac:dyDescent="0.2"/>
    <row r="14219" ht="12.75" customHeight="1" x14ac:dyDescent="0.2"/>
    <row r="14220" ht="12.75" customHeight="1" x14ac:dyDescent="0.2"/>
    <row r="14221" ht="12.75" customHeight="1" x14ac:dyDescent="0.2"/>
    <row r="14222" ht="12.75" customHeight="1" x14ac:dyDescent="0.2"/>
    <row r="14223" ht="12.75" customHeight="1" x14ac:dyDescent="0.2"/>
    <row r="14224" ht="12.75" customHeight="1" x14ac:dyDescent="0.2"/>
    <row r="14225" ht="12.75" customHeight="1" x14ac:dyDescent="0.2"/>
    <row r="14226" ht="12.75" customHeight="1" x14ac:dyDescent="0.2"/>
    <row r="14227" ht="12.75" customHeight="1" x14ac:dyDescent="0.2"/>
    <row r="14228" ht="12.75" customHeight="1" x14ac:dyDescent="0.2"/>
    <row r="14229" ht="12.75" customHeight="1" x14ac:dyDescent="0.2"/>
    <row r="14230" ht="12.75" customHeight="1" x14ac:dyDescent="0.2"/>
    <row r="14231" ht="12.75" customHeight="1" x14ac:dyDescent="0.2"/>
    <row r="14232" ht="12.75" customHeight="1" x14ac:dyDescent="0.2"/>
    <row r="14233" ht="12.75" customHeight="1" x14ac:dyDescent="0.2"/>
    <row r="14234" ht="12.75" customHeight="1" x14ac:dyDescent="0.2"/>
    <row r="14235" ht="12.75" customHeight="1" x14ac:dyDescent="0.2"/>
    <row r="14236" ht="12.75" customHeight="1" x14ac:dyDescent="0.2"/>
    <row r="14237" ht="12.75" customHeight="1" x14ac:dyDescent="0.2"/>
    <row r="14238" ht="12.75" customHeight="1" x14ac:dyDescent="0.2"/>
    <row r="14239" ht="12.75" customHeight="1" x14ac:dyDescent="0.2"/>
    <row r="14240" ht="12.75" customHeight="1" x14ac:dyDescent="0.2"/>
    <row r="14241" ht="12.75" customHeight="1" x14ac:dyDescent="0.2"/>
    <row r="14242" ht="12.75" customHeight="1" x14ac:dyDescent="0.2"/>
    <row r="14243" ht="12.75" customHeight="1" x14ac:dyDescent="0.2"/>
    <row r="14244" ht="12.75" customHeight="1" x14ac:dyDescent="0.2"/>
    <row r="14245" ht="12.75" customHeight="1" x14ac:dyDescent="0.2"/>
    <row r="14246" ht="12.75" customHeight="1" x14ac:dyDescent="0.2"/>
    <row r="14247" ht="12.75" customHeight="1" x14ac:dyDescent="0.2"/>
    <row r="14248" ht="12.75" customHeight="1" x14ac:dyDescent="0.2"/>
    <row r="14249" ht="12.75" customHeight="1" x14ac:dyDescent="0.2"/>
    <row r="14250" ht="12.75" customHeight="1" x14ac:dyDescent="0.2"/>
    <row r="14251" ht="12.75" customHeight="1" x14ac:dyDescent="0.2"/>
    <row r="14252" ht="12.75" customHeight="1" x14ac:dyDescent="0.2"/>
    <row r="14253" ht="12.75" customHeight="1" x14ac:dyDescent="0.2"/>
    <row r="14254" ht="12.75" customHeight="1" x14ac:dyDescent="0.2"/>
    <row r="14255" ht="12.75" customHeight="1" x14ac:dyDescent="0.2"/>
    <row r="14256" ht="12.75" customHeight="1" x14ac:dyDescent="0.2"/>
    <row r="14257" ht="12.75" customHeight="1" x14ac:dyDescent="0.2"/>
    <row r="14258" ht="12.75" customHeight="1" x14ac:dyDescent="0.2"/>
    <row r="14259" ht="12.75" customHeight="1" x14ac:dyDescent="0.2"/>
    <row r="14260" ht="12.75" customHeight="1" x14ac:dyDescent="0.2"/>
    <row r="14261" ht="12.75" customHeight="1" x14ac:dyDescent="0.2"/>
    <row r="14262" ht="12.75" customHeight="1" x14ac:dyDescent="0.2"/>
    <row r="14263" ht="12.75" customHeight="1" x14ac:dyDescent="0.2"/>
    <row r="14264" ht="12.75" customHeight="1" x14ac:dyDescent="0.2"/>
    <row r="14265" ht="12.75" customHeight="1" x14ac:dyDescent="0.2"/>
    <row r="14266" ht="12.75" customHeight="1" x14ac:dyDescent="0.2"/>
    <row r="14267" ht="12.75" customHeight="1" x14ac:dyDescent="0.2"/>
    <row r="14268" ht="12.75" customHeight="1" x14ac:dyDescent="0.2"/>
    <row r="14269" ht="12.75" customHeight="1" x14ac:dyDescent="0.2"/>
    <row r="14270" ht="12.75" customHeight="1" x14ac:dyDescent="0.2"/>
    <row r="14271" ht="12.75" customHeight="1" x14ac:dyDescent="0.2"/>
    <row r="14272" ht="12.75" customHeight="1" x14ac:dyDescent="0.2"/>
    <row r="14273" ht="12.75" customHeight="1" x14ac:dyDescent="0.2"/>
    <row r="14274" ht="12.75" customHeight="1" x14ac:dyDescent="0.2"/>
    <row r="14275" ht="12.75" customHeight="1" x14ac:dyDescent="0.2"/>
    <row r="14276" ht="12.75" customHeight="1" x14ac:dyDescent="0.2"/>
    <row r="14277" ht="12.75" customHeight="1" x14ac:dyDescent="0.2"/>
    <row r="14278" ht="12.75" customHeight="1" x14ac:dyDescent="0.2"/>
    <row r="14279" ht="12.75" customHeight="1" x14ac:dyDescent="0.2"/>
    <row r="14280" ht="12.75" customHeight="1" x14ac:dyDescent="0.2"/>
    <row r="14281" ht="12.75" customHeight="1" x14ac:dyDescent="0.2"/>
    <row r="14282" ht="12.75" customHeight="1" x14ac:dyDescent="0.2"/>
    <row r="14283" ht="12.75" customHeight="1" x14ac:dyDescent="0.2"/>
    <row r="14284" ht="12.75" customHeight="1" x14ac:dyDescent="0.2"/>
    <row r="14285" ht="12.75" customHeight="1" x14ac:dyDescent="0.2"/>
    <row r="14286" ht="12.75" customHeight="1" x14ac:dyDescent="0.2"/>
    <row r="14287" ht="12.75" customHeight="1" x14ac:dyDescent="0.2"/>
    <row r="14288" ht="12.75" customHeight="1" x14ac:dyDescent="0.2"/>
    <row r="14289" ht="12.75" customHeight="1" x14ac:dyDescent="0.2"/>
    <row r="14290" ht="12.75" customHeight="1" x14ac:dyDescent="0.2"/>
    <row r="14291" ht="12.75" customHeight="1" x14ac:dyDescent="0.2"/>
    <row r="14292" ht="12.75" customHeight="1" x14ac:dyDescent="0.2"/>
    <row r="14293" ht="12.75" customHeight="1" x14ac:dyDescent="0.2"/>
    <row r="14294" ht="12.75" customHeight="1" x14ac:dyDescent="0.2"/>
    <row r="14295" ht="12.75" customHeight="1" x14ac:dyDescent="0.2"/>
    <row r="14296" ht="12.75" customHeight="1" x14ac:dyDescent="0.2"/>
    <row r="14297" ht="12.75" customHeight="1" x14ac:dyDescent="0.2"/>
    <row r="14298" ht="12.75" customHeight="1" x14ac:dyDescent="0.2"/>
    <row r="14299" ht="12.75" customHeight="1" x14ac:dyDescent="0.2"/>
    <row r="14300" ht="12.75" customHeight="1" x14ac:dyDescent="0.2"/>
    <row r="14301" ht="12.75" customHeight="1" x14ac:dyDescent="0.2"/>
    <row r="14302" ht="12.75" customHeight="1" x14ac:dyDescent="0.2"/>
    <row r="14303" ht="12.75" customHeight="1" x14ac:dyDescent="0.2"/>
    <row r="14304" ht="12.75" customHeight="1" x14ac:dyDescent="0.2"/>
    <row r="14305" ht="12.75" customHeight="1" x14ac:dyDescent="0.2"/>
    <row r="14306" ht="12.75" customHeight="1" x14ac:dyDescent="0.2"/>
    <row r="14307" ht="12.75" customHeight="1" x14ac:dyDescent="0.2"/>
    <row r="14308" ht="12.75" customHeight="1" x14ac:dyDescent="0.2"/>
    <row r="14309" ht="12.75" customHeight="1" x14ac:dyDescent="0.2"/>
    <row r="14310" ht="12.75" customHeight="1" x14ac:dyDescent="0.2"/>
    <row r="14311" ht="12.75" customHeight="1" x14ac:dyDescent="0.2"/>
    <row r="14312" ht="12.75" customHeight="1" x14ac:dyDescent="0.2"/>
    <row r="14313" ht="12.75" customHeight="1" x14ac:dyDescent="0.2"/>
    <row r="14314" ht="12.75" customHeight="1" x14ac:dyDescent="0.2"/>
    <row r="14315" ht="12.75" customHeight="1" x14ac:dyDescent="0.2"/>
    <row r="14316" ht="12.75" customHeight="1" x14ac:dyDescent="0.2"/>
    <row r="14317" ht="12.75" customHeight="1" x14ac:dyDescent="0.2"/>
    <row r="14318" ht="12.75" customHeight="1" x14ac:dyDescent="0.2"/>
    <row r="14319" ht="12.75" customHeight="1" x14ac:dyDescent="0.2"/>
    <row r="14320" ht="12.75" customHeight="1" x14ac:dyDescent="0.2"/>
    <row r="14321" ht="12.75" customHeight="1" x14ac:dyDescent="0.2"/>
    <row r="14322" ht="12.75" customHeight="1" x14ac:dyDescent="0.2"/>
    <row r="14323" ht="12.75" customHeight="1" x14ac:dyDescent="0.2"/>
    <row r="14324" ht="12.75" customHeight="1" x14ac:dyDescent="0.2"/>
    <row r="14325" ht="12.75" customHeight="1" x14ac:dyDescent="0.2"/>
    <row r="14326" ht="12.75" customHeight="1" x14ac:dyDescent="0.2"/>
    <row r="14327" ht="12.75" customHeight="1" x14ac:dyDescent="0.2"/>
    <row r="14328" ht="12.75" customHeight="1" x14ac:dyDescent="0.2"/>
    <row r="14329" ht="12.75" customHeight="1" x14ac:dyDescent="0.2"/>
    <row r="14330" ht="12.75" customHeight="1" x14ac:dyDescent="0.2"/>
    <row r="14331" ht="12.75" customHeight="1" x14ac:dyDescent="0.2"/>
    <row r="14332" ht="12.75" customHeight="1" x14ac:dyDescent="0.2"/>
    <row r="14333" ht="12.75" customHeight="1" x14ac:dyDescent="0.2"/>
    <row r="14334" ht="12.75" customHeight="1" x14ac:dyDescent="0.2"/>
    <row r="14335" ht="12.75" customHeight="1" x14ac:dyDescent="0.2"/>
    <row r="14336" ht="12.75" customHeight="1" x14ac:dyDescent="0.2"/>
    <row r="14337" ht="12.75" customHeight="1" x14ac:dyDescent="0.2"/>
    <row r="14338" ht="12.75" customHeight="1" x14ac:dyDescent="0.2"/>
    <row r="14339" ht="12.75" customHeight="1" x14ac:dyDescent="0.2"/>
    <row r="14340" ht="12.75" customHeight="1" x14ac:dyDescent="0.2"/>
    <row r="14341" ht="12.75" customHeight="1" x14ac:dyDescent="0.2"/>
    <row r="14342" ht="12.75" customHeight="1" x14ac:dyDescent="0.2"/>
    <row r="14343" ht="12.75" customHeight="1" x14ac:dyDescent="0.2"/>
    <row r="14344" ht="12.75" customHeight="1" x14ac:dyDescent="0.2"/>
    <row r="14345" ht="12.75" customHeight="1" x14ac:dyDescent="0.2"/>
    <row r="14346" ht="12.75" customHeight="1" x14ac:dyDescent="0.2"/>
    <row r="14347" ht="12.75" customHeight="1" x14ac:dyDescent="0.2"/>
    <row r="14348" ht="12.75" customHeight="1" x14ac:dyDescent="0.2"/>
    <row r="14349" ht="12.75" customHeight="1" x14ac:dyDescent="0.2"/>
    <row r="14350" ht="12.75" customHeight="1" x14ac:dyDescent="0.2"/>
    <row r="14351" ht="12.75" customHeight="1" x14ac:dyDescent="0.2"/>
    <row r="14352" ht="12.75" customHeight="1" x14ac:dyDescent="0.2"/>
    <row r="14353" ht="12.75" customHeight="1" x14ac:dyDescent="0.2"/>
    <row r="14354" ht="12.75" customHeight="1" x14ac:dyDescent="0.2"/>
    <row r="14355" ht="12.75" customHeight="1" x14ac:dyDescent="0.2"/>
    <row r="14356" ht="12.75" customHeight="1" x14ac:dyDescent="0.2"/>
    <row r="14357" ht="12.75" customHeight="1" x14ac:dyDescent="0.2"/>
    <row r="14358" ht="12.75" customHeight="1" x14ac:dyDescent="0.2"/>
    <row r="14359" ht="12.75" customHeight="1" x14ac:dyDescent="0.2"/>
    <row r="14360" ht="12.75" customHeight="1" x14ac:dyDescent="0.2"/>
    <row r="14361" ht="12.75" customHeight="1" x14ac:dyDescent="0.2"/>
    <row r="14362" ht="12.75" customHeight="1" x14ac:dyDescent="0.2"/>
    <row r="14363" ht="12.75" customHeight="1" x14ac:dyDescent="0.2"/>
    <row r="14364" ht="12.75" customHeight="1" x14ac:dyDescent="0.2"/>
    <row r="14365" ht="12.75" customHeight="1" x14ac:dyDescent="0.2"/>
    <row r="14366" ht="12.75" customHeight="1" x14ac:dyDescent="0.2"/>
    <row r="14367" ht="12.75" customHeight="1" x14ac:dyDescent="0.2"/>
    <row r="14368" ht="12.75" customHeight="1" x14ac:dyDescent="0.2"/>
    <row r="14369" ht="12.75" customHeight="1" x14ac:dyDescent="0.2"/>
    <row r="14370" ht="12.75" customHeight="1" x14ac:dyDescent="0.2"/>
    <row r="14371" ht="12.75" customHeight="1" x14ac:dyDescent="0.2"/>
    <row r="14372" ht="12.75" customHeight="1" x14ac:dyDescent="0.2"/>
    <row r="14373" ht="12.75" customHeight="1" x14ac:dyDescent="0.2"/>
    <row r="14374" ht="12.75" customHeight="1" x14ac:dyDescent="0.2"/>
    <row r="14375" ht="12.75" customHeight="1" x14ac:dyDescent="0.2"/>
    <row r="14376" ht="12.75" customHeight="1" x14ac:dyDescent="0.2"/>
    <row r="14377" ht="12.75" customHeight="1" x14ac:dyDescent="0.2"/>
    <row r="14378" ht="12.75" customHeight="1" x14ac:dyDescent="0.2"/>
    <row r="14379" ht="12.75" customHeight="1" x14ac:dyDescent="0.2"/>
    <row r="14380" ht="12.75" customHeight="1" x14ac:dyDescent="0.2"/>
    <row r="14381" ht="12.75" customHeight="1" x14ac:dyDescent="0.2"/>
    <row r="14382" ht="12.75" customHeight="1" x14ac:dyDescent="0.2"/>
    <row r="14383" ht="12.75" customHeight="1" x14ac:dyDescent="0.2"/>
    <row r="14384" ht="12.75" customHeight="1" x14ac:dyDescent="0.2"/>
    <row r="14385" ht="12.75" customHeight="1" x14ac:dyDescent="0.2"/>
    <row r="14386" ht="12.75" customHeight="1" x14ac:dyDescent="0.2"/>
    <row r="14387" ht="12.75" customHeight="1" x14ac:dyDescent="0.2"/>
    <row r="14388" ht="12.75" customHeight="1" x14ac:dyDescent="0.2"/>
    <row r="14389" ht="12.75" customHeight="1" x14ac:dyDescent="0.2"/>
    <row r="14390" ht="12.75" customHeight="1" x14ac:dyDescent="0.2"/>
    <row r="14391" ht="12.75" customHeight="1" x14ac:dyDescent="0.2"/>
    <row r="14392" ht="12.75" customHeight="1" x14ac:dyDescent="0.2"/>
    <row r="14393" ht="12.75" customHeight="1" x14ac:dyDescent="0.2"/>
    <row r="14394" ht="12.75" customHeight="1" x14ac:dyDescent="0.2"/>
    <row r="14395" ht="12.75" customHeight="1" x14ac:dyDescent="0.2"/>
    <row r="14396" ht="12.75" customHeight="1" x14ac:dyDescent="0.2"/>
    <row r="14397" ht="12.75" customHeight="1" x14ac:dyDescent="0.2"/>
    <row r="14398" ht="12.75" customHeight="1" x14ac:dyDescent="0.2"/>
    <row r="14399" ht="12.75" customHeight="1" x14ac:dyDescent="0.2"/>
    <row r="14400" ht="12.75" customHeight="1" x14ac:dyDescent="0.2"/>
    <row r="14401" ht="12.75" customHeight="1" x14ac:dyDescent="0.2"/>
    <row r="14402" ht="12.75" customHeight="1" x14ac:dyDescent="0.2"/>
    <row r="14403" ht="12.75" customHeight="1" x14ac:dyDescent="0.2"/>
    <row r="14404" ht="12.75" customHeight="1" x14ac:dyDescent="0.2"/>
    <row r="14405" ht="12.75" customHeight="1" x14ac:dyDescent="0.2"/>
    <row r="14406" ht="12.75" customHeight="1" x14ac:dyDescent="0.2"/>
    <row r="14407" ht="12.75" customHeight="1" x14ac:dyDescent="0.2"/>
    <row r="14408" ht="12.75" customHeight="1" x14ac:dyDescent="0.2"/>
    <row r="14409" ht="12.75" customHeight="1" x14ac:dyDescent="0.2"/>
    <row r="14410" ht="12.75" customHeight="1" x14ac:dyDescent="0.2"/>
    <row r="14411" ht="12.75" customHeight="1" x14ac:dyDescent="0.2"/>
    <row r="14412" ht="12.75" customHeight="1" x14ac:dyDescent="0.2"/>
    <row r="14413" ht="12.75" customHeight="1" x14ac:dyDescent="0.2"/>
    <row r="14414" ht="12.75" customHeight="1" x14ac:dyDescent="0.2"/>
    <row r="14415" ht="12.75" customHeight="1" x14ac:dyDescent="0.2"/>
    <row r="14416" ht="12.75" customHeight="1" x14ac:dyDescent="0.2"/>
    <row r="14417" ht="12.75" customHeight="1" x14ac:dyDescent="0.2"/>
    <row r="14418" ht="12.75" customHeight="1" x14ac:dyDescent="0.2"/>
    <row r="14419" ht="12.75" customHeight="1" x14ac:dyDescent="0.2"/>
    <row r="14420" ht="12.75" customHeight="1" x14ac:dyDescent="0.2"/>
    <row r="14421" ht="12.75" customHeight="1" x14ac:dyDescent="0.2"/>
    <row r="14422" ht="12.75" customHeight="1" x14ac:dyDescent="0.2"/>
    <row r="14423" ht="12.75" customHeight="1" x14ac:dyDescent="0.2"/>
    <row r="14424" ht="12.75" customHeight="1" x14ac:dyDescent="0.2"/>
    <row r="14425" ht="12.75" customHeight="1" x14ac:dyDescent="0.2"/>
    <row r="14426" ht="12.75" customHeight="1" x14ac:dyDescent="0.2"/>
    <row r="14427" ht="12.75" customHeight="1" x14ac:dyDescent="0.2"/>
    <row r="14428" ht="12.75" customHeight="1" x14ac:dyDescent="0.2"/>
    <row r="14429" ht="12.75" customHeight="1" x14ac:dyDescent="0.2"/>
    <row r="14430" ht="12.75" customHeight="1" x14ac:dyDescent="0.2"/>
    <row r="14431" ht="12.75" customHeight="1" x14ac:dyDescent="0.2"/>
    <row r="14432" ht="12.75" customHeight="1" x14ac:dyDescent="0.2"/>
    <row r="14433" ht="12.75" customHeight="1" x14ac:dyDescent="0.2"/>
    <row r="14434" ht="12.75" customHeight="1" x14ac:dyDescent="0.2"/>
    <row r="14435" ht="12.75" customHeight="1" x14ac:dyDescent="0.2"/>
    <row r="14436" ht="12.75" customHeight="1" x14ac:dyDescent="0.2"/>
    <row r="14437" ht="12.75" customHeight="1" x14ac:dyDescent="0.2"/>
    <row r="14438" ht="12.75" customHeight="1" x14ac:dyDescent="0.2"/>
    <row r="14439" ht="12.75" customHeight="1" x14ac:dyDescent="0.2"/>
    <row r="14440" ht="12.75" customHeight="1" x14ac:dyDescent="0.2"/>
    <row r="14441" ht="12.75" customHeight="1" x14ac:dyDescent="0.2"/>
    <row r="14442" ht="12.75" customHeight="1" x14ac:dyDescent="0.2"/>
    <row r="14443" ht="12.75" customHeight="1" x14ac:dyDescent="0.2"/>
    <row r="14444" ht="12.75" customHeight="1" x14ac:dyDescent="0.2"/>
    <row r="14445" ht="12.75" customHeight="1" x14ac:dyDescent="0.2"/>
    <row r="14446" ht="12.75" customHeight="1" x14ac:dyDescent="0.2"/>
    <row r="14447" ht="12.75" customHeight="1" x14ac:dyDescent="0.2"/>
    <row r="14448" ht="12.75" customHeight="1" x14ac:dyDescent="0.2"/>
    <row r="14449" ht="12.75" customHeight="1" x14ac:dyDescent="0.2"/>
    <row r="14450" ht="12.75" customHeight="1" x14ac:dyDescent="0.2"/>
    <row r="14451" ht="12.75" customHeight="1" x14ac:dyDescent="0.2"/>
    <row r="14452" ht="12.75" customHeight="1" x14ac:dyDescent="0.2"/>
    <row r="14453" ht="12.75" customHeight="1" x14ac:dyDescent="0.2"/>
    <row r="14454" ht="12.75" customHeight="1" x14ac:dyDescent="0.2"/>
    <row r="14455" ht="12.75" customHeight="1" x14ac:dyDescent="0.2"/>
    <row r="14456" ht="12.75" customHeight="1" x14ac:dyDescent="0.2"/>
    <row r="14457" ht="12.75" customHeight="1" x14ac:dyDescent="0.2"/>
    <row r="14458" ht="12.75" customHeight="1" x14ac:dyDescent="0.2"/>
    <row r="14459" ht="12.75" customHeight="1" x14ac:dyDescent="0.2"/>
    <row r="14460" ht="12.75" customHeight="1" x14ac:dyDescent="0.2"/>
    <row r="14461" ht="12.75" customHeight="1" x14ac:dyDescent="0.2"/>
    <row r="14462" ht="12.75" customHeight="1" x14ac:dyDescent="0.2"/>
    <row r="14463" ht="12.75" customHeight="1" x14ac:dyDescent="0.2"/>
    <row r="14464" ht="12.75" customHeight="1" x14ac:dyDescent="0.2"/>
    <row r="14465" ht="12.75" customHeight="1" x14ac:dyDescent="0.2"/>
    <row r="14466" ht="12.75" customHeight="1" x14ac:dyDescent="0.2"/>
    <row r="14467" ht="12.75" customHeight="1" x14ac:dyDescent="0.2"/>
    <row r="14468" ht="12.75" customHeight="1" x14ac:dyDescent="0.2"/>
    <row r="14469" ht="12.75" customHeight="1" x14ac:dyDescent="0.2"/>
    <row r="14470" ht="12.75" customHeight="1" x14ac:dyDescent="0.2"/>
    <row r="14471" ht="12.75" customHeight="1" x14ac:dyDescent="0.2"/>
    <row r="14472" ht="12.75" customHeight="1" x14ac:dyDescent="0.2"/>
    <row r="14473" ht="12.75" customHeight="1" x14ac:dyDescent="0.2"/>
    <row r="14474" ht="12.75" customHeight="1" x14ac:dyDescent="0.2"/>
    <row r="14475" ht="12.75" customHeight="1" x14ac:dyDescent="0.2"/>
    <row r="14476" ht="12.75" customHeight="1" x14ac:dyDescent="0.2"/>
    <row r="14477" ht="12.75" customHeight="1" x14ac:dyDescent="0.2"/>
    <row r="14478" ht="12.75" customHeight="1" x14ac:dyDescent="0.2"/>
    <row r="14479" ht="12.75" customHeight="1" x14ac:dyDescent="0.2"/>
    <row r="14480" ht="12.75" customHeight="1" x14ac:dyDescent="0.2"/>
    <row r="14481" ht="12.75" customHeight="1" x14ac:dyDescent="0.2"/>
    <row r="14482" ht="12.75" customHeight="1" x14ac:dyDescent="0.2"/>
    <row r="14483" ht="12.75" customHeight="1" x14ac:dyDescent="0.2"/>
    <row r="14484" ht="12.75" customHeight="1" x14ac:dyDescent="0.2"/>
    <row r="14485" ht="12.75" customHeight="1" x14ac:dyDescent="0.2"/>
    <row r="14486" ht="12.75" customHeight="1" x14ac:dyDescent="0.2"/>
    <row r="14487" ht="12.75" customHeight="1" x14ac:dyDescent="0.2"/>
    <row r="14488" ht="12.75" customHeight="1" x14ac:dyDescent="0.2"/>
    <row r="14489" ht="12.75" customHeight="1" x14ac:dyDescent="0.2"/>
    <row r="14490" ht="12.75" customHeight="1" x14ac:dyDescent="0.2"/>
    <row r="14491" ht="12.75" customHeight="1" x14ac:dyDescent="0.2"/>
    <row r="14492" ht="12.75" customHeight="1" x14ac:dyDescent="0.2"/>
    <row r="14493" ht="12.75" customHeight="1" x14ac:dyDescent="0.2"/>
    <row r="14494" ht="12.75" customHeight="1" x14ac:dyDescent="0.2"/>
    <row r="14495" ht="12.75" customHeight="1" x14ac:dyDescent="0.2"/>
    <row r="14496" ht="12.75" customHeight="1" x14ac:dyDescent="0.2"/>
    <row r="14497" ht="12.75" customHeight="1" x14ac:dyDescent="0.2"/>
    <row r="14498" ht="12.75" customHeight="1" x14ac:dyDescent="0.2"/>
    <row r="14499" ht="12.75" customHeight="1" x14ac:dyDescent="0.2"/>
    <row r="14500" ht="12.75" customHeight="1" x14ac:dyDescent="0.2"/>
    <row r="14501" ht="12.75" customHeight="1" x14ac:dyDescent="0.2"/>
    <row r="14502" ht="12.75" customHeight="1" x14ac:dyDescent="0.2"/>
    <row r="14503" ht="12.75" customHeight="1" x14ac:dyDescent="0.2"/>
    <row r="14504" ht="12.75" customHeight="1" x14ac:dyDescent="0.2"/>
    <row r="14505" ht="12.75" customHeight="1" x14ac:dyDescent="0.2"/>
    <row r="14506" ht="12.75" customHeight="1" x14ac:dyDescent="0.2"/>
    <row r="14507" ht="12.75" customHeight="1" x14ac:dyDescent="0.2"/>
    <row r="14508" ht="12.75" customHeight="1" x14ac:dyDescent="0.2"/>
    <row r="14509" ht="12.75" customHeight="1" x14ac:dyDescent="0.2"/>
    <row r="14510" ht="12.75" customHeight="1" x14ac:dyDescent="0.2"/>
    <row r="14511" ht="12.75" customHeight="1" x14ac:dyDescent="0.2"/>
    <row r="14512" ht="12.75" customHeight="1" x14ac:dyDescent="0.2"/>
    <row r="14513" ht="12.75" customHeight="1" x14ac:dyDescent="0.2"/>
    <row r="14514" ht="12.75" customHeight="1" x14ac:dyDescent="0.2"/>
    <row r="14515" ht="12.75" customHeight="1" x14ac:dyDescent="0.2"/>
    <row r="14516" ht="12.75" customHeight="1" x14ac:dyDescent="0.2"/>
    <row r="14517" ht="12.75" customHeight="1" x14ac:dyDescent="0.2"/>
    <row r="14518" ht="12.75" customHeight="1" x14ac:dyDescent="0.2"/>
    <row r="14519" ht="12.75" customHeight="1" x14ac:dyDescent="0.2"/>
    <row r="14520" ht="12.75" customHeight="1" x14ac:dyDescent="0.2"/>
    <row r="14521" ht="12.75" customHeight="1" x14ac:dyDescent="0.2"/>
    <row r="14522" ht="12.75" customHeight="1" x14ac:dyDescent="0.2"/>
    <row r="14523" ht="12.75" customHeight="1" x14ac:dyDescent="0.2"/>
    <row r="14524" ht="12.75" customHeight="1" x14ac:dyDescent="0.2"/>
    <row r="14525" ht="12.75" customHeight="1" x14ac:dyDescent="0.2"/>
    <row r="14526" ht="12.75" customHeight="1" x14ac:dyDescent="0.2"/>
    <row r="14527" ht="12.75" customHeight="1" x14ac:dyDescent="0.2"/>
    <row r="14528" ht="12.75" customHeight="1" x14ac:dyDescent="0.2"/>
    <row r="14529" ht="12.75" customHeight="1" x14ac:dyDescent="0.2"/>
    <row r="14530" ht="12.75" customHeight="1" x14ac:dyDescent="0.2"/>
    <row r="14531" ht="12.75" customHeight="1" x14ac:dyDescent="0.2"/>
    <row r="14532" ht="12.75" customHeight="1" x14ac:dyDescent="0.2"/>
    <row r="14533" ht="12.75" customHeight="1" x14ac:dyDescent="0.2"/>
    <row r="14534" ht="12.75" customHeight="1" x14ac:dyDescent="0.2"/>
    <row r="14535" ht="12.75" customHeight="1" x14ac:dyDescent="0.2"/>
    <row r="14536" ht="12.75" customHeight="1" x14ac:dyDescent="0.2"/>
    <row r="14537" ht="12.75" customHeight="1" x14ac:dyDescent="0.2"/>
    <row r="14538" ht="12.75" customHeight="1" x14ac:dyDescent="0.2"/>
    <row r="14539" ht="12.75" customHeight="1" x14ac:dyDescent="0.2"/>
    <row r="14540" ht="12.75" customHeight="1" x14ac:dyDescent="0.2"/>
    <row r="14541" ht="12.75" customHeight="1" x14ac:dyDescent="0.2"/>
    <row r="14542" ht="12.75" customHeight="1" x14ac:dyDescent="0.2"/>
    <row r="14543" ht="12.75" customHeight="1" x14ac:dyDescent="0.2"/>
    <row r="14544" ht="12.75" customHeight="1" x14ac:dyDescent="0.2"/>
    <row r="14545" ht="12.75" customHeight="1" x14ac:dyDescent="0.2"/>
    <row r="14546" ht="12.75" customHeight="1" x14ac:dyDescent="0.2"/>
    <row r="14547" ht="12.75" customHeight="1" x14ac:dyDescent="0.2"/>
    <row r="14548" ht="12.75" customHeight="1" x14ac:dyDescent="0.2"/>
    <row r="14549" ht="12.75" customHeight="1" x14ac:dyDescent="0.2"/>
    <row r="14550" ht="12.75" customHeight="1" x14ac:dyDescent="0.2"/>
    <row r="14551" ht="12.75" customHeight="1" x14ac:dyDescent="0.2"/>
    <row r="14552" ht="12.75" customHeight="1" x14ac:dyDescent="0.2"/>
    <row r="14553" ht="12.75" customHeight="1" x14ac:dyDescent="0.2"/>
    <row r="14554" ht="12.75" customHeight="1" x14ac:dyDescent="0.2"/>
    <row r="14555" ht="12.75" customHeight="1" x14ac:dyDescent="0.2"/>
    <row r="14556" ht="12.75" customHeight="1" x14ac:dyDescent="0.2"/>
    <row r="14557" ht="12.75" customHeight="1" x14ac:dyDescent="0.2"/>
    <row r="14558" ht="12.75" customHeight="1" x14ac:dyDescent="0.2"/>
    <row r="14559" ht="12.75" customHeight="1" x14ac:dyDescent="0.2"/>
    <row r="14560" ht="12.75" customHeight="1" x14ac:dyDescent="0.2"/>
    <row r="14561" ht="12.75" customHeight="1" x14ac:dyDescent="0.2"/>
    <row r="14562" ht="12.75" customHeight="1" x14ac:dyDescent="0.2"/>
    <row r="14563" ht="12.75" customHeight="1" x14ac:dyDescent="0.2"/>
    <row r="14564" ht="12.75" customHeight="1" x14ac:dyDescent="0.2"/>
    <row r="14565" ht="12.75" customHeight="1" x14ac:dyDescent="0.2"/>
    <row r="14566" ht="12.75" customHeight="1" x14ac:dyDescent="0.2"/>
    <row r="14567" ht="12.75" customHeight="1" x14ac:dyDescent="0.2"/>
    <row r="14568" ht="12.75" customHeight="1" x14ac:dyDescent="0.2"/>
    <row r="14569" ht="12.75" customHeight="1" x14ac:dyDescent="0.2"/>
    <row r="14570" ht="12.75" customHeight="1" x14ac:dyDescent="0.2"/>
    <row r="14571" ht="12.75" customHeight="1" x14ac:dyDescent="0.2"/>
    <row r="14572" ht="12.75" customHeight="1" x14ac:dyDescent="0.2"/>
    <row r="14573" ht="12.75" customHeight="1" x14ac:dyDescent="0.2"/>
    <row r="14574" ht="12.75" customHeight="1" x14ac:dyDescent="0.2"/>
    <row r="14575" ht="12.75" customHeight="1" x14ac:dyDescent="0.2"/>
    <row r="14576" ht="12.75" customHeight="1" x14ac:dyDescent="0.2"/>
    <row r="14577" ht="12.75" customHeight="1" x14ac:dyDescent="0.2"/>
    <row r="14578" ht="12.75" customHeight="1" x14ac:dyDescent="0.2"/>
    <row r="14579" ht="12.75" customHeight="1" x14ac:dyDescent="0.2"/>
    <row r="14580" ht="12.75" customHeight="1" x14ac:dyDescent="0.2"/>
    <row r="14581" ht="12.75" customHeight="1" x14ac:dyDescent="0.2"/>
    <row r="14582" ht="12.75" customHeight="1" x14ac:dyDescent="0.2"/>
    <row r="14583" ht="12.75" customHeight="1" x14ac:dyDescent="0.2"/>
    <row r="14584" ht="12.75" customHeight="1" x14ac:dyDescent="0.2"/>
    <row r="14585" ht="12.75" customHeight="1" x14ac:dyDescent="0.2"/>
    <row r="14586" ht="12.75" customHeight="1" x14ac:dyDescent="0.2"/>
    <row r="14587" ht="12.75" customHeight="1" x14ac:dyDescent="0.2"/>
    <row r="14588" ht="12.75" customHeight="1" x14ac:dyDescent="0.2"/>
    <row r="14589" ht="12.75" customHeight="1" x14ac:dyDescent="0.2"/>
    <row r="14590" ht="12.75" customHeight="1" x14ac:dyDescent="0.2"/>
    <row r="14591" ht="12.75" customHeight="1" x14ac:dyDescent="0.2"/>
    <row r="14592" ht="12.75" customHeight="1" x14ac:dyDescent="0.2"/>
    <row r="14593" ht="12.75" customHeight="1" x14ac:dyDescent="0.2"/>
    <row r="14594" ht="12.75" customHeight="1" x14ac:dyDescent="0.2"/>
    <row r="14595" ht="12.75" customHeight="1" x14ac:dyDescent="0.2"/>
    <row r="14596" ht="12.75" customHeight="1" x14ac:dyDescent="0.2"/>
    <row r="14597" ht="12.75" customHeight="1" x14ac:dyDescent="0.2"/>
    <row r="14598" ht="12.75" customHeight="1" x14ac:dyDescent="0.2"/>
    <row r="14599" ht="12.75" customHeight="1" x14ac:dyDescent="0.2"/>
    <row r="14600" ht="12.75" customHeight="1" x14ac:dyDescent="0.2"/>
    <row r="14601" ht="12.75" customHeight="1" x14ac:dyDescent="0.2"/>
    <row r="14602" ht="12.75" customHeight="1" x14ac:dyDescent="0.2"/>
    <row r="14603" ht="12.75" customHeight="1" x14ac:dyDescent="0.2"/>
    <row r="14604" ht="12.75" customHeight="1" x14ac:dyDescent="0.2"/>
    <row r="14605" ht="12.75" customHeight="1" x14ac:dyDescent="0.2"/>
    <row r="14606" ht="12.75" customHeight="1" x14ac:dyDescent="0.2"/>
    <row r="14607" ht="12.75" customHeight="1" x14ac:dyDescent="0.2"/>
    <row r="14608" ht="12.75" customHeight="1" x14ac:dyDescent="0.2"/>
    <row r="14609" ht="12.75" customHeight="1" x14ac:dyDescent="0.2"/>
    <row r="14610" ht="12.75" customHeight="1" x14ac:dyDescent="0.2"/>
    <row r="14611" ht="12.75" customHeight="1" x14ac:dyDescent="0.2"/>
    <row r="14612" ht="12.75" customHeight="1" x14ac:dyDescent="0.2"/>
    <row r="14613" ht="12.75" customHeight="1" x14ac:dyDescent="0.2"/>
    <row r="14614" ht="12.75" customHeight="1" x14ac:dyDescent="0.2"/>
    <row r="14615" ht="12.75" customHeight="1" x14ac:dyDescent="0.2"/>
    <row r="14616" ht="12.75" customHeight="1" x14ac:dyDescent="0.2"/>
    <row r="14617" ht="12.75" customHeight="1" x14ac:dyDescent="0.2"/>
    <row r="14618" ht="12.75" customHeight="1" x14ac:dyDescent="0.2"/>
    <row r="14619" ht="12.75" customHeight="1" x14ac:dyDescent="0.2"/>
    <row r="14620" ht="12.75" customHeight="1" x14ac:dyDescent="0.2"/>
    <row r="14621" ht="12.75" customHeight="1" x14ac:dyDescent="0.2"/>
    <row r="14622" ht="12.75" customHeight="1" x14ac:dyDescent="0.2"/>
    <row r="14623" ht="12.75" customHeight="1" x14ac:dyDescent="0.2"/>
    <row r="14624" ht="12.75" customHeight="1" x14ac:dyDescent="0.2"/>
    <row r="14625" ht="12.75" customHeight="1" x14ac:dyDescent="0.2"/>
    <row r="14626" ht="12.75" customHeight="1" x14ac:dyDescent="0.2"/>
    <row r="14627" ht="12.75" customHeight="1" x14ac:dyDescent="0.2"/>
    <row r="14628" ht="12.75" customHeight="1" x14ac:dyDescent="0.2"/>
    <row r="14629" ht="12.75" customHeight="1" x14ac:dyDescent="0.2"/>
    <row r="14630" ht="12.75" customHeight="1" x14ac:dyDescent="0.2"/>
    <row r="14631" ht="12.75" customHeight="1" x14ac:dyDescent="0.2"/>
    <row r="14632" ht="12.75" customHeight="1" x14ac:dyDescent="0.2"/>
    <row r="14633" ht="12.75" customHeight="1" x14ac:dyDescent="0.2"/>
    <row r="14634" ht="12.75" customHeight="1" x14ac:dyDescent="0.2"/>
    <row r="14635" ht="12.75" customHeight="1" x14ac:dyDescent="0.2"/>
    <row r="14636" ht="12.75" customHeight="1" x14ac:dyDescent="0.2"/>
    <row r="14637" ht="12.75" customHeight="1" x14ac:dyDescent="0.2"/>
    <row r="14638" ht="12.75" customHeight="1" x14ac:dyDescent="0.2"/>
    <row r="14639" ht="12.75" customHeight="1" x14ac:dyDescent="0.2"/>
    <row r="14640" ht="12.75" customHeight="1" x14ac:dyDescent="0.2"/>
    <row r="14641" ht="12.75" customHeight="1" x14ac:dyDescent="0.2"/>
    <row r="14642" ht="12.75" customHeight="1" x14ac:dyDescent="0.2"/>
    <row r="14643" ht="12.75" customHeight="1" x14ac:dyDescent="0.2"/>
    <row r="14644" ht="12.75" customHeight="1" x14ac:dyDescent="0.2"/>
    <row r="14645" ht="12.75" customHeight="1" x14ac:dyDescent="0.2"/>
    <row r="14646" ht="12.75" customHeight="1" x14ac:dyDescent="0.2"/>
    <row r="14647" ht="12.75" customHeight="1" x14ac:dyDescent="0.2"/>
    <row r="14648" ht="12.75" customHeight="1" x14ac:dyDescent="0.2"/>
    <row r="14649" ht="12.75" customHeight="1" x14ac:dyDescent="0.2"/>
    <row r="14650" ht="12.75" customHeight="1" x14ac:dyDescent="0.2"/>
    <row r="14651" ht="12.75" customHeight="1" x14ac:dyDescent="0.2"/>
    <row r="14652" ht="12.75" customHeight="1" x14ac:dyDescent="0.2"/>
    <row r="14653" ht="12.75" customHeight="1" x14ac:dyDescent="0.2"/>
    <row r="14654" ht="12.75" customHeight="1" x14ac:dyDescent="0.2"/>
    <row r="14655" ht="12.75" customHeight="1" x14ac:dyDescent="0.2"/>
    <row r="14656" ht="12.75" customHeight="1" x14ac:dyDescent="0.2"/>
    <row r="14657" ht="12.75" customHeight="1" x14ac:dyDescent="0.2"/>
    <row r="14658" ht="12.75" customHeight="1" x14ac:dyDescent="0.2"/>
    <row r="14659" ht="12.75" customHeight="1" x14ac:dyDescent="0.2"/>
    <row r="14660" ht="12.75" customHeight="1" x14ac:dyDescent="0.2"/>
    <row r="14661" ht="12.75" customHeight="1" x14ac:dyDescent="0.2"/>
    <row r="14662" ht="12.75" customHeight="1" x14ac:dyDescent="0.2"/>
    <row r="14663" ht="12.75" customHeight="1" x14ac:dyDescent="0.2"/>
    <row r="14664" ht="12.75" customHeight="1" x14ac:dyDescent="0.2"/>
    <row r="14665" ht="12.75" customHeight="1" x14ac:dyDescent="0.2"/>
    <row r="14666" ht="12.75" customHeight="1" x14ac:dyDescent="0.2"/>
    <row r="14667" ht="12.75" customHeight="1" x14ac:dyDescent="0.2"/>
    <row r="14668" ht="12.75" customHeight="1" x14ac:dyDescent="0.2"/>
    <row r="14669" ht="12.75" customHeight="1" x14ac:dyDescent="0.2"/>
    <row r="14670" ht="12.75" customHeight="1" x14ac:dyDescent="0.2"/>
    <row r="14671" ht="12.75" customHeight="1" x14ac:dyDescent="0.2"/>
    <row r="14672" ht="12.75" customHeight="1" x14ac:dyDescent="0.2"/>
    <row r="14673" ht="12.75" customHeight="1" x14ac:dyDescent="0.2"/>
    <row r="14674" ht="12.75" customHeight="1" x14ac:dyDescent="0.2"/>
    <row r="14675" ht="12.75" customHeight="1" x14ac:dyDescent="0.2"/>
    <row r="14676" ht="12.75" customHeight="1" x14ac:dyDescent="0.2"/>
    <row r="14677" ht="12.75" customHeight="1" x14ac:dyDescent="0.2"/>
    <row r="14678" ht="12.75" customHeight="1" x14ac:dyDescent="0.2"/>
    <row r="14679" ht="12.75" customHeight="1" x14ac:dyDescent="0.2"/>
    <row r="14680" ht="12.75" customHeight="1" x14ac:dyDescent="0.2"/>
    <row r="14681" ht="12.75" customHeight="1" x14ac:dyDescent="0.2"/>
    <row r="14682" ht="12.75" customHeight="1" x14ac:dyDescent="0.2"/>
    <row r="14683" ht="12.75" customHeight="1" x14ac:dyDescent="0.2"/>
    <row r="14684" ht="12.75" customHeight="1" x14ac:dyDescent="0.2"/>
    <row r="14685" ht="12.75" customHeight="1" x14ac:dyDescent="0.2"/>
    <row r="14686" ht="12.75" customHeight="1" x14ac:dyDescent="0.2"/>
    <row r="14687" ht="12.75" customHeight="1" x14ac:dyDescent="0.2"/>
    <row r="14688" ht="12.75" customHeight="1" x14ac:dyDescent="0.2"/>
    <row r="14689" ht="12.75" customHeight="1" x14ac:dyDescent="0.2"/>
    <row r="14690" ht="12.75" customHeight="1" x14ac:dyDescent="0.2"/>
    <row r="14691" ht="12.75" customHeight="1" x14ac:dyDescent="0.2"/>
    <row r="14692" ht="12.75" customHeight="1" x14ac:dyDescent="0.2"/>
    <row r="14693" ht="12.75" customHeight="1" x14ac:dyDescent="0.2"/>
    <row r="14694" ht="12.75" customHeight="1" x14ac:dyDescent="0.2"/>
    <row r="14695" ht="12.75" customHeight="1" x14ac:dyDescent="0.2"/>
    <row r="14696" ht="12.75" customHeight="1" x14ac:dyDescent="0.2"/>
    <row r="14697" ht="12.75" customHeight="1" x14ac:dyDescent="0.2"/>
    <row r="14698" ht="12.75" customHeight="1" x14ac:dyDescent="0.2"/>
    <row r="14699" ht="12.75" customHeight="1" x14ac:dyDescent="0.2"/>
    <row r="14700" ht="12.75" customHeight="1" x14ac:dyDescent="0.2"/>
    <row r="14701" ht="12.75" customHeight="1" x14ac:dyDescent="0.2"/>
    <row r="14702" ht="12.75" customHeight="1" x14ac:dyDescent="0.2"/>
    <row r="14703" ht="12.75" customHeight="1" x14ac:dyDescent="0.2"/>
    <row r="14704" ht="12.75" customHeight="1" x14ac:dyDescent="0.2"/>
    <row r="14705" ht="12.75" customHeight="1" x14ac:dyDescent="0.2"/>
    <row r="14706" ht="12.75" customHeight="1" x14ac:dyDescent="0.2"/>
    <row r="14707" ht="12.75" customHeight="1" x14ac:dyDescent="0.2"/>
    <row r="14708" ht="12.75" customHeight="1" x14ac:dyDescent="0.2"/>
    <row r="14709" ht="12.75" customHeight="1" x14ac:dyDescent="0.2"/>
    <row r="14710" ht="12.75" customHeight="1" x14ac:dyDescent="0.2"/>
    <row r="14711" ht="12.75" customHeight="1" x14ac:dyDescent="0.2"/>
    <row r="14712" ht="12.75" customHeight="1" x14ac:dyDescent="0.2"/>
    <row r="14713" ht="12.75" customHeight="1" x14ac:dyDescent="0.2"/>
    <row r="14714" ht="12.75" customHeight="1" x14ac:dyDescent="0.2"/>
    <row r="14715" ht="12.75" customHeight="1" x14ac:dyDescent="0.2"/>
    <row r="14716" ht="12.75" customHeight="1" x14ac:dyDescent="0.2"/>
    <row r="14717" ht="12.75" customHeight="1" x14ac:dyDescent="0.2"/>
    <row r="14718" ht="12.75" customHeight="1" x14ac:dyDescent="0.2"/>
    <row r="14719" ht="12.75" customHeight="1" x14ac:dyDescent="0.2"/>
    <row r="14720" ht="12.75" customHeight="1" x14ac:dyDescent="0.2"/>
    <row r="14721" ht="12.75" customHeight="1" x14ac:dyDescent="0.2"/>
    <row r="14722" ht="12.75" customHeight="1" x14ac:dyDescent="0.2"/>
    <row r="14723" ht="12.75" customHeight="1" x14ac:dyDescent="0.2"/>
    <row r="14724" ht="12.75" customHeight="1" x14ac:dyDescent="0.2"/>
    <row r="14725" ht="12.75" customHeight="1" x14ac:dyDescent="0.2"/>
    <row r="14726" ht="12.75" customHeight="1" x14ac:dyDescent="0.2"/>
    <row r="14727" ht="12.75" customHeight="1" x14ac:dyDescent="0.2"/>
    <row r="14728" ht="12.75" customHeight="1" x14ac:dyDescent="0.2"/>
    <row r="14729" ht="12.75" customHeight="1" x14ac:dyDescent="0.2"/>
    <row r="14730" ht="12.75" customHeight="1" x14ac:dyDescent="0.2"/>
    <row r="14731" ht="12.75" customHeight="1" x14ac:dyDescent="0.2"/>
    <row r="14732" ht="12.75" customHeight="1" x14ac:dyDescent="0.2"/>
    <row r="14733" ht="12.75" customHeight="1" x14ac:dyDescent="0.2"/>
    <row r="14734" ht="12.75" customHeight="1" x14ac:dyDescent="0.2"/>
    <row r="14735" ht="12.75" customHeight="1" x14ac:dyDescent="0.2"/>
    <row r="14736" ht="12.75" customHeight="1" x14ac:dyDescent="0.2"/>
    <row r="14737" ht="12.75" customHeight="1" x14ac:dyDescent="0.2"/>
    <row r="14738" ht="12.75" customHeight="1" x14ac:dyDescent="0.2"/>
    <row r="14739" ht="12.75" customHeight="1" x14ac:dyDescent="0.2"/>
    <row r="14740" ht="12.75" customHeight="1" x14ac:dyDescent="0.2"/>
    <row r="14741" ht="12.75" customHeight="1" x14ac:dyDescent="0.2"/>
    <row r="14742" ht="12.75" customHeight="1" x14ac:dyDescent="0.2"/>
    <row r="14743" ht="12.75" customHeight="1" x14ac:dyDescent="0.2"/>
    <row r="14744" ht="12.75" customHeight="1" x14ac:dyDescent="0.2"/>
    <row r="14745" ht="12.75" customHeight="1" x14ac:dyDescent="0.2"/>
    <row r="14746" ht="12.75" customHeight="1" x14ac:dyDescent="0.2"/>
    <row r="14747" ht="12.75" customHeight="1" x14ac:dyDescent="0.2"/>
    <row r="14748" ht="12.75" customHeight="1" x14ac:dyDescent="0.2"/>
    <row r="14749" ht="12.75" customHeight="1" x14ac:dyDescent="0.2"/>
    <row r="14750" ht="12.75" customHeight="1" x14ac:dyDescent="0.2"/>
    <row r="14751" ht="12.75" customHeight="1" x14ac:dyDescent="0.2"/>
    <row r="14752" ht="12.75" customHeight="1" x14ac:dyDescent="0.2"/>
    <row r="14753" ht="12.75" customHeight="1" x14ac:dyDescent="0.2"/>
    <row r="14754" ht="12.75" customHeight="1" x14ac:dyDescent="0.2"/>
    <row r="14755" ht="12.75" customHeight="1" x14ac:dyDescent="0.2"/>
    <row r="14756" ht="12.75" customHeight="1" x14ac:dyDescent="0.2"/>
    <row r="14757" ht="12.75" customHeight="1" x14ac:dyDescent="0.2"/>
    <row r="14758" ht="12.75" customHeight="1" x14ac:dyDescent="0.2"/>
    <row r="14759" ht="12.75" customHeight="1" x14ac:dyDescent="0.2"/>
    <row r="14760" ht="12.75" customHeight="1" x14ac:dyDescent="0.2"/>
    <row r="14761" ht="12.75" customHeight="1" x14ac:dyDescent="0.2"/>
    <row r="14762" ht="12.75" customHeight="1" x14ac:dyDescent="0.2"/>
    <row r="14763" ht="12.75" customHeight="1" x14ac:dyDescent="0.2"/>
    <row r="14764" ht="12.75" customHeight="1" x14ac:dyDescent="0.2"/>
    <row r="14765" ht="12.75" customHeight="1" x14ac:dyDescent="0.2"/>
    <row r="14766" ht="12.75" customHeight="1" x14ac:dyDescent="0.2"/>
    <row r="14767" ht="12.75" customHeight="1" x14ac:dyDescent="0.2"/>
    <row r="14768" ht="12.75" customHeight="1" x14ac:dyDescent="0.2"/>
    <row r="14769" ht="12.75" customHeight="1" x14ac:dyDescent="0.2"/>
    <row r="14770" ht="12.75" customHeight="1" x14ac:dyDescent="0.2"/>
    <row r="14771" ht="12.75" customHeight="1" x14ac:dyDescent="0.2"/>
    <row r="14772" ht="12.75" customHeight="1" x14ac:dyDescent="0.2"/>
    <row r="14773" ht="12.75" customHeight="1" x14ac:dyDescent="0.2"/>
    <row r="14774" ht="12.75" customHeight="1" x14ac:dyDescent="0.2"/>
    <row r="14775" ht="12.75" customHeight="1" x14ac:dyDescent="0.2"/>
    <row r="14776" ht="12.75" customHeight="1" x14ac:dyDescent="0.2"/>
    <row r="14777" ht="12.75" customHeight="1" x14ac:dyDescent="0.2"/>
    <row r="14778" ht="12.75" customHeight="1" x14ac:dyDescent="0.2"/>
    <row r="14779" ht="12.75" customHeight="1" x14ac:dyDescent="0.2"/>
    <row r="14780" ht="12.75" customHeight="1" x14ac:dyDescent="0.2"/>
    <row r="14781" ht="12.75" customHeight="1" x14ac:dyDescent="0.2"/>
    <row r="14782" ht="12.75" customHeight="1" x14ac:dyDescent="0.2"/>
    <row r="14783" ht="12.75" customHeight="1" x14ac:dyDescent="0.2"/>
    <row r="14784" ht="12.75" customHeight="1" x14ac:dyDescent="0.2"/>
    <row r="14785" ht="12.75" customHeight="1" x14ac:dyDescent="0.2"/>
    <row r="14786" ht="12.75" customHeight="1" x14ac:dyDescent="0.2"/>
    <row r="14787" ht="12.75" customHeight="1" x14ac:dyDescent="0.2"/>
    <row r="14788" ht="12.75" customHeight="1" x14ac:dyDescent="0.2"/>
    <row r="14789" ht="12.75" customHeight="1" x14ac:dyDescent="0.2"/>
    <row r="14790" ht="12.75" customHeight="1" x14ac:dyDescent="0.2"/>
    <row r="14791" ht="12.75" customHeight="1" x14ac:dyDescent="0.2"/>
    <row r="14792" ht="12.75" customHeight="1" x14ac:dyDescent="0.2"/>
    <row r="14793" ht="12.75" customHeight="1" x14ac:dyDescent="0.2"/>
    <row r="14794" ht="12.75" customHeight="1" x14ac:dyDescent="0.2"/>
    <row r="14795" ht="12.75" customHeight="1" x14ac:dyDescent="0.2"/>
    <row r="14796" ht="12.75" customHeight="1" x14ac:dyDescent="0.2"/>
    <row r="14797" ht="12.75" customHeight="1" x14ac:dyDescent="0.2"/>
    <row r="14798" ht="12.75" customHeight="1" x14ac:dyDescent="0.2"/>
    <row r="14799" ht="12.75" customHeight="1" x14ac:dyDescent="0.2"/>
    <row r="14800" ht="12.75" customHeight="1" x14ac:dyDescent="0.2"/>
    <row r="14801" ht="12.75" customHeight="1" x14ac:dyDescent="0.2"/>
    <row r="14802" ht="12.75" customHeight="1" x14ac:dyDescent="0.2"/>
    <row r="14803" ht="12.75" customHeight="1" x14ac:dyDescent="0.2"/>
    <row r="14804" ht="12.75" customHeight="1" x14ac:dyDescent="0.2"/>
    <row r="14805" ht="12.75" customHeight="1" x14ac:dyDescent="0.2"/>
    <row r="14806" ht="12.75" customHeight="1" x14ac:dyDescent="0.2"/>
    <row r="14807" ht="12.75" customHeight="1" x14ac:dyDescent="0.2"/>
    <row r="14808" ht="12.75" customHeight="1" x14ac:dyDescent="0.2"/>
    <row r="14809" ht="12.75" customHeight="1" x14ac:dyDescent="0.2"/>
    <row r="14810" ht="12.75" customHeight="1" x14ac:dyDescent="0.2"/>
    <row r="14811" ht="12.75" customHeight="1" x14ac:dyDescent="0.2"/>
    <row r="14812" ht="12.75" customHeight="1" x14ac:dyDescent="0.2"/>
    <row r="14813" ht="12.75" customHeight="1" x14ac:dyDescent="0.2"/>
    <row r="14814" ht="12.75" customHeight="1" x14ac:dyDescent="0.2"/>
    <row r="14815" ht="12.75" customHeight="1" x14ac:dyDescent="0.2"/>
    <row r="14816" ht="12.75" customHeight="1" x14ac:dyDescent="0.2"/>
    <row r="14817" ht="12.75" customHeight="1" x14ac:dyDescent="0.2"/>
    <row r="14818" ht="12.75" customHeight="1" x14ac:dyDescent="0.2"/>
    <row r="14819" ht="12.75" customHeight="1" x14ac:dyDescent="0.2"/>
    <row r="14820" ht="12.75" customHeight="1" x14ac:dyDescent="0.2"/>
    <row r="14821" ht="12.75" customHeight="1" x14ac:dyDescent="0.2"/>
    <row r="14822" ht="12.75" customHeight="1" x14ac:dyDescent="0.2"/>
    <row r="14823" ht="12.75" customHeight="1" x14ac:dyDescent="0.2"/>
    <row r="14824" ht="12.75" customHeight="1" x14ac:dyDescent="0.2"/>
    <row r="14825" ht="12.75" customHeight="1" x14ac:dyDescent="0.2"/>
    <row r="14826" ht="12.75" customHeight="1" x14ac:dyDescent="0.2"/>
    <row r="14827" ht="12.75" customHeight="1" x14ac:dyDescent="0.2"/>
    <row r="14828" ht="12.75" customHeight="1" x14ac:dyDescent="0.2"/>
    <row r="14829" ht="12.75" customHeight="1" x14ac:dyDescent="0.2"/>
    <row r="14830" ht="12.75" customHeight="1" x14ac:dyDescent="0.2"/>
    <row r="14831" ht="12.75" customHeight="1" x14ac:dyDescent="0.2"/>
    <row r="14832" ht="12.75" customHeight="1" x14ac:dyDescent="0.2"/>
    <row r="14833" ht="12.75" customHeight="1" x14ac:dyDescent="0.2"/>
    <row r="14834" ht="12.75" customHeight="1" x14ac:dyDescent="0.2"/>
    <row r="14835" ht="12.75" customHeight="1" x14ac:dyDescent="0.2"/>
    <row r="14836" ht="12.75" customHeight="1" x14ac:dyDescent="0.2"/>
    <row r="14837" ht="12.75" customHeight="1" x14ac:dyDescent="0.2"/>
    <row r="14838" ht="12.75" customHeight="1" x14ac:dyDescent="0.2"/>
    <row r="14839" ht="12.75" customHeight="1" x14ac:dyDescent="0.2"/>
    <row r="14840" ht="12.75" customHeight="1" x14ac:dyDescent="0.2"/>
    <row r="14841" ht="12.75" customHeight="1" x14ac:dyDescent="0.2"/>
    <row r="14842" ht="12.75" customHeight="1" x14ac:dyDescent="0.2"/>
    <row r="14843" ht="12.75" customHeight="1" x14ac:dyDescent="0.2"/>
    <row r="14844" ht="12.75" customHeight="1" x14ac:dyDescent="0.2"/>
    <row r="14845" ht="12.75" customHeight="1" x14ac:dyDescent="0.2"/>
    <row r="14846" ht="12.75" customHeight="1" x14ac:dyDescent="0.2"/>
    <row r="14847" ht="12.75" customHeight="1" x14ac:dyDescent="0.2"/>
    <row r="14848" ht="12.75" customHeight="1" x14ac:dyDescent="0.2"/>
    <row r="14849" ht="12.75" customHeight="1" x14ac:dyDescent="0.2"/>
    <row r="14850" ht="12.75" customHeight="1" x14ac:dyDescent="0.2"/>
    <row r="14851" ht="12.75" customHeight="1" x14ac:dyDescent="0.2"/>
    <row r="14852" ht="12.75" customHeight="1" x14ac:dyDescent="0.2"/>
    <row r="14853" ht="12.75" customHeight="1" x14ac:dyDescent="0.2"/>
    <row r="14854" ht="12.75" customHeight="1" x14ac:dyDescent="0.2"/>
    <row r="14855" ht="12.75" customHeight="1" x14ac:dyDescent="0.2"/>
    <row r="14856" ht="12.75" customHeight="1" x14ac:dyDescent="0.2"/>
    <row r="14857" ht="12.75" customHeight="1" x14ac:dyDescent="0.2"/>
    <row r="14858" ht="12.75" customHeight="1" x14ac:dyDescent="0.2"/>
    <row r="14859" ht="12.75" customHeight="1" x14ac:dyDescent="0.2"/>
    <row r="14860" ht="12.75" customHeight="1" x14ac:dyDescent="0.2"/>
    <row r="14861" ht="12.75" customHeight="1" x14ac:dyDescent="0.2"/>
    <row r="14862" ht="12.75" customHeight="1" x14ac:dyDescent="0.2"/>
    <row r="14863" ht="12.75" customHeight="1" x14ac:dyDescent="0.2"/>
    <row r="14864" ht="12.75" customHeight="1" x14ac:dyDescent="0.2"/>
    <row r="14865" ht="12.75" customHeight="1" x14ac:dyDescent="0.2"/>
    <row r="14866" ht="12.75" customHeight="1" x14ac:dyDescent="0.2"/>
    <row r="14867" ht="12.75" customHeight="1" x14ac:dyDescent="0.2"/>
    <row r="14868" ht="12.75" customHeight="1" x14ac:dyDescent="0.2"/>
    <row r="14869" ht="12.75" customHeight="1" x14ac:dyDescent="0.2"/>
    <row r="14870" ht="12.75" customHeight="1" x14ac:dyDescent="0.2"/>
    <row r="14871" ht="12.75" customHeight="1" x14ac:dyDescent="0.2"/>
    <row r="14872" ht="12.75" customHeight="1" x14ac:dyDescent="0.2"/>
    <row r="14873" ht="12.75" customHeight="1" x14ac:dyDescent="0.2"/>
    <row r="14874" ht="12.75" customHeight="1" x14ac:dyDescent="0.2"/>
    <row r="14875" ht="12.75" customHeight="1" x14ac:dyDescent="0.2"/>
    <row r="14876" ht="12.75" customHeight="1" x14ac:dyDescent="0.2"/>
    <row r="14877" ht="12.75" customHeight="1" x14ac:dyDescent="0.2"/>
    <row r="14878" ht="12.75" customHeight="1" x14ac:dyDescent="0.2"/>
    <row r="14879" ht="12.75" customHeight="1" x14ac:dyDescent="0.2"/>
    <row r="14880" ht="12.75" customHeight="1" x14ac:dyDescent="0.2"/>
    <row r="14881" ht="12.75" customHeight="1" x14ac:dyDescent="0.2"/>
    <row r="14882" ht="12.75" customHeight="1" x14ac:dyDescent="0.2"/>
    <row r="14883" ht="12.75" customHeight="1" x14ac:dyDescent="0.2"/>
    <row r="14884" ht="12.75" customHeight="1" x14ac:dyDescent="0.2"/>
    <row r="14885" ht="12.75" customHeight="1" x14ac:dyDescent="0.2"/>
    <row r="14886" ht="12.75" customHeight="1" x14ac:dyDescent="0.2"/>
    <row r="14887" ht="12.75" customHeight="1" x14ac:dyDescent="0.2"/>
    <row r="14888" ht="12.75" customHeight="1" x14ac:dyDescent="0.2"/>
    <row r="14889" ht="12.75" customHeight="1" x14ac:dyDescent="0.2"/>
    <row r="14890" ht="12.75" customHeight="1" x14ac:dyDescent="0.2"/>
    <row r="14891" ht="12.75" customHeight="1" x14ac:dyDescent="0.2"/>
    <row r="14892" ht="12.75" customHeight="1" x14ac:dyDescent="0.2"/>
    <row r="14893" ht="12.75" customHeight="1" x14ac:dyDescent="0.2"/>
    <row r="14894" ht="12.75" customHeight="1" x14ac:dyDescent="0.2"/>
    <row r="14895" ht="12.75" customHeight="1" x14ac:dyDescent="0.2"/>
    <row r="14896" ht="12.75" customHeight="1" x14ac:dyDescent="0.2"/>
    <row r="14897" ht="12.75" customHeight="1" x14ac:dyDescent="0.2"/>
    <row r="14898" ht="12.75" customHeight="1" x14ac:dyDescent="0.2"/>
    <row r="14899" ht="12.75" customHeight="1" x14ac:dyDescent="0.2"/>
    <row r="14900" ht="12.75" customHeight="1" x14ac:dyDescent="0.2"/>
    <row r="14901" ht="12.75" customHeight="1" x14ac:dyDescent="0.2"/>
    <row r="14902" ht="12.75" customHeight="1" x14ac:dyDescent="0.2"/>
    <row r="14903" ht="12.75" customHeight="1" x14ac:dyDescent="0.2"/>
    <row r="14904" ht="12.75" customHeight="1" x14ac:dyDescent="0.2"/>
    <row r="14905" ht="12.75" customHeight="1" x14ac:dyDescent="0.2"/>
    <row r="14906" ht="12.75" customHeight="1" x14ac:dyDescent="0.2"/>
    <row r="14907" ht="12.75" customHeight="1" x14ac:dyDescent="0.2"/>
    <row r="14908" ht="12.75" customHeight="1" x14ac:dyDescent="0.2"/>
    <row r="14909" ht="12.75" customHeight="1" x14ac:dyDescent="0.2"/>
    <row r="14910" ht="12.75" customHeight="1" x14ac:dyDescent="0.2"/>
    <row r="14911" ht="12.75" customHeight="1" x14ac:dyDescent="0.2"/>
    <row r="14912" ht="12.75" customHeight="1" x14ac:dyDescent="0.2"/>
    <row r="14913" ht="12.75" customHeight="1" x14ac:dyDescent="0.2"/>
    <row r="14914" ht="12.75" customHeight="1" x14ac:dyDescent="0.2"/>
    <row r="14915" ht="12.75" customHeight="1" x14ac:dyDescent="0.2"/>
    <row r="14916" ht="12.75" customHeight="1" x14ac:dyDescent="0.2"/>
    <row r="14917" ht="12.75" customHeight="1" x14ac:dyDescent="0.2"/>
    <row r="14918" ht="12.75" customHeight="1" x14ac:dyDescent="0.2"/>
    <row r="14919" ht="12.75" customHeight="1" x14ac:dyDescent="0.2"/>
    <row r="14920" ht="12.75" customHeight="1" x14ac:dyDescent="0.2"/>
    <row r="14921" ht="12.75" customHeight="1" x14ac:dyDescent="0.2"/>
    <row r="14922" ht="12.75" customHeight="1" x14ac:dyDescent="0.2"/>
    <row r="14923" ht="12.75" customHeight="1" x14ac:dyDescent="0.2"/>
    <row r="14924" ht="12.75" customHeight="1" x14ac:dyDescent="0.2"/>
    <row r="14925" ht="12.75" customHeight="1" x14ac:dyDescent="0.2"/>
    <row r="14926" ht="12.75" customHeight="1" x14ac:dyDescent="0.2"/>
    <row r="14927" ht="12.75" customHeight="1" x14ac:dyDescent="0.2"/>
    <row r="14928" ht="12.75" customHeight="1" x14ac:dyDescent="0.2"/>
    <row r="14929" ht="12.75" customHeight="1" x14ac:dyDescent="0.2"/>
    <row r="14930" ht="12.75" customHeight="1" x14ac:dyDescent="0.2"/>
    <row r="14931" ht="12.75" customHeight="1" x14ac:dyDescent="0.2"/>
    <row r="14932" ht="12.75" customHeight="1" x14ac:dyDescent="0.2"/>
    <row r="14933" ht="12.75" customHeight="1" x14ac:dyDescent="0.2"/>
    <row r="14934" ht="12.75" customHeight="1" x14ac:dyDescent="0.2"/>
    <row r="14935" ht="12.75" customHeight="1" x14ac:dyDescent="0.2"/>
    <row r="14936" ht="12.75" customHeight="1" x14ac:dyDescent="0.2"/>
    <row r="14937" ht="12.75" customHeight="1" x14ac:dyDescent="0.2"/>
    <row r="14938" ht="12.75" customHeight="1" x14ac:dyDescent="0.2"/>
    <row r="14939" ht="12.75" customHeight="1" x14ac:dyDescent="0.2"/>
    <row r="14940" ht="12.75" customHeight="1" x14ac:dyDescent="0.2"/>
    <row r="14941" ht="12.75" customHeight="1" x14ac:dyDescent="0.2"/>
    <row r="14942" ht="12.75" customHeight="1" x14ac:dyDescent="0.2"/>
    <row r="14943" ht="12.75" customHeight="1" x14ac:dyDescent="0.2"/>
    <row r="14944" ht="12.75" customHeight="1" x14ac:dyDescent="0.2"/>
    <row r="14945" ht="12.75" customHeight="1" x14ac:dyDescent="0.2"/>
    <row r="14946" ht="12.75" customHeight="1" x14ac:dyDescent="0.2"/>
    <row r="14947" ht="12.75" customHeight="1" x14ac:dyDescent="0.2"/>
    <row r="14948" ht="12.75" customHeight="1" x14ac:dyDescent="0.2"/>
    <row r="14949" ht="12.75" customHeight="1" x14ac:dyDescent="0.2"/>
    <row r="14950" ht="12.75" customHeight="1" x14ac:dyDescent="0.2"/>
    <row r="14951" ht="12.75" customHeight="1" x14ac:dyDescent="0.2"/>
    <row r="14952" ht="12.75" customHeight="1" x14ac:dyDescent="0.2"/>
    <row r="14953" ht="12.75" customHeight="1" x14ac:dyDescent="0.2"/>
    <row r="14954" ht="12.75" customHeight="1" x14ac:dyDescent="0.2"/>
    <row r="14955" ht="12.75" customHeight="1" x14ac:dyDescent="0.2"/>
    <row r="14956" ht="12.75" customHeight="1" x14ac:dyDescent="0.2"/>
    <row r="14957" ht="12.75" customHeight="1" x14ac:dyDescent="0.2"/>
    <row r="14958" ht="12.75" customHeight="1" x14ac:dyDescent="0.2"/>
    <row r="14959" ht="12.75" customHeight="1" x14ac:dyDescent="0.2"/>
    <row r="14960" ht="12.75" customHeight="1" x14ac:dyDescent="0.2"/>
    <row r="14961" ht="12.75" customHeight="1" x14ac:dyDescent="0.2"/>
    <row r="14962" ht="12.75" customHeight="1" x14ac:dyDescent="0.2"/>
    <row r="14963" ht="12.75" customHeight="1" x14ac:dyDescent="0.2"/>
    <row r="14964" ht="12.75" customHeight="1" x14ac:dyDescent="0.2"/>
    <row r="14965" ht="12.75" customHeight="1" x14ac:dyDescent="0.2"/>
    <row r="14966" ht="12.75" customHeight="1" x14ac:dyDescent="0.2"/>
    <row r="14967" ht="12.75" customHeight="1" x14ac:dyDescent="0.2"/>
    <row r="14968" ht="12.75" customHeight="1" x14ac:dyDescent="0.2"/>
    <row r="14969" ht="12.75" customHeight="1" x14ac:dyDescent="0.2"/>
    <row r="14970" ht="12.75" customHeight="1" x14ac:dyDescent="0.2"/>
    <row r="14971" ht="12.75" customHeight="1" x14ac:dyDescent="0.2"/>
    <row r="14972" ht="12.75" customHeight="1" x14ac:dyDescent="0.2"/>
    <row r="14973" ht="12.75" customHeight="1" x14ac:dyDescent="0.2"/>
    <row r="14974" ht="12.75" customHeight="1" x14ac:dyDescent="0.2"/>
    <row r="14975" ht="12.75" customHeight="1" x14ac:dyDescent="0.2"/>
    <row r="14976" ht="12.75" customHeight="1" x14ac:dyDescent="0.2"/>
    <row r="14977" ht="12.75" customHeight="1" x14ac:dyDescent="0.2"/>
    <row r="14978" ht="12.75" customHeight="1" x14ac:dyDescent="0.2"/>
    <row r="14979" ht="12.75" customHeight="1" x14ac:dyDescent="0.2"/>
    <row r="14980" ht="12.75" customHeight="1" x14ac:dyDescent="0.2"/>
    <row r="14981" ht="12.75" customHeight="1" x14ac:dyDescent="0.2"/>
    <row r="14982" ht="12.75" customHeight="1" x14ac:dyDescent="0.2"/>
    <row r="14983" ht="12.75" customHeight="1" x14ac:dyDescent="0.2"/>
    <row r="14984" ht="12.75" customHeight="1" x14ac:dyDescent="0.2"/>
    <row r="14985" ht="12.75" customHeight="1" x14ac:dyDescent="0.2"/>
    <row r="14986" ht="12.75" customHeight="1" x14ac:dyDescent="0.2"/>
    <row r="14987" ht="12.75" customHeight="1" x14ac:dyDescent="0.2"/>
    <row r="14988" ht="12.75" customHeight="1" x14ac:dyDescent="0.2"/>
    <row r="14989" ht="12.75" customHeight="1" x14ac:dyDescent="0.2"/>
    <row r="14990" ht="12.75" customHeight="1" x14ac:dyDescent="0.2"/>
    <row r="14991" ht="12.75" customHeight="1" x14ac:dyDescent="0.2"/>
    <row r="14992" ht="12.75" customHeight="1" x14ac:dyDescent="0.2"/>
    <row r="14993" ht="12.75" customHeight="1" x14ac:dyDescent="0.2"/>
    <row r="14994" ht="12.75" customHeight="1" x14ac:dyDescent="0.2"/>
    <row r="14995" ht="12.75" customHeight="1" x14ac:dyDescent="0.2"/>
    <row r="14996" ht="12.75" customHeight="1" x14ac:dyDescent="0.2"/>
    <row r="14997" ht="12.75" customHeight="1" x14ac:dyDescent="0.2"/>
    <row r="14998" ht="12.75" customHeight="1" x14ac:dyDescent="0.2"/>
    <row r="14999" ht="12.75" customHeight="1" x14ac:dyDescent="0.2"/>
    <row r="15000" ht="12.75" customHeight="1" x14ac:dyDescent="0.2"/>
    <row r="15001" ht="12.75" customHeight="1" x14ac:dyDescent="0.2"/>
    <row r="15002" ht="12.75" customHeight="1" x14ac:dyDescent="0.2"/>
    <row r="15003" ht="12.75" customHeight="1" x14ac:dyDescent="0.2"/>
    <row r="15004" ht="12.75" customHeight="1" x14ac:dyDescent="0.2"/>
    <row r="15005" ht="12.75" customHeight="1" x14ac:dyDescent="0.2"/>
    <row r="15006" ht="12.75" customHeight="1" x14ac:dyDescent="0.2"/>
    <row r="15007" ht="12.75" customHeight="1" x14ac:dyDescent="0.2"/>
    <row r="15008" ht="12.75" customHeight="1" x14ac:dyDescent="0.2"/>
    <row r="15009" ht="12.75" customHeight="1" x14ac:dyDescent="0.2"/>
    <row r="15010" ht="12.75" customHeight="1" x14ac:dyDescent="0.2"/>
    <row r="15011" ht="12.75" customHeight="1" x14ac:dyDescent="0.2"/>
    <row r="15012" ht="12.75" customHeight="1" x14ac:dyDescent="0.2"/>
    <row r="15013" ht="12.75" customHeight="1" x14ac:dyDescent="0.2"/>
    <row r="15014" ht="12.75" customHeight="1" x14ac:dyDescent="0.2"/>
    <row r="15015" ht="12.75" customHeight="1" x14ac:dyDescent="0.2"/>
    <row r="15016" ht="12.75" customHeight="1" x14ac:dyDescent="0.2"/>
    <row r="15017" ht="12.75" customHeight="1" x14ac:dyDescent="0.2"/>
    <row r="15018" ht="12.75" customHeight="1" x14ac:dyDescent="0.2"/>
    <row r="15019" ht="12.75" customHeight="1" x14ac:dyDescent="0.2"/>
    <row r="15020" ht="12.75" customHeight="1" x14ac:dyDescent="0.2"/>
    <row r="15021" ht="12.75" customHeight="1" x14ac:dyDescent="0.2"/>
    <row r="15022" ht="12.75" customHeight="1" x14ac:dyDescent="0.2"/>
    <row r="15023" ht="12.75" customHeight="1" x14ac:dyDescent="0.2"/>
    <row r="15024" ht="12.75" customHeight="1" x14ac:dyDescent="0.2"/>
    <row r="15025" ht="12.75" customHeight="1" x14ac:dyDescent="0.2"/>
    <row r="15026" ht="12.75" customHeight="1" x14ac:dyDescent="0.2"/>
    <row r="15027" ht="12.75" customHeight="1" x14ac:dyDescent="0.2"/>
    <row r="15028" ht="12.75" customHeight="1" x14ac:dyDescent="0.2"/>
    <row r="15029" ht="12.75" customHeight="1" x14ac:dyDescent="0.2"/>
    <row r="15030" ht="12.75" customHeight="1" x14ac:dyDescent="0.2"/>
    <row r="15031" ht="12.75" customHeight="1" x14ac:dyDescent="0.2"/>
    <row r="15032" ht="12.75" customHeight="1" x14ac:dyDescent="0.2"/>
    <row r="15033" ht="12.75" customHeight="1" x14ac:dyDescent="0.2"/>
    <row r="15034" ht="12.75" customHeight="1" x14ac:dyDescent="0.2"/>
    <row r="15035" ht="12.75" customHeight="1" x14ac:dyDescent="0.2"/>
    <row r="15036" ht="12.75" customHeight="1" x14ac:dyDescent="0.2"/>
    <row r="15037" ht="12.75" customHeight="1" x14ac:dyDescent="0.2"/>
    <row r="15038" ht="12.75" customHeight="1" x14ac:dyDescent="0.2"/>
    <row r="15039" ht="12.75" customHeight="1" x14ac:dyDescent="0.2"/>
    <row r="15040" ht="12.75" customHeight="1" x14ac:dyDescent="0.2"/>
    <row r="15041" ht="12.75" customHeight="1" x14ac:dyDescent="0.2"/>
    <row r="15042" ht="12.75" customHeight="1" x14ac:dyDescent="0.2"/>
    <row r="15043" ht="12.75" customHeight="1" x14ac:dyDescent="0.2"/>
    <row r="15044" ht="12.75" customHeight="1" x14ac:dyDescent="0.2"/>
    <row r="15045" ht="12.75" customHeight="1" x14ac:dyDescent="0.2"/>
    <row r="15046" ht="12.75" customHeight="1" x14ac:dyDescent="0.2"/>
    <row r="15047" ht="12.75" customHeight="1" x14ac:dyDescent="0.2"/>
    <row r="15048" ht="12.75" customHeight="1" x14ac:dyDescent="0.2"/>
    <row r="15049" ht="12.75" customHeight="1" x14ac:dyDescent="0.2"/>
    <row r="15050" ht="12.75" customHeight="1" x14ac:dyDescent="0.2"/>
    <row r="15051" ht="12.75" customHeight="1" x14ac:dyDescent="0.2"/>
    <row r="15052" ht="12.75" customHeight="1" x14ac:dyDescent="0.2"/>
    <row r="15053" ht="12.75" customHeight="1" x14ac:dyDescent="0.2"/>
    <row r="15054" ht="12.75" customHeight="1" x14ac:dyDescent="0.2"/>
    <row r="15055" ht="12.75" customHeight="1" x14ac:dyDescent="0.2"/>
    <row r="15056" ht="12.75" customHeight="1" x14ac:dyDescent="0.2"/>
    <row r="15057" ht="12.75" customHeight="1" x14ac:dyDescent="0.2"/>
    <row r="15058" ht="12.75" customHeight="1" x14ac:dyDescent="0.2"/>
    <row r="15059" ht="12.75" customHeight="1" x14ac:dyDescent="0.2"/>
    <row r="15060" ht="12.75" customHeight="1" x14ac:dyDescent="0.2"/>
    <row r="15061" ht="12.75" customHeight="1" x14ac:dyDescent="0.2"/>
    <row r="15062" ht="12.75" customHeight="1" x14ac:dyDescent="0.2"/>
    <row r="15063" ht="12.75" customHeight="1" x14ac:dyDescent="0.2"/>
    <row r="15064" ht="12.75" customHeight="1" x14ac:dyDescent="0.2"/>
    <row r="15065" ht="12.75" customHeight="1" x14ac:dyDescent="0.2"/>
    <row r="15066" ht="12.75" customHeight="1" x14ac:dyDescent="0.2"/>
    <row r="15067" ht="12.75" customHeight="1" x14ac:dyDescent="0.2"/>
    <row r="15068" ht="12.75" customHeight="1" x14ac:dyDescent="0.2"/>
    <row r="15069" ht="12.75" customHeight="1" x14ac:dyDescent="0.2"/>
    <row r="15070" ht="12.75" customHeight="1" x14ac:dyDescent="0.2"/>
    <row r="15071" ht="12.75" customHeight="1" x14ac:dyDescent="0.2"/>
    <row r="15072" ht="12.75" customHeight="1" x14ac:dyDescent="0.2"/>
    <row r="15073" ht="12.75" customHeight="1" x14ac:dyDescent="0.2"/>
    <row r="15074" ht="12.75" customHeight="1" x14ac:dyDescent="0.2"/>
    <row r="15075" ht="12.75" customHeight="1" x14ac:dyDescent="0.2"/>
    <row r="15076" ht="12.75" customHeight="1" x14ac:dyDescent="0.2"/>
    <row r="15077" ht="12.75" customHeight="1" x14ac:dyDescent="0.2"/>
    <row r="15078" ht="12.75" customHeight="1" x14ac:dyDescent="0.2"/>
    <row r="15079" ht="12.75" customHeight="1" x14ac:dyDescent="0.2"/>
    <row r="15080" ht="12.75" customHeight="1" x14ac:dyDescent="0.2"/>
    <row r="15081" ht="12.75" customHeight="1" x14ac:dyDescent="0.2"/>
    <row r="15082" ht="12.75" customHeight="1" x14ac:dyDescent="0.2"/>
    <row r="15083" ht="12.75" customHeight="1" x14ac:dyDescent="0.2"/>
    <row r="15084" ht="12.75" customHeight="1" x14ac:dyDescent="0.2"/>
    <row r="15085" ht="12.75" customHeight="1" x14ac:dyDescent="0.2"/>
    <row r="15086" ht="12.75" customHeight="1" x14ac:dyDescent="0.2"/>
    <row r="15087" ht="12.75" customHeight="1" x14ac:dyDescent="0.2"/>
    <row r="15088" ht="12.75" customHeight="1" x14ac:dyDescent="0.2"/>
    <row r="15089" ht="12.75" customHeight="1" x14ac:dyDescent="0.2"/>
    <row r="15090" ht="12.75" customHeight="1" x14ac:dyDescent="0.2"/>
    <row r="15091" ht="12.75" customHeight="1" x14ac:dyDescent="0.2"/>
    <row r="15092" ht="12.75" customHeight="1" x14ac:dyDescent="0.2"/>
    <row r="15093" ht="12.75" customHeight="1" x14ac:dyDescent="0.2"/>
    <row r="15094" ht="12.75" customHeight="1" x14ac:dyDescent="0.2"/>
    <row r="15095" ht="12.75" customHeight="1" x14ac:dyDescent="0.2"/>
    <row r="15096" ht="12.75" customHeight="1" x14ac:dyDescent="0.2"/>
    <row r="15097" ht="12.75" customHeight="1" x14ac:dyDescent="0.2"/>
    <row r="15098" ht="12.75" customHeight="1" x14ac:dyDescent="0.2"/>
    <row r="15099" ht="12.75" customHeight="1" x14ac:dyDescent="0.2"/>
    <row r="15100" ht="12.75" customHeight="1" x14ac:dyDescent="0.2"/>
    <row r="15101" ht="12.75" customHeight="1" x14ac:dyDescent="0.2"/>
    <row r="15102" ht="12.75" customHeight="1" x14ac:dyDescent="0.2"/>
    <row r="15103" ht="12.75" customHeight="1" x14ac:dyDescent="0.2"/>
    <row r="15104" ht="12.75" customHeight="1" x14ac:dyDescent="0.2"/>
    <row r="15105" ht="12.75" customHeight="1" x14ac:dyDescent="0.2"/>
    <row r="15106" ht="12.75" customHeight="1" x14ac:dyDescent="0.2"/>
    <row r="15107" ht="12.75" customHeight="1" x14ac:dyDescent="0.2"/>
    <row r="15108" ht="12.75" customHeight="1" x14ac:dyDescent="0.2"/>
    <row r="15109" ht="12.75" customHeight="1" x14ac:dyDescent="0.2"/>
    <row r="15110" ht="12.75" customHeight="1" x14ac:dyDescent="0.2"/>
    <row r="15111" ht="12.75" customHeight="1" x14ac:dyDescent="0.2"/>
    <row r="15112" ht="12.75" customHeight="1" x14ac:dyDescent="0.2"/>
    <row r="15113" ht="12.75" customHeight="1" x14ac:dyDescent="0.2"/>
    <row r="15114" ht="12.75" customHeight="1" x14ac:dyDescent="0.2"/>
    <row r="15115" ht="12.75" customHeight="1" x14ac:dyDescent="0.2"/>
    <row r="15116" ht="12.75" customHeight="1" x14ac:dyDescent="0.2"/>
    <row r="15117" ht="12.75" customHeight="1" x14ac:dyDescent="0.2"/>
    <row r="15118" ht="12.75" customHeight="1" x14ac:dyDescent="0.2"/>
    <row r="15119" ht="12.75" customHeight="1" x14ac:dyDescent="0.2"/>
    <row r="15120" ht="12.75" customHeight="1" x14ac:dyDescent="0.2"/>
    <row r="15121" ht="12.75" customHeight="1" x14ac:dyDescent="0.2"/>
    <row r="15122" ht="12.75" customHeight="1" x14ac:dyDescent="0.2"/>
    <row r="15123" ht="12.75" customHeight="1" x14ac:dyDescent="0.2"/>
    <row r="15124" ht="12.75" customHeight="1" x14ac:dyDescent="0.2"/>
    <row r="15125" ht="12.75" customHeight="1" x14ac:dyDescent="0.2"/>
    <row r="15126" ht="12.75" customHeight="1" x14ac:dyDescent="0.2"/>
    <row r="15127" ht="12.75" customHeight="1" x14ac:dyDescent="0.2"/>
    <row r="15128" ht="12.75" customHeight="1" x14ac:dyDescent="0.2"/>
    <row r="15129" ht="12.75" customHeight="1" x14ac:dyDescent="0.2"/>
    <row r="15130" ht="12.75" customHeight="1" x14ac:dyDescent="0.2"/>
    <row r="15131" ht="12.75" customHeight="1" x14ac:dyDescent="0.2"/>
    <row r="15132" ht="12.75" customHeight="1" x14ac:dyDescent="0.2"/>
    <row r="15133" ht="12.75" customHeight="1" x14ac:dyDescent="0.2"/>
    <row r="15134" ht="12.75" customHeight="1" x14ac:dyDescent="0.2"/>
    <row r="15135" ht="12.75" customHeight="1" x14ac:dyDescent="0.2"/>
    <row r="15136" ht="12.75" customHeight="1" x14ac:dyDescent="0.2"/>
    <row r="15137" ht="12.75" customHeight="1" x14ac:dyDescent="0.2"/>
    <row r="15138" ht="12.75" customHeight="1" x14ac:dyDescent="0.2"/>
    <row r="15139" ht="12.75" customHeight="1" x14ac:dyDescent="0.2"/>
    <row r="15140" ht="12.75" customHeight="1" x14ac:dyDescent="0.2"/>
    <row r="15141" ht="12.75" customHeight="1" x14ac:dyDescent="0.2"/>
    <row r="15142" ht="12.75" customHeight="1" x14ac:dyDescent="0.2"/>
    <row r="15143" ht="12.75" customHeight="1" x14ac:dyDescent="0.2"/>
    <row r="15144" ht="12.75" customHeight="1" x14ac:dyDescent="0.2"/>
    <row r="15145" ht="12.75" customHeight="1" x14ac:dyDescent="0.2"/>
    <row r="15146" ht="12.75" customHeight="1" x14ac:dyDescent="0.2"/>
    <row r="15147" ht="12.75" customHeight="1" x14ac:dyDescent="0.2"/>
    <row r="15148" ht="12.75" customHeight="1" x14ac:dyDescent="0.2"/>
    <row r="15149" ht="12.75" customHeight="1" x14ac:dyDescent="0.2"/>
    <row r="15150" ht="12.75" customHeight="1" x14ac:dyDescent="0.2"/>
    <row r="15151" ht="12.75" customHeight="1" x14ac:dyDescent="0.2"/>
    <row r="15152" ht="12.75" customHeight="1" x14ac:dyDescent="0.2"/>
    <row r="15153" ht="12.75" customHeight="1" x14ac:dyDescent="0.2"/>
    <row r="15154" ht="12.75" customHeight="1" x14ac:dyDescent="0.2"/>
    <row r="15155" ht="12.75" customHeight="1" x14ac:dyDescent="0.2"/>
    <row r="15156" ht="12.75" customHeight="1" x14ac:dyDescent="0.2"/>
    <row r="15157" ht="12.75" customHeight="1" x14ac:dyDescent="0.2"/>
    <row r="15158" ht="12.75" customHeight="1" x14ac:dyDescent="0.2"/>
    <row r="15159" ht="12.75" customHeight="1" x14ac:dyDescent="0.2"/>
    <row r="15160" ht="12.75" customHeight="1" x14ac:dyDescent="0.2"/>
    <row r="15161" ht="12.75" customHeight="1" x14ac:dyDescent="0.2"/>
    <row r="15162" ht="12.75" customHeight="1" x14ac:dyDescent="0.2"/>
    <row r="15163" ht="12.75" customHeight="1" x14ac:dyDescent="0.2"/>
    <row r="15164" ht="12.75" customHeight="1" x14ac:dyDescent="0.2"/>
    <row r="15165" ht="12.75" customHeight="1" x14ac:dyDescent="0.2"/>
    <row r="15166" ht="12.75" customHeight="1" x14ac:dyDescent="0.2"/>
    <row r="15167" ht="12.75" customHeight="1" x14ac:dyDescent="0.2"/>
    <row r="15168" ht="12.75" customHeight="1" x14ac:dyDescent="0.2"/>
    <row r="15169" ht="12.75" customHeight="1" x14ac:dyDescent="0.2"/>
    <row r="15170" ht="12.75" customHeight="1" x14ac:dyDescent="0.2"/>
    <row r="15171" ht="12.75" customHeight="1" x14ac:dyDescent="0.2"/>
    <row r="15172" ht="12.75" customHeight="1" x14ac:dyDescent="0.2"/>
    <row r="15173" ht="12.75" customHeight="1" x14ac:dyDescent="0.2"/>
    <row r="15174" ht="12.75" customHeight="1" x14ac:dyDescent="0.2"/>
    <row r="15175" ht="12.75" customHeight="1" x14ac:dyDescent="0.2"/>
    <row r="15176" ht="12.75" customHeight="1" x14ac:dyDescent="0.2"/>
    <row r="15177" ht="12.75" customHeight="1" x14ac:dyDescent="0.2"/>
    <row r="15178" ht="12.75" customHeight="1" x14ac:dyDescent="0.2"/>
    <row r="15179" ht="12.75" customHeight="1" x14ac:dyDescent="0.2"/>
    <row r="15180" ht="12.75" customHeight="1" x14ac:dyDescent="0.2"/>
    <row r="15181" ht="12.75" customHeight="1" x14ac:dyDescent="0.2"/>
    <row r="15182" ht="12.75" customHeight="1" x14ac:dyDescent="0.2"/>
    <row r="15183" ht="12.75" customHeight="1" x14ac:dyDescent="0.2"/>
    <row r="15184" ht="12.75" customHeight="1" x14ac:dyDescent="0.2"/>
    <row r="15185" ht="12.75" customHeight="1" x14ac:dyDescent="0.2"/>
    <row r="15186" ht="12.75" customHeight="1" x14ac:dyDescent="0.2"/>
    <row r="15187" ht="12.75" customHeight="1" x14ac:dyDescent="0.2"/>
    <row r="15188" ht="12.75" customHeight="1" x14ac:dyDescent="0.2"/>
    <row r="15189" ht="12.75" customHeight="1" x14ac:dyDescent="0.2"/>
    <row r="15190" ht="12.75" customHeight="1" x14ac:dyDescent="0.2"/>
    <row r="15191" ht="12.75" customHeight="1" x14ac:dyDescent="0.2"/>
    <row r="15192" ht="12.75" customHeight="1" x14ac:dyDescent="0.2"/>
    <row r="15193" ht="12.75" customHeight="1" x14ac:dyDescent="0.2"/>
    <row r="15194" ht="12.75" customHeight="1" x14ac:dyDescent="0.2"/>
    <row r="15195" ht="12.75" customHeight="1" x14ac:dyDescent="0.2"/>
    <row r="15196" ht="12.75" customHeight="1" x14ac:dyDescent="0.2"/>
    <row r="15197" ht="12.75" customHeight="1" x14ac:dyDescent="0.2"/>
    <row r="15198" ht="12.75" customHeight="1" x14ac:dyDescent="0.2"/>
    <row r="15199" ht="12.75" customHeight="1" x14ac:dyDescent="0.2"/>
    <row r="15200" ht="12.75" customHeight="1" x14ac:dyDescent="0.2"/>
    <row r="15201" ht="12.75" customHeight="1" x14ac:dyDescent="0.2"/>
    <row r="15202" ht="12.75" customHeight="1" x14ac:dyDescent="0.2"/>
    <row r="15203" ht="12.75" customHeight="1" x14ac:dyDescent="0.2"/>
    <row r="15204" ht="12.75" customHeight="1" x14ac:dyDescent="0.2"/>
    <row r="15205" ht="12.75" customHeight="1" x14ac:dyDescent="0.2"/>
    <row r="15206" ht="12.75" customHeight="1" x14ac:dyDescent="0.2"/>
    <row r="15207" ht="12.75" customHeight="1" x14ac:dyDescent="0.2"/>
    <row r="15208" ht="12.75" customHeight="1" x14ac:dyDescent="0.2"/>
    <row r="15209" ht="12.75" customHeight="1" x14ac:dyDescent="0.2"/>
    <row r="15210" ht="12.75" customHeight="1" x14ac:dyDescent="0.2"/>
    <row r="15211" ht="12.75" customHeight="1" x14ac:dyDescent="0.2"/>
    <row r="15212" ht="12.75" customHeight="1" x14ac:dyDescent="0.2"/>
    <row r="15213" ht="12.75" customHeight="1" x14ac:dyDescent="0.2"/>
    <row r="15214" ht="12.75" customHeight="1" x14ac:dyDescent="0.2"/>
    <row r="15215" ht="12.75" customHeight="1" x14ac:dyDescent="0.2"/>
    <row r="15216" ht="12.75" customHeight="1" x14ac:dyDescent="0.2"/>
    <row r="15217" ht="12.75" customHeight="1" x14ac:dyDescent="0.2"/>
    <row r="15218" ht="12.75" customHeight="1" x14ac:dyDescent="0.2"/>
    <row r="15219" ht="12.75" customHeight="1" x14ac:dyDescent="0.2"/>
    <row r="15220" ht="12.75" customHeight="1" x14ac:dyDescent="0.2"/>
    <row r="15221" ht="12.75" customHeight="1" x14ac:dyDescent="0.2"/>
    <row r="15222" ht="12.75" customHeight="1" x14ac:dyDescent="0.2"/>
    <row r="15223" ht="12.75" customHeight="1" x14ac:dyDescent="0.2"/>
    <row r="15224" ht="12.75" customHeight="1" x14ac:dyDescent="0.2"/>
    <row r="15225" ht="12.75" customHeight="1" x14ac:dyDescent="0.2"/>
    <row r="15226" ht="12.75" customHeight="1" x14ac:dyDescent="0.2"/>
    <row r="15227" ht="12.75" customHeight="1" x14ac:dyDescent="0.2"/>
    <row r="15228" ht="12.75" customHeight="1" x14ac:dyDescent="0.2"/>
    <row r="15229" ht="12.75" customHeight="1" x14ac:dyDescent="0.2"/>
    <row r="15230" ht="12.75" customHeight="1" x14ac:dyDescent="0.2"/>
    <row r="15231" ht="12.75" customHeight="1" x14ac:dyDescent="0.2"/>
    <row r="15232" ht="12.75" customHeight="1" x14ac:dyDescent="0.2"/>
    <row r="15233" ht="12.75" customHeight="1" x14ac:dyDescent="0.2"/>
    <row r="15234" ht="12.75" customHeight="1" x14ac:dyDescent="0.2"/>
    <row r="15235" ht="12.75" customHeight="1" x14ac:dyDescent="0.2"/>
    <row r="15236" ht="12.75" customHeight="1" x14ac:dyDescent="0.2"/>
    <row r="15237" ht="12.75" customHeight="1" x14ac:dyDescent="0.2"/>
    <row r="15238" ht="12.75" customHeight="1" x14ac:dyDescent="0.2"/>
    <row r="15239" ht="12.75" customHeight="1" x14ac:dyDescent="0.2"/>
    <row r="15240" ht="12.75" customHeight="1" x14ac:dyDescent="0.2"/>
    <row r="15241" ht="12.75" customHeight="1" x14ac:dyDescent="0.2"/>
    <row r="15242" ht="12.75" customHeight="1" x14ac:dyDescent="0.2"/>
    <row r="15243" ht="12.75" customHeight="1" x14ac:dyDescent="0.2"/>
    <row r="15244" ht="12.75" customHeight="1" x14ac:dyDescent="0.2"/>
    <row r="15245" ht="12.75" customHeight="1" x14ac:dyDescent="0.2"/>
    <row r="15246" ht="12.75" customHeight="1" x14ac:dyDescent="0.2"/>
    <row r="15247" ht="12.75" customHeight="1" x14ac:dyDescent="0.2"/>
    <row r="15248" ht="12.75" customHeight="1" x14ac:dyDescent="0.2"/>
    <row r="15249" ht="12.75" customHeight="1" x14ac:dyDescent="0.2"/>
    <row r="15250" ht="12.75" customHeight="1" x14ac:dyDescent="0.2"/>
    <row r="15251" ht="12.75" customHeight="1" x14ac:dyDescent="0.2"/>
    <row r="15252" ht="12.75" customHeight="1" x14ac:dyDescent="0.2"/>
    <row r="15253" ht="12.75" customHeight="1" x14ac:dyDescent="0.2"/>
    <row r="15254" ht="12.75" customHeight="1" x14ac:dyDescent="0.2"/>
    <row r="15255" ht="12.75" customHeight="1" x14ac:dyDescent="0.2"/>
    <row r="15256" ht="12.75" customHeight="1" x14ac:dyDescent="0.2"/>
    <row r="15257" ht="12.75" customHeight="1" x14ac:dyDescent="0.2"/>
    <row r="15258" ht="12.75" customHeight="1" x14ac:dyDescent="0.2"/>
    <row r="15259" ht="12.75" customHeight="1" x14ac:dyDescent="0.2"/>
    <row r="15260" ht="12.75" customHeight="1" x14ac:dyDescent="0.2"/>
    <row r="15261" ht="12.75" customHeight="1" x14ac:dyDescent="0.2"/>
    <row r="15262" ht="12.75" customHeight="1" x14ac:dyDescent="0.2"/>
    <row r="15263" ht="12.75" customHeight="1" x14ac:dyDescent="0.2"/>
    <row r="15264" ht="12.75" customHeight="1" x14ac:dyDescent="0.2"/>
    <row r="15265" ht="12.75" customHeight="1" x14ac:dyDescent="0.2"/>
    <row r="15266" ht="12.75" customHeight="1" x14ac:dyDescent="0.2"/>
    <row r="15267" ht="12.75" customHeight="1" x14ac:dyDescent="0.2"/>
    <row r="15268" ht="12.75" customHeight="1" x14ac:dyDescent="0.2"/>
    <row r="15269" ht="12.75" customHeight="1" x14ac:dyDescent="0.2"/>
    <row r="15270" ht="12.75" customHeight="1" x14ac:dyDescent="0.2"/>
    <row r="15271" ht="12.75" customHeight="1" x14ac:dyDescent="0.2"/>
    <row r="15272" ht="12.75" customHeight="1" x14ac:dyDescent="0.2"/>
    <row r="15273" ht="12.75" customHeight="1" x14ac:dyDescent="0.2"/>
    <row r="15274" ht="12.75" customHeight="1" x14ac:dyDescent="0.2"/>
    <row r="15275" ht="12.75" customHeight="1" x14ac:dyDescent="0.2"/>
    <row r="15276" ht="12.75" customHeight="1" x14ac:dyDescent="0.2"/>
    <row r="15277" ht="12.75" customHeight="1" x14ac:dyDescent="0.2"/>
    <row r="15278" ht="12.75" customHeight="1" x14ac:dyDescent="0.2"/>
    <row r="15279" ht="12.75" customHeight="1" x14ac:dyDescent="0.2"/>
    <row r="15280" ht="12.75" customHeight="1" x14ac:dyDescent="0.2"/>
    <row r="15281" ht="12.75" customHeight="1" x14ac:dyDescent="0.2"/>
    <row r="15282" ht="12.75" customHeight="1" x14ac:dyDescent="0.2"/>
    <row r="15283" ht="12.75" customHeight="1" x14ac:dyDescent="0.2"/>
    <row r="15284" ht="12.75" customHeight="1" x14ac:dyDescent="0.2"/>
    <row r="15285" ht="12.75" customHeight="1" x14ac:dyDescent="0.2"/>
    <row r="15286" ht="12.75" customHeight="1" x14ac:dyDescent="0.2"/>
    <row r="15287" ht="12.75" customHeight="1" x14ac:dyDescent="0.2"/>
    <row r="15288" ht="12.75" customHeight="1" x14ac:dyDescent="0.2"/>
    <row r="15289" ht="12.75" customHeight="1" x14ac:dyDescent="0.2"/>
    <row r="15290" ht="12.75" customHeight="1" x14ac:dyDescent="0.2"/>
    <row r="15291" ht="12.75" customHeight="1" x14ac:dyDescent="0.2"/>
    <row r="15292" ht="12.75" customHeight="1" x14ac:dyDescent="0.2"/>
    <row r="15293" ht="12.75" customHeight="1" x14ac:dyDescent="0.2"/>
    <row r="15294" ht="12.75" customHeight="1" x14ac:dyDescent="0.2"/>
    <row r="15295" ht="12.75" customHeight="1" x14ac:dyDescent="0.2"/>
    <row r="15296" ht="12.75" customHeight="1" x14ac:dyDescent="0.2"/>
    <row r="15297" ht="12.75" customHeight="1" x14ac:dyDescent="0.2"/>
    <row r="15298" ht="12.75" customHeight="1" x14ac:dyDescent="0.2"/>
    <row r="15299" ht="12.75" customHeight="1" x14ac:dyDescent="0.2"/>
    <row r="15300" ht="12.75" customHeight="1" x14ac:dyDescent="0.2"/>
    <row r="15301" ht="12.75" customHeight="1" x14ac:dyDescent="0.2"/>
    <row r="15302" ht="12.75" customHeight="1" x14ac:dyDescent="0.2"/>
    <row r="15303" ht="12.75" customHeight="1" x14ac:dyDescent="0.2"/>
    <row r="15304" ht="12.75" customHeight="1" x14ac:dyDescent="0.2"/>
    <row r="15305" ht="12.75" customHeight="1" x14ac:dyDescent="0.2"/>
    <row r="15306" ht="12.75" customHeight="1" x14ac:dyDescent="0.2"/>
    <row r="15307" ht="12.75" customHeight="1" x14ac:dyDescent="0.2"/>
    <row r="15308" ht="12.75" customHeight="1" x14ac:dyDescent="0.2"/>
    <row r="15309" ht="12.75" customHeight="1" x14ac:dyDescent="0.2"/>
    <row r="15310" ht="12.75" customHeight="1" x14ac:dyDescent="0.2"/>
    <row r="15311" ht="12.75" customHeight="1" x14ac:dyDescent="0.2"/>
    <row r="15312" ht="12.75" customHeight="1" x14ac:dyDescent="0.2"/>
    <row r="15313" ht="12.75" customHeight="1" x14ac:dyDescent="0.2"/>
    <row r="15314" ht="12.75" customHeight="1" x14ac:dyDescent="0.2"/>
    <row r="15315" ht="12.75" customHeight="1" x14ac:dyDescent="0.2"/>
    <row r="15316" ht="12.75" customHeight="1" x14ac:dyDescent="0.2"/>
    <row r="15317" ht="12.75" customHeight="1" x14ac:dyDescent="0.2"/>
    <row r="15318" ht="12.75" customHeight="1" x14ac:dyDescent="0.2"/>
    <row r="15319" ht="12.75" customHeight="1" x14ac:dyDescent="0.2"/>
    <row r="15320" ht="12.75" customHeight="1" x14ac:dyDescent="0.2"/>
    <row r="15321" ht="12.75" customHeight="1" x14ac:dyDescent="0.2"/>
    <row r="15322" ht="12.75" customHeight="1" x14ac:dyDescent="0.2"/>
    <row r="15323" ht="12.75" customHeight="1" x14ac:dyDescent="0.2"/>
    <row r="15324" ht="12.75" customHeight="1" x14ac:dyDescent="0.2"/>
    <row r="15325" ht="12.75" customHeight="1" x14ac:dyDescent="0.2"/>
    <row r="15326" ht="12.75" customHeight="1" x14ac:dyDescent="0.2"/>
    <row r="15327" ht="12.75" customHeight="1" x14ac:dyDescent="0.2"/>
    <row r="15328" ht="12.75" customHeight="1" x14ac:dyDescent="0.2"/>
    <row r="15329" ht="12.75" customHeight="1" x14ac:dyDescent="0.2"/>
    <row r="15330" ht="12.75" customHeight="1" x14ac:dyDescent="0.2"/>
    <row r="15331" ht="12.75" customHeight="1" x14ac:dyDescent="0.2"/>
    <row r="15332" ht="12.75" customHeight="1" x14ac:dyDescent="0.2"/>
    <row r="15333" ht="12.75" customHeight="1" x14ac:dyDescent="0.2"/>
    <row r="15334" ht="12.75" customHeight="1" x14ac:dyDescent="0.2"/>
    <row r="15335" ht="12.75" customHeight="1" x14ac:dyDescent="0.2"/>
    <row r="15336" ht="12.75" customHeight="1" x14ac:dyDescent="0.2"/>
    <row r="15337" ht="12.75" customHeight="1" x14ac:dyDescent="0.2"/>
    <row r="15338" ht="12.75" customHeight="1" x14ac:dyDescent="0.2"/>
    <row r="15339" ht="12.75" customHeight="1" x14ac:dyDescent="0.2"/>
    <row r="15340" ht="12.75" customHeight="1" x14ac:dyDescent="0.2"/>
    <row r="15341" ht="12.75" customHeight="1" x14ac:dyDescent="0.2"/>
    <row r="15342" ht="12.75" customHeight="1" x14ac:dyDescent="0.2"/>
    <row r="15343" ht="12.75" customHeight="1" x14ac:dyDescent="0.2"/>
    <row r="15344" ht="12.75" customHeight="1" x14ac:dyDescent="0.2"/>
    <row r="15345" ht="12.75" customHeight="1" x14ac:dyDescent="0.2"/>
    <row r="15346" ht="12.75" customHeight="1" x14ac:dyDescent="0.2"/>
    <row r="15347" ht="12.75" customHeight="1" x14ac:dyDescent="0.2"/>
    <row r="15348" ht="12.75" customHeight="1" x14ac:dyDescent="0.2"/>
    <row r="15349" ht="12.75" customHeight="1" x14ac:dyDescent="0.2"/>
    <row r="15350" ht="12.75" customHeight="1" x14ac:dyDescent="0.2"/>
    <row r="15351" ht="12.75" customHeight="1" x14ac:dyDescent="0.2"/>
    <row r="15352" ht="12.75" customHeight="1" x14ac:dyDescent="0.2"/>
    <row r="15353" ht="12.75" customHeight="1" x14ac:dyDescent="0.2"/>
    <row r="15354" ht="12.75" customHeight="1" x14ac:dyDescent="0.2"/>
    <row r="15355" ht="12.75" customHeight="1" x14ac:dyDescent="0.2"/>
    <row r="15356" ht="12.75" customHeight="1" x14ac:dyDescent="0.2"/>
    <row r="15357" ht="12.75" customHeight="1" x14ac:dyDescent="0.2"/>
    <row r="15358" ht="12.75" customHeight="1" x14ac:dyDescent="0.2"/>
    <row r="15359" ht="12.75" customHeight="1" x14ac:dyDescent="0.2"/>
    <row r="15360" ht="12.75" customHeight="1" x14ac:dyDescent="0.2"/>
    <row r="15361" ht="12.75" customHeight="1" x14ac:dyDescent="0.2"/>
    <row r="15362" ht="12.75" customHeight="1" x14ac:dyDescent="0.2"/>
    <row r="15363" ht="12.75" customHeight="1" x14ac:dyDescent="0.2"/>
    <row r="15364" ht="12.75" customHeight="1" x14ac:dyDescent="0.2"/>
    <row r="15365" ht="12.75" customHeight="1" x14ac:dyDescent="0.2"/>
    <row r="15366" ht="12.75" customHeight="1" x14ac:dyDescent="0.2"/>
    <row r="15367" ht="12.75" customHeight="1" x14ac:dyDescent="0.2"/>
    <row r="15368" ht="12.75" customHeight="1" x14ac:dyDescent="0.2"/>
    <row r="15369" ht="12.75" customHeight="1" x14ac:dyDescent="0.2"/>
    <row r="15370" ht="12.75" customHeight="1" x14ac:dyDescent="0.2"/>
    <row r="15371" ht="12.75" customHeight="1" x14ac:dyDescent="0.2"/>
    <row r="15372" ht="12.75" customHeight="1" x14ac:dyDescent="0.2"/>
    <row r="15373" ht="12.75" customHeight="1" x14ac:dyDescent="0.2"/>
    <row r="15374" ht="12.75" customHeight="1" x14ac:dyDescent="0.2"/>
    <row r="15375" ht="12.75" customHeight="1" x14ac:dyDescent="0.2"/>
    <row r="15376" ht="12.75" customHeight="1" x14ac:dyDescent="0.2"/>
    <row r="15377" ht="12.75" customHeight="1" x14ac:dyDescent="0.2"/>
    <row r="15378" ht="12.75" customHeight="1" x14ac:dyDescent="0.2"/>
    <row r="15379" ht="12.75" customHeight="1" x14ac:dyDescent="0.2"/>
    <row r="15380" ht="12.75" customHeight="1" x14ac:dyDescent="0.2"/>
    <row r="15381" ht="12.75" customHeight="1" x14ac:dyDescent="0.2"/>
    <row r="15382" ht="12.75" customHeight="1" x14ac:dyDescent="0.2"/>
    <row r="15383" ht="12.75" customHeight="1" x14ac:dyDescent="0.2"/>
    <row r="15384" ht="12.75" customHeight="1" x14ac:dyDescent="0.2"/>
    <row r="15385" ht="12.75" customHeight="1" x14ac:dyDescent="0.2"/>
    <row r="15386" ht="12.75" customHeight="1" x14ac:dyDescent="0.2"/>
    <row r="15387" ht="12.75" customHeight="1" x14ac:dyDescent="0.2"/>
    <row r="15388" ht="12.75" customHeight="1" x14ac:dyDescent="0.2"/>
    <row r="15389" ht="12.75" customHeight="1" x14ac:dyDescent="0.2"/>
    <row r="15390" ht="12.75" customHeight="1" x14ac:dyDescent="0.2"/>
    <row r="15391" ht="12.75" customHeight="1" x14ac:dyDescent="0.2"/>
    <row r="15392" ht="12.75" customHeight="1" x14ac:dyDescent="0.2"/>
    <row r="15393" ht="12.75" customHeight="1" x14ac:dyDescent="0.2"/>
    <row r="15394" ht="12.75" customHeight="1" x14ac:dyDescent="0.2"/>
    <row r="15395" ht="12.75" customHeight="1" x14ac:dyDescent="0.2"/>
    <row r="15396" ht="12.75" customHeight="1" x14ac:dyDescent="0.2"/>
    <row r="15397" ht="12.75" customHeight="1" x14ac:dyDescent="0.2"/>
    <row r="15398" ht="12.75" customHeight="1" x14ac:dyDescent="0.2"/>
    <row r="15399" ht="12.75" customHeight="1" x14ac:dyDescent="0.2"/>
    <row r="15400" ht="12.75" customHeight="1" x14ac:dyDescent="0.2"/>
    <row r="15401" ht="12.75" customHeight="1" x14ac:dyDescent="0.2"/>
    <row r="15402" ht="12.75" customHeight="1" x14ac:dyDescent="0.2"/>
    <row r="15403" ht="12.75" customHeight="1" x14ac:dyDescent="0.2"/>
    <row r="15404" ht="12.75" customHeight="1" x14ac:dyDescent="0.2"/>
    <row r="15405" ht="12.75" customHeight="1" x14ac:dyDescent="0.2"/>
    <row r="15406" ht="12.75" customHeight="1" x14ac:dyDescent="0.2"/>
    <row r="15407" ht="12.75" customHeight="1" x14ac:dyDescent="0.2"/>
    <row r="15408" ht="12.75" customHeight="1" x14ac:dyDescent="0.2"/>
    <row r="15409" ht="12.75" customHeight="1" x14ac:dyDescent="0.2"/>
    <row r="15410" ht="12.75" customHeight="1" x14ac:dyDescent="0.2"/>
    <row r="15411" ht="12.75" customHeight="1" x14ac:dyDescent="0.2"/>
    <row r="15412" ht="12.75" customHeight="1" x14ac:dyDescent="0.2"/>
    <row r="15413" ht="12.75" customHeight="1" x14ac:dyDescent="0.2"/>
    <row r="15414" ht="12.75" customHeight="1" x14ac:dyDescent="0.2"/>
    <row r="15415" ht="12.75" customHeight="1" x14ac:dyDescent="0.2"/>
    <row r="15416" ht="12.75" customHeight="1" x14ac:dyDescent="0.2"/>
    <row r="15417" ht="12.75" customHeight="1" x14ac:dyDescent="0.2"/>
    <row r="15418" ht="12.75" customHeight="1" x14ac:dyDescent="0.2"/>
    <row r="15419" ht="12.75" customHeight="1" x14ac:dyDescent="0.2"/>
    <row r="15420" ht="12.75" customHeight="1" x14ac:dyDescent="0.2"/>
    <row r="15421" ht="12.75" customHeight="1" x14ac:dyDescent="0.2"/>
    <row r="15422" ht="12.75" customHeight="1" x14ac:dyDescent="0.2"/>
    <row r="15423" ht="12.75" customHeight="1" x14ac:dyDescent="0.2"/>
    <row r="15424" ht="12.75" customHeight="1" x14ac:dyDescent="0.2"/>
    <row r="15425" ht="12.75" customHeight="1" x14ac:dyDescent="0.2"/>
    <row r="15426" ht="12.75" customHeight="1" x14ac:dyDescent="0.2"/>
    <row r="15427" ht="12.75" customHeight="1" x14ac:dyDescent="0.2"/>
    <row r="15428" ht="12.75" customHeight="1" x14ac:dyDescent="0.2"/>
    <row r="15429" ht="12.75" customHeight="1" x14ac:dyDescent="0.2"/>
    <row r="15430" ht="12.75" customHeight="1" x14ac:dyDescent="0.2"/>
    <row r="15431" ht="12.75" customHeight="1" x14ac:dyDescent="0.2"/>
    <row r="15432" ht="12.75" customHeight="1" x14ac:dyDescent="0.2"/>
    <row r="15433" ht="12.75" customHeight="1" x14ac:dyDescent="0.2"/>
    <row r="15434" ht="12.75" customHeight="1" x14ac:dyDescent="0.2"/>
    <row r="15435" ht="12.75" customHeight="1" x14ac:dyDescent="0.2"/>
    <row r="15436" ht="12.75" customHeight="1" x14ac:dyDescent="0.2"/>
    <row r="15437" ht="12.75" customHeight="1" x14ac:dyDescent="0.2"/>
    <row r="15438" ht="12.75" customHeight="1" x14ac:dyDescent="0.2"/>
    <row r="15439" ht="12.75" customHeight="1" x14ac:dyDescent="0.2"/>
    <row r="15440" ht="12.75" customHeight="1" x14ac:dyDescent="0.2"/>
    <row r="15441" ht="12.75" customHeight="1" x14ac:dyDescent="0.2"/>
    <row r="15442" ht="12.75" customHeight="1" x14ac:dyDescent="0.2"/>
    <row r="15443" ht="12.75" customHeight="1" x14ac:dyDescent="0.2"/>
    <row r="15444" ht="12.75" customHeight="1" x14ac:dyDescent="0.2"/>
    <row r="15445" ht="12.75" customHeight="1" x14ac:dyDescent="0.2"/>
    <row r="15446" ht="12.75" customHeight="1" x14ac:dyDescent="0.2"/>
    <row r="15447" ht="12.75" customHeight="1" x14ac:dyDescent="0.2"/>
    <row r="15448" ht="12.75" customHeight="1" x14ac:dyDescent="0.2"/>
    <row r="15449" ht="12.75" customHeight="1" x14ac:dyDescent="0.2"/>
    <row r="15450" ht="12.75" customHeight="1" x14ac:dyDescent="0.2"/>
    <row r="15451" ht="12.75" customHeight="1" x14ac:dyDescent="0.2"/>
    <row r="15452" ht="12.75" customHeight="1" x14ac:dyDescent="0.2"/>
    <row r="15453" ht="12.75" customHeight="1" x14ac:dyDescent="0.2"/>
    <row r="15454" ht="12.75" customHeight="1" x14ac:dyDescent="0.2"/>
    <row r="15455" ht="12.75" customHeight="1" x14ac:dyDescent="0.2"/>
    <row r="15456" ht="12.75" customHeight="1" x14ac:dyDescent="0.2"/>
    <row r="15457" ht="12.75" customHeight="1" x14ac:dyDescent="0.2"/>
    <row r="15458" ht="12.75" customHeight="1" x14ac:dyDescent="0.2"/>
    <row r="15459" ht="12.75" customHeight="1" x14ac:dyDescent="0.2"/>
    <row r="15460" ht="12.75" customHeight="1" x14ac:dyDescent="0.2"/>
    <row r="15461" ht="12.75" customHeight="1" x14ac:dyDescent="0.2"/>
    <row r="15462" ht="12.75" customHeight="1" x14ac:dyDescent="0.2"/>
    <row r="15463" ht="12.75" customHeight="1" x14ac:dyDescent="0.2"/>
    <row r="15464" ht="12.75" customHeight="1" x14ac:dyDescent="0.2"/>
    <row r="15465" ht="12.75" customHeight="1" x14ac:dyDescent="0.2"/>
    <row r="15466" ht="12.75" customHeight="1" x14ac:dyDescent="0.2"/>
    <row r="15467" ht="12.75" customHeight="1" x14ac:dyDescent="0.2"/>
    <row r="15468" ht="12.75" customHeight="1" x14ac:dyDescent="0.2"/>
    <row r="15469" ht="12.75" customHeight="1" x14ac:dyDescent="0.2"/>
    <row r="15470" ht="12.75" customHeight="1" x14ac:dyDescent="0.2"/>
    <row r="15471" ht="12.75" customHeight="1" x14ac:dyDescent="0.2"/>
    <row r="15472" ht="12.75" customHeight="1" x14ac:dyDescent="0.2"/>
    <row r="15473" ht="12.75" customHeight="1" x14ac:dyDescent="0.2"/>
    <row r="15474" ht="12.75" customHeight="1" x14ac:dyDescent="0.2"/>
    <row r="15475" ht="12.75" customHeight="1" x14ac:dyDescent="0.2"/>
    <row r="15476" ht="12.75" customHeight="1" x14ac:dyDescent="0.2"/>
    <row r="15477" ht="12.75" customHeight="1" x14ac:dyDescent="0.2"/>
    <row r="15478" ht="12.75" customHeight="1" x14ac:dyDescent="0.2"/>
    <row r="15479" ht="12.75" customHeight="1" x14ac:dyDescent="0.2"/>
    <row r="15480" ht="12.75" customHeight="1" x14ac:dyDescent="0.2"/>
    <row r="15481" ht="12.75" customHeight="1" x14ac:dyDescent="0.2"/>
    <row r="15482" ht="12.75" customHeight="1" x14ac:dyDescent="0.2"/>
    <row r="15483" ht="12.75" customHeight="1" x14ac:dyDescent="0.2"/>
    <row r="15484" ht="12.75" customHeight="1" x14ac:dyDescent="0.2"/>
    <row r="15485" ht="12.75" customHeight="1" x14ac:dyDescent="0.2"/>
    <row r="15486" ht="12.75" customHeight="1" x14ac:dyDescent="0.2"/>
    <row r="15487" ht="12.75" customHeight="1" x14ac:dyDescent="0.2"/>
    <row r="15488" ht="12.75" customHeight="1" x14ac:dyDescent="0.2"/>
    <row r="15489" ht="12.75" customHeight="1" x14ac:dyDescent="0.2"/>
    <row r="15490" ht="12.75" customHeight="1" x14ac:dyDescent="0.2"/>
    <row r="15491" ht="12.75" customHeight="1" x14ac:dyDescent="0.2"/>
    <row r="15492" ht="12.75" customHeight="1" x14ac:dyDescent="0.2"/>
    <row r="15493" ht="12.75" customHeight="1" x14ac:dyDescent="0.2"/>
    <row r="15494" ht="12.75" customHeight="1" x14ac:dyDescent="0.2"/>
    <row r="15495" ht="12.75" customHeight="1" x14ac:dyDescent="0.2"/>
    <row r="15496" ht="12.75" customHeight="1" x14ac:dyDescent="0.2"/>
    <row r="15497" ht="12.75" customHeight="1" x14ac:dyDescent="0.2"/>
    <row r="15498" ht="12.75" customHeight="1" x14ac:dyDescent="0.2"/>
    <row r="15499" ht="12.75" customHeight="1" x14ac:dyDescent="0.2"/>
    <row r="15500" ht="12.75" customHeight="1" x14ac:dyDescent="0.2"/>
    <row r="15501" ht="12.75" customHeight="1" x14ac:dyDescent="0.2"/>
    <row r="15502" ht="12.75" customHeight="1" x14ac:dyDescent="0.2"/>
    <row r="15503" ht="12.75" customHeight="1" x14ac:dyDescent="0.2"/>
    <row r="15504" ht="12.75" customHeight="1" x14ac:dyDescent="0.2"/>
    <row r="15505" ht="12.75" customHeight="1" x14ac:dyDescent="0.2"/>
    <row r="15506" ht="12.75" customHeight="1" x14ac:dyDescent="0.2"/>
    <row r="15507" ht="12.75" customHeight="1" x14ac:dyDescent="0.2"/>
    <row r="15508" ht="12.75" customHeight="1" x14ac:dyDescent="0.2"/>
    <row r="15509" ht="12.75" customHeight="1" x14ac:dyDescent="0.2"/>
    <row r="15510" ht="12.75" customHeight="1" x14ac:dyDescent="0.2"/>
    <row r="15511" ht="12.75" customHeight="1" x14ac:dyDescent="0.2"/>
    <row r="15512" ht="12.75" customHeight="1" x14ac:dyDescent="0.2"/>
    <row r="15513" ht="12.75" customHeight="1" x14ac:dyDescent="0.2"/>
    <row r="15514" ht="12.75" customHeight="1" x14ac:dyDescent="0.2"/>
    <row r="15515" ht="12.75" customHeight="1" x14ac:dyDescent="0.2"/>
    <row r="15516" ht="12.75" customHeight="1" x14ac:dyDescent="0.2"/>
    <row r="15517" ht="12.75" customHeight="1" x14ac:dyDescent="0.2"/>
    <row r="15518" ht="12.75" customHeight="1" x14ac:dyDescent="0.2"/>
    <row r="15519" ht="12.75" customHeight="1" x14ac:dyDescent="0.2"/>
    <row r="15520" ht="12.75" customHeight="1" x14ac:dyDescent="0.2"/>
    <row r="15521" ht="12.75" customHeight="1" x14ac:dyDescent="0.2"/>
    <row r="15522" ht="12.75" customHeight="1" x14ac:dyDescent="0.2"/>
    <row r="15523" ht="12.75" customHeight="1" x14ac:dyDescent="0.2"/>
    <row r="15524" ht="12.75" customHeight="1" x14ac:dyDescent="0.2"/>
    <row r="15525" ht="12.75" customHeight="1" x14ac:dyDescent="0.2"/>
    <row r="15526" ht="12.75" customHeight="1" x14ac:dyDescent="0.2"/>
    <row r="15527" ht="12.75" customHeight="1" x14ac:dyDescent="0.2"/>
    <row r="15528" ht="12.75" customHeight="1" x14ac:dyDescent="0.2"/>
    <row r="15529" ht="12.75" customHeight="1" x14ac:dyDescent="0.2"/>
    <row r="15530" ht="12.75" customHeight="1" x14ac:dyDescent="0.2"/>
    <row r="15531" ht="12.75" customHeight="1" x14ac:dyDescent="0.2"/>
    <row r="15532" ht="12.75" customHeight="1" x14ac:dyDescent="0.2"/>
    <row r="15533" ht="12.75" customHeight="1" x14ac:dyDescent="0.2"/>
    <row r="15534" ht="12.75" customHeight="1" x14ac:dyDescent="0.2"/>
    <row r="15535" ht="12.75" customHeight="1" x14ac:dyDescent="0.2"/>
    <row r="15536" ht="12.75" customHeight="1" x14ac:dyDescent="0.2"/>
    <row r="15537" ht="12.75" customHeight="1" x14ac:dyDescent="0.2"/>
    <row r="15538" ht="12.75" customHeight="1" x14ac:dyDescent="0.2"/>
    <row r="15539" ht="12.75" customHeight="1" x14ac:dyDescent="0.2"/>
    <row r="15540" ht="12.75" customHeight="1" x14ac:dyDescent="0.2"/>
    <row r="15541" ht="12.75" customHeight="1" x14ac:dyDescent="0.2"/>
    <row r="15542" ht="12.75" customHeight="1" x14ac:dyDescent="0.2"/>
    <row r="15543" ht="12.75" customHeight="1" x14ac:dyDescent="0.2"/>
    <row r="15544" ht="12.75" customHeight="1" x14ac:dyDescent="0.2"/>
    <row r="15545" ht="12.75" customHeight="1" x14ac:dyDescent="0.2"/>
    <row r="15546" ht="12.75" customHeight="1" x14ac:dyDescent="0.2"/>
    <row r="15547" ht="12.75" customHeight="1" x14ac:dyDescent="0.2"/>
    <row r="15548" ht="12.75" customHeight="1" x14ac:dyDescent="0.2"/>
    <row r="15549" ht="12.75" customHeight="1" x14ac:dyDescent="0.2"/>
    <row r="15550" ht="12.75" customHeight="1" x14ac:dyDescent="0.2"/>
    <row r="15551" ht="12.75" customHeight="1" x14ac:dyDescent="0.2"/>
    <row r="15552" ht="12.75" customHeight="1" x14ac:dyDescent="0.2"/>
    <row r="15553" ht="12.75" customHeight="1" x14ac:dyDescent="0.2"/>
    <row r="15554" ht="12.75" customHeight="1" x14ac:dyDescent="0.2"/>
    <row r="15555" ht="12.75" customHeight="1" x14ac:dyDescent="0.2"/>
    <row r="15556" ht="12.75" customHeight="1" x14ac:dyDescent="0.2"/>
    <row r="15557" ht="12.75" customHeight="1" x14ac:dyDescent="0.2"/>
    <row r="15558" ht="12.75" customHeight="1" x14ac:dyDescent="0.2"/>
    <row r="15559" ht="12.75" customHeight="1" x14ac:dyDescent="0.2"/>
    <row r="15560" ht="12.75" customHeight="1" x14ac:dyDescent="0.2"/>
    <row r="15561" ht="12.75" customHeight="1" x14ac:dyDescent="0.2"/>
    <row r="15562" ht="12.75" customHeight="1" x14ac:dyDescent="0.2"/>
    <row r="15563" ht="12.75" customHeight="1" x14ac:dyDescent="0.2"/>
    <row r="15564" ht="12.75" customHeight="1" x14ac:dyDescent="0.2"/>
    <row r="15565" ht="12.75" customHeight="1" x14ac:dyDescent="0.2"/>
    <row r="15566" ht="12.75" customHeight="1" x14ac:dyDescent="0.2"/>
    <row r="15567" ht="12.75" customHeight="1" x14ac:dyDescent="0.2"/>
    <row r="15568" ht="12.75" customHeight="1" x14ac:dyDescent="0.2"/>
    <row r="15569" ht="12.75" customHeight="1" x14ac:dyDescent="0.2"/>
    <row r="15570" ht="12.75" customHeight="1" x14ac:dyDescent="0.2"/>
    <row r="15571" ht="12.75" customHeight="1" x14ac:dyDescent="0.2"/>
    <row r="15572" ht="12.75" customHeight="1" x14ac:dyDescent="0.2"/>
    <row r="15573" ht="12.75" customHeight="1" x14ac:dyDescent="0.2"/>
    <row r="15574" ht="12.75" customHeight="1" x14ac:dyDescent="0.2"/>
    <row r="15575" ht="12.75" customHeight="1" x14ac:dyDescent="0.2"/>
    <row r="15576" ht="12.75" customHeight="1" x14ac:dyDescent="0.2"/>
    <row r="15577" ht="12.75" customHeight="1" x14ac:dyDescent="0.2"/>
    <row r="15578" ht="12.75" customHeight="1" x14ac:dyDescent="0.2"/>
    <row r="15579" ht="12.75" customHeight="1" x14ac:dyDescent="0.2"/>
    <row r="15580" ht="12.75" customHeight="1" x14ac:dyDescent="0.2"/>
    <row r="15581" ht="12.75" customHeight="1" x14ac:dyDescent="0.2"/>
    <row r="15582" ht="12.75" customHeight="1" x14ac:dyDescent="0.2"/>
    <row r="15583" ht="12.75" customHeight="1" x14ac:dyDescent="0.2"/>
    <row r="15584" ht="12.75" customHeight="1" x14ac:dyDescent="0.2"/>
    <row r="15585" ht="12.75" customHeight="1" x14ac:dyDescent="0.2"/>
    <row r="15586" ht="12.75" customHeight="1" x14ac:dyDescent="0.2"/>
    <row r="15587" ht="12.75" customHeight="1" x14ac:dyDescent="0.2"/>
    <row r="15588" ht="12.75" customHeight="1" x14ac:dyDescent="0.2"/>
    <row r="15589" ht="12.75" customHeight="1" x14ac:dyDescent="0.2"/>
    <row r="15590" ht="12.75" customHeight="1" x14ac:dyDescent="0.2"/>
    <row r="15591" ht="12.75" customHeight="1" x14ac:dyDescent="0.2"/>
    <row r="15592" ht="12.75" customHeight="1" x14ac:dyDescent="0.2"/>
    <row r="15593" ht="12.75" customHeight="1" x14ac:dyDescent="0.2"/>
    <row r="15594" ht="12.75" customHeight="1" x14ac:dyDescent="0.2"/>
    <row r="15595" ht="12.75" customHeight="1" x14ac:dyDescent="0.2"/>
    <row r="15596" ht="12.75" customHeight="1" x14ac:dyDescent="0.2"/>
    <row r="15597" ht="12.75" customHeight="1" x14ac:dyDescent="0.2"/>
    <row r="15598" ht="12.75" customHeight="1" x14ac:dyDescent="0.2"/>
    <row r="15599" ht="12.75" customHeight="1" x14ac:dyDescent="0.2"/>
    <row r="15600" ht="12.75" customHeight="1" x14ac:dyDescent="0.2"/>
    <row r="15601" ht="12.75" customHeight="1" x14ac:dyDescent="0.2"/>
    <row r="15602" ht="12.75" customHeight="1" x14ac:dyDescent="0.2"/>
    <row r="15603" ht="12.75" customHeight="1" x14ac:dyDescent="0.2"/>
    <row r="15604" ht="12.75" customHeight="1" x14ac:dyDescent="0.2"/>
    <row r="15605" ht="12.75" customHeight="1" x14ac:dyDescent="0.2"/>
    <row r="15606" ht="12.75" customHeight="1" x14ac:dyDescent="0.2"/>
    <row r="15607" ht="12.75" customHeight="1" x14ac:dyDescent="0.2"/>
    <row r="15608" ht="12.75" customHeight="1" x14ac:dyDescent="0.2"/>
    <row r="15609" ht="12.75" customHeight="1" x14ac:dyDescent="0.2"/>
    <row r="15610" ht="12.75" customHeight="1" x14ac:dyDescent="0.2"/>
    <row r="15611" ht="12.75" customHeight="1" x14ac:dyDescent="0.2"/>
    <row r="15612" ht="12.75" customHeight="1" x14ac:dyDescent="0.2"/>
    <row r="15613" ht="12.75" customHeight="1" x14ac:dyDescent="0.2"/>
    <row r="15614" ht="12.75" customHeight="1" x14ac:dyDescent="0.2"/>
    <row r="15615" ht="12.75" customHeight="1" x14ac:dyDescent="0.2"/>
    <row r="15616" ht="12.75" customHeight="1" x14ac:dyDescent="0.2"/>
    <row r="15617" ht="12.75" customHeight="1" x14ac:dyDescent="0.2"/>
    <row r="15618" ht="12.75" customHeight="1" x14ac:dyDescent="0.2"/>
    <row r="15619" ht="12.75" customHeight="1" x14ac:dyDescent="0.2"/>
    <row r="15620" ht="12.75" customHeight="1" x14ac:dyDescent="0.2"/>
    <row r="15621" ht="12.75" customHeight="1" x14ac:dyDescent="0.2"/>
    <row r="15622" ht="12.75" customHeight="1" x14ac:dyDescent="0.2"/>
    <row r="15623" ht="12.75" customHeight="1" x14ac:dyDescent="0.2"/>
    <row r="15624" ht="12.75" customHeight="1" x14ac:dyDescent="0.2"/>
    <row r="15625" ht="12.75" customHeight="1" x14ac:dyDescent="0.2"/>
    <row r="15626" ht="12.75" customHeight="1" x14ac:dyDescent="0.2"/>
    <row r="15627" ht="12.75" customHeight="1" x14ac:dyDescent="0.2"/>
    <row r="15628" ht="12.75" customHeight="1" x14ac:dyDescent="0.2"/>
    <row r="15629" ht="12.75" customHeight="1" x14ac:dyDescent="0.2"/>
    <row r="15630" ht="12.75" customHeight="1" x14ac:dyDescent="0.2"/>
    <row r="15631" ht="12.75" customHeight="1" x14ac:dyDescent="0.2"/>
    <row r="15632" ht="12.75" customHeight="1" x14ac:dyDescent="0.2"/>
    <row r="15633" ht="12.75" customHeight="1" x14ac:dyDescent="0.2"/>
    <row r="15634" ht="12.75" customHeight="1" x14ac:dyDescent="0.2"/>
    <row r="15635" ht="12.75" customHeight="1" x14ac:dyDescent="0.2"/>
    <row r="15636" ht="12.75" customHeight="1" x14ac:dyDescent="0.2"/>
    <row r="15637" ht="12.75" customHeight="1" x14ac:dyDescent="0.2"/>
    <row r="15638" ht="12.75" customHeight="1" x14ac:dyDescent="0.2"/>
    <row r="15639" ht="12.75" customHeight="1" x14ac:dyDescent="0.2"/>
    <row r="15640" ht="12.75" customHeight="1" x14ac:dyDescent="0.2"/>
    <row r="15641" ht="12.75" customHeight="1" x14ac:dyDescent="0.2"/>
    <row r="15642" ht="12.75" customHeight="1" x14ac:dyDescent="0.2"/>
    <row r="15643" ht="12.75" customHeight="1" x14ac:dyDescent="0.2"/>
    <row r="15644" ht="12.75" customHeight="1" x14ac:dyDescent="0.2"/>
    <row r="15645" ht="12.75" customHeight="1" x14ac:dyDescent="0.2"/>
    <row r="15646" ht="12.75" customHeight="1" x14ac:dyDescent="0.2"/>
    <row r="15647" ht="12.75" customHeight="1" x14ac:dyDescent="0.2"/>
    <row r="15648" ht="12.75" customHeight="1" x14ac:dyDescent="0.2"/>
    <row r="15649" ht="12.75" customHeight="1" x14ac:dyDescent="0.2"/>
    <row r="15650" ht="12.75" customHeight="1" x14ac:dyDescent="0.2"/>
    <row r="15651" ht="12.75" customHeight="1" x14ac:dyDescent="0.2"/>
    <row r="15652" ht="12.75" customHeight="1" x14ac:dyDescent="0.2"/>
    <row r="15653" ht="12.75" customHeight="1" x14ac:dyDescent="0.2"/>
    <row r="15654" ht="12.75" customHeight="1" x14ac:dyDescent="0.2"/>
    <row r="15655" ht="12.75" customHeight="1" x14ac:dyDescent="0.2"/>
    <row r="15656" ht="12.75" customHeight="1" x14ac:dyDescent="0.2"/>
    <row r="15657" ht="12.75" customHeight="1" x14ac:dyDescent="0.2"/>
    <row r="15658" ht="12.75" customHeight="1" x14ac:dyDescent="0.2"/>
    <row r="15659" ht="12.75" customHeight="1" x14ac:dyDescent="0.2"/>
    <row r="15660" ht="12.75" customHeight="1" x14ac:dyDescent="0.2"/>
    <row r="15661" ht="12.75" customHeight="1" x14ac:dyDescent="0.2"/>
    <row r="15662" ht="12.75" customHeight="1" x14ac:dyDescent="0.2"/>
    <row r="15663" ht="12.75" customHeight="1" x14ac:dyDescent="0.2"/>
    <row r="15664" ht="12.75" customHeight="1" x14ac:dyDescent="0.2"/>
    <row r="15665" ht="12.75" customHeight="1" x14ac:dyDescent="0.2"/>
    <row r="15666" ht="12.75" customHeight="1" x14ac:dyDescent="0.2"/>
    <row r="15667" ht="12.75" customHeight="1" x14ac:dyDescent="0.2"/>
    <row r="15668" ht="12.75" customHeight="1" x14ac:dyDescent="0.2"/>
    <row r="15669" ht="12.75" customHeight="1" x14ac:dyDescent="0.2"/>
    <row r="15670" ht="12.75" customHeight="1" x14ac:dyDescent="0.2"/>
    <row r="15671" ht="12.75" customHeight="1" x14ac:dyDescent="0.2"/>
    <row r="15672" ht="12.75" customHeight="1" x14ac:dyDescent="0.2"/>
    <row r="15673" ht="12.75" customHeight="1" x14ac:dyDescent="0.2"/>
    <row r="15674" ht="12.75" customHeight="1" x14ac:dyDescent="0.2"/>
    <row r="15675" ht="12.75" customHeight="1" x14ac:dyDescent="0.2"/>
    <row r="15676" ht="12.75" customHeight="1" x14ac:dyDescent="0.2"/>
    <row r="15677" ht="12.75" customHeight="1" x14ac:dyDescent="0.2"/>
    <row r="15678" ht="12.75" customHeight="1" x14ac:dyDescent="0.2"/>
    <row r="15679" ht="12.75" customHeight="1" x14ac:dyDescent="0.2"/>
    <row r="15680" ht="12.75" customHeight="1" x14ac:dyDescent="0.2"/>
    <row r="15681" ht="12.75" customHeight="1" x14ac:dyDescent="0.2"/>
    <row r="15682" ht="12.75" customHeight="1" x14ac:dyDescent="0.2"/>
    <row r="15683" ht="12.75" customHeight="1" x14ac:dyDescent="0.2"/>
    <row r="15684" ht="12.75" customHeight="1" x14ac:dyDescent="0.2"/>
    <row r="15685" ht="12.75" customHeight="1" x14ac:dyDescent="0.2"/>
    <row r="15686" ht="12.75" customHeight="1" x14ac:dyDescent="0.2"/>
    <row r="15687" ht="12.75" customHeight="1" x14ac:dyDescent="0.2"/>
    <row r="15688" ht="12.75" customHeight="1" x14ac:dyDescent="0.2"/>
    <row r="15689" ht="12.75" customHeight="1" x14ac:dyDescent="0.2"/>
    <row r="15690" ht="12.75" customHeight="1" x14ac:dyDescent="0.2"/>
    <row r="15691" ht="12.75" customHeight="1" x14ac:dyDescent="0.2"/>
    <row r="15692" ht="12.75" customHeight="1" x14ac:dyDescent="0.2"/>
    <row r="15693" ht="12.75" customHeight="1" x14ac:dyDescent="0.2"/>
    <row r="15694" ht="12.75" customHeight="1" x14ac:dyDescent="0.2"/>
    <row r="15695" ht="12.75" customHeight="1" x14ac:dyDescent="0.2"/>
    <row r="15696" ht="12.75" customHeight="1" x14ac:dyDescent="0.2"/>
    <row r="15697" ht="12.75" customHeight="1" x14ac:dyDescent="0.2"/>
    <row r="15698" ht="12.75" customHeight="1" x14ac:dyDescent="0.2"/>
    <row r="15699" ht="12.75" customHeight="1" x14ac:dyDescent="0.2"/>
    <row r="15700" ht="12.75" customHeight="1" x14ac:dyDescent="0.2"/>
    <row r="15701" ht="12.75" customHeight="1" x14ac:dyDescent="0.2"/>
    <row r="15702" ht="12.75" customHeight="1" x14ac:dyDescent="0.2"/>
    <row r="15703" ht="12.75" customHeight="1" x14ac:dyDescent="0.2"/>
    <row r="15704" ht="12.75" customHeight="1" x14ac:dyDescent="0.2"/>
    <row r="15705" ht="12.75" customHeight="1" x14ac:dyDescent="0.2"/>
    <row r="15706" ht="12.75" customHeight="1" x14ac:dyDescent="0.2"/>
    <row r="15707" ht="12.75" customHeight="1" x14ac:dyDescent="0.2"/>
    <row r="15708" ht="12.75" customHeight="1" x14ac:dyDescent="0.2"/>
    <row r="15709" ht="12.75" customHeight="1" x14ac:dyDescent="0.2"/>
    <row r="15710" ht="12.75" customHeight="1" x14ac:dyDescent="0.2"/>
    <row r="15711" ht="12.75" customHeight="1" x14ac:dyDescent="0.2"/>
    <row r="15712" ht="12.75" customHeight="1" x14ac:dyDescent="0.2"/>
    <row r="15713" ht="12.75" customHeight="1" x14ac:dyDescent="0.2"/>
    <row r="15714" ht="12.75" customHeight="1" x14ac:dyDescent="0.2"/>
    <row r="15715" ht="12.75" customHeight="1" x14ac:dyDescent="0.2"/>
    <row r="15716" ht="12.75" customHeight="1" x14ac:dyDescent="0.2"/>
    <row r="15717" ht="12.75" customHeight="1" x14ac:dyDescent="0.2"/>
    <row r="15718" ht="12.75" customHeight="1" x14ac:dyDescent="0.2"/>
    <row r="15719" ht="12.75" customHeight="1" x14ac:dyDescent="0.2"/>
    <row r="15720" ht="12.75" customHeight="1" x14ac:dyDescent="0.2"/>
    <row r="15721" ht="12.75" customHeight="1" x14ac:dyDescent="0.2"/>
    <row r="15722" ht="12.75" customHeight="1" x14ac:dyDescent="0.2"/>
    <row r="15723" ht="12.75" customHeight="1" x14ac:dyDescent="0.2"/>
    <row r="15724" ht="12.75" customHeight="1" x14ac:dyDescent="0.2"/>
    <row r="15725" ht="12.75" customHeight="1" x14ac:dyDescent="0.2"/>
    <row r="15726" ht="12.75" customHeight="1" x14ac:dyDescent="0.2"/>
    <row r="15727" ht="12.75" customHeight="1" x14ac:dyDescent="0.2"/>
    <row r="15728" ht="12.75" customHeight="1" x14ac:dyDescent="0.2"/>
    <row r="15729" ht="12.75" customHeight="1" x14ac:dyDescent="0.2"/>
    <row r="15730" ht="12.75" customHeight="1" x14ac:dyDescent="0.2"/>
    <row r="15731" ht="12.75" customHeight="1" x14ac:dyDescent="0.2"/>
    <row r="15732" ht="12.75" customHeight="1" x14ac:dyDescent="0.2"/>
    <row r="15733" ht="12.75" customHeight="1" x14ac:dyDescent="0.2"/>
    <row r="15734" ht="12.75" customHeight="1" x14ac:dyDescent="0.2"/>
    <row r="15735" ht="12.75" customHeight="1" x14ac:dyDescent="0.2"/>
    <row r="15736" ht="12.75" customHeight="1" x14ac:dyDescent="0.2"/>
    <row r="15737" ht="12.75" customHeight="1" x14ac:dyDescent="0.2"/>
    <row r="15738" ht="12.75" customHeight="1" x14ac:dyDescent="0.2"/>
    <row r="15739" ht="12.75" customHeight="1" x14ac:dyDescent="0.2"/>
    <row r="15740" ht="12.75" customHeight="1" x14ac:dyDescent="0.2"/>
    <row r="15741" ht="12.75" customHeight="1" x14ac:dyDescent="0.2"/>
    <row r="15742" ht="12.75" customHeight="1" x14ac:dyDescent="0.2"/>
    <row r="15743" ht="12.75" customHeight="1" x14ac:dyDescent="0.2"/>
    <row r="15744" ht="12.75" customHeight="1" x14ac:dyDescent="0.2"/>
    <row r="15745" ht="12.75" customHeight="1" x14ac:dyDescent="0.2"/>
    <row r="15746" ht="12.75" customHeight="1" x14ac:dyDescent="0.2"/>
    <row r="15747" ht="12.75" customHeight="1" x14ac:dyDescent="0.2"/>
    <row r="15748" ht="12.75" customHeight="1" x14ac:dyDescent="0.2"/>
    <row r="15749" ht="12.75" customHeight="1" x14ac:dyDescent="0.2"/>
    <row r="15750" ht="12.75" customHeight="1" x14ac:dyDescent="0.2"/>
    <row r="15751" ht="12.75" customHeight="1" x14ac:dyDescent="0.2"/>
    <row r="15752" ht="12.75" customHeight="1" x14ac:dyDescent="0.2"/>
    <row r="15753" ht="12.75" customHeight="1" x14ac:dyDescent="0.2"/>
    <row r="15754" ht="12.75" customHeight="1" x14ac:dyDescent="0.2"/>
    <row r="15755" ht="12.75" customHeight="1" x14ac:dyDescent="0.2"/>
    <row r="15756" ht="12.75" customHeight="1" x14ac:dyDescent="0.2"/>
    <row r="15757" ht="12.75" customHeight="1" x14ac:dyDescent="0.2"/>
    <row r="15758" ht="12.75" customHeight="1" x14ac:dyDescent="0.2"/>
    <row r="15759" ht="12.75" customHeight="1" x14ac:dyDescent="0.2"/>
    <row r="15760" ht="12.75" customHeight="1" x14ac:dyDescent="0.2"/>
    <row r="15761" ht="12.75" customHeight="1" x14ac:dyDescent="0.2"/>
    <row r="15762" ht="12.75" customHeight="1" x14ac:dyDescent="0.2"/>
    <row r="15763" ht="12.75" customHeight="1" x14ac:dyDescent="0.2"/>
    <row r="15764" ht="12.75" customHeight="1" x14ac:dyDescent="0.2"/>
    <row r="15765" ht="12.75" customHeight="1" x14ac:dyDescent="0.2"/>
    <row r="15766" ht="12.75" customHeight="1" x14ac:dyDescent="0.2"/>
    <row r="15767" ht="12.75" customHeight="1" x14ac:dyDescent="0.2"/>
    <row r="15768" ht="12.75" customHeight="1" x14ac:dyDescent="0.2"/>
    <row r="15769" ht="12.75" customHeight="1" x14ac:dyDescent="0.2"/>
    <row r="15770" ht="12.75" customHeight="1" x14ac:dyDescent="0.2"/>
    <row r="15771" ht="12.75" customHeight="1" x14ac:dyDescent="0.2"/>
    <row r="15772" ht="12.75" customHeight="1" x14ac:dyDescent="0.2"/>
    <row r="15773" ht="12.75" customHeight="1" x14ac:dyDescent="0.2"/>
    <row r="15774" ht="12.75" customHeight="1" x14ac:dyDescent="0.2"/>
    <row r="15775" ht="12.75" customHeight="1" x14ac:dyDescent="0.2"/>
    <row r="15776" ht="12.75" customHeight="1" x14ac:dyDescent="0.2"/>
    <row r="15777" ht="12.75" customHeight="1" x14ac:dyDescent="0.2"/>
    <row r="15778" ht="12.75" customHeight="1" x14ac:dyDescent="0.2"/>
    <row r="15779" ht="12.75" customHeight="1" x14ac:dyDescent="0.2"/>
    <row r="15780" ht="12.75" customHeight="1" x14ac:dyDescent="0.2"/>
    <row r="15781" ht="12.75" customHeight="1" x14ac:dyDescent="0.2"/>
    <row r="15782" ht="12.75" customHeight="1" x14ac:dyDescent="0.2"/>
    <row r="15783" ht="12.75" customHeight="1" x14ac:dyDescent="0.2"/>
    <row r="15784" ht="12.75" customHeight="1" x14ac:dyDescent="0.2"/>
    <row r="15785" ht="12.75" customHeight="1" x14ac:dyDescent="0.2"/>
    <row r="15786" ht="12.75" customHeight="1" x14ac:dyDescent="0.2"/>
    <row r="15787" ht="12.75" customHeight="1" x14ac:dyDescent="0.2"/>
    <row r="15788" ht="12.75" customHeight="1" x14ac:dyDescent="0.2"/>
    <row r="15789" ht="12.75" customHeight="1" x14ac:dyDescent="0.2"/>
    <row r="15790" ht="12.75" customHeight="1" x14ac:dyDescent="0.2"/>
    <row r="15791" ht="12.75" customHeight="1" x14ac:dyDescent="0.2"/>
    <row r="15792" ht="12.75" customHeight="1" x14ac:dyDescent="0.2"/>
    <row r="15793" ht="12.75" customHeight="1" x14ac:dyDescent="0.2"/>
    <row r="15794" ht="12.75" customHeight="1" x14ac:dyDescent="0.2"/>
    <row r="15795" ht="12.75" customHeight="1" x14ac:dyDescent="0.2"/>
    <row r="15796" ht="12.75" customHeight="1" x14ac:dyDescent="0.2"/>
    <row r="15797" ht="12.75" customHeight="1" x14ac:dyDescent="0.2"/>
    <row r="15798" ht="12.75" customHeight="1" x14ac:dyDescent="0.2"/>
    <row r="15799" ht="12.75" customHeight="1" x14ac:dyDescent="0.2"/>
    <row r="15800" ht="12.75" customHeight="1" x14ac:dyDescent="0.2"/>
    <row r="15801" ht="12.75" customHeight="1" x14ac:dyDescent="0.2"/>
    <row r="15802" ht="12.75" customHeight="1" x14ac:dyDescent="0.2"/>
    <row r="15803" ht="12.75" customHeight="1" x14ac:dyDescent="0.2"/>
    <row r="15804" ht="12.75" customHeight="1" x14ac:dyDescent="0.2"/>
    <row r="15805" ht="12.75" customHeight="1" x14ac:dyDescent="0.2"/>
    <row r="15806" ht="12.75" customHeight="1" x14ac:dyDescent="0.2"/>
    <row r="15807" ht="12.75" customHeight="1" x14ac:dyDescent="0.2"/>
    <row r="15808" ht="12.75" customHeight="1" x14ac:dyDescent="0.2"/>
    <row r="15809" ht="12.75" customHeight="1" x14ac:dyDescent="0.2"/>
    <row r="15810" ht="12.75" customHeight="1" x14ac:dyDescent="0.2"/>
    <row r="15811" ht="12.75" customHeight="1" x14ac:dyDescent="0.2"/>
    <row r="15812" ht="12.75" customHeight="1" x14ac:dyDescent="0.2"/>
    <row r="15813" ht="12.75" customHeight="1" x14ac:dyDescent="0.2"/>
    <row r="15814" ht="12.75" customHeight="1" x14ac:dyDescent="0.2"/>
    <row r="15815" ht="12.75" customHeight="1" x14ac:dyDescent="0.2"/>
    <row r="15816" ht="12.75" customHeight="1" x14ac:dyDescent="0.2"/>
    <row r="15817" ht="12.75" customHeight="1" x14ac:dyDescent="0.2"/>
    <row r="15818" ht="12.75" customHeight="1" x14ac:dyDescent="0.2"/>
    <row r="15819" ht="12.75" customHeight="1" x14ac:dyDescent="0.2"/>
    <row r="15820" ht="12.75" customHeight="1" x14ac:dyDescent="0.2"/>
    <row r="15821" ht="12.75" customHeight="1" x14ac:dyDescent="0.2"/>
    <row r="15822" ht="12.75" customHeight="1" x14ac:dyDescent="0.2"/>
    <row r="15823" ht="12.75" customHeight="1" x14ac:dyDescent="0.2"/>
    <row r="15824" ht="12.75" customHeight="1" x14ac:dyDescent="0.2"/>
    <row r="15825" ht="12.75" customHeight="1" x14ac:dyDescent="0.2"/>
    <row r="15826" ht="12.75" customHeight="1" x14ac:dyDescent="0.2"/>
    <row r="15827" ht="12.75" customHeight="1" x14ac:dyDescent="0.2"/>
    <row r="15828" ht="12.75" customHeight="1" x14ac:dyDescent="0.2"/>
    <row r="15829" ht="12.75" customHeight="1" x14ac:dyDescent="0.2"/>
    <row r="15830" ht="12.75" customHeight="1" x14ac:dyDescent="0.2"/>
    <row r="15831" ht="12.75" customHeight="1" x14ac:dyDescent="0.2"/>
    <row r="15832" ht="12.75" customHeight="1" x14ac:dyDescent="0.2"/>
    <row r="15833" ht="12.75" customHeight="1" x14ac:dyDescent="0.2"/>
    <row r="15834" ht="12.75" customHeight="1" x14ac:dyDescent="0.2"/>
    <row r="15835" ht="12.75" customHeight="1" x14ac:dyDescent="0.2"/>
    <row r="15836" ht="12.75" customHeight="1" x14ac:dyDescent="0.2"/>
    <row r="15837" ht="12.75" customHeight="1" x14ac:dyDescent="0.2"/>
    <row r="15838" ht="12.75" customHeight="1" x14ac:dyDescent="0.2"/>
    <row r="15839" ht="12.75" customHeight="1" x14ac:dyDescent="0.2"/>
    <row r="15840" ht="12.75" customHeight="1" x14ac:dyDescent="0.2"/>
    <row r="15841" ht="12.75" customHeight="1" x14ac:dyDescent="0.2"/>
    <row r="15842" ht="12.75" customHeight="1" x14ac:dyDescent="0.2"/>
    <row r="15843" ht="12.75" customHeight="1" x14ac:dyDescent="0.2"/>
    <row r="15844" ht="12.75" customHeight="1" x14ac:dyDescent="0.2"/>
    <row r="15845" ht="12.75" customHeight="1" x14ac:dyDescent="0.2"/>
    <row r="15846" ht="12.75" customHeight="1" x14ac:dyDescent="0.2"/>
    <row r="15847" ht="12.75" customHeight="1" x14ac:dyDescent="0.2"/>
    <row r="15848" ht="12.75" customHeight="1" x14ac:dyDescent="0.2"/>
    <row r="15849" ht="12.75" customHeight="1" x14ac:dyDescent="0.2"/>
    <row r="15850" ht="12.75" customHeight="1" x14ac:dyDescent="0.2"/>
    <row r="15851" ht="12.75" customHeight="1" x14ac:dyDescent="0.2"/>
    <row r="15852" ht="12.75" customHeight="1" x14ac:dyDescent="0.2"/>
    <row r="15853" ht="12.75" customHeight="1" x14ac:dyDescent="0.2"/>
    <row r="15854" ht="12.75" customHeight="1" x14ac:dyDescent="0.2"/>
    <row r="15855" ht="12.75" customHeight="1" x14ac:dyDescent="0.2"/>
    <row r="15856" ht="12.75" customHeight="1" x14ac:dyDescent="0.2"/>
    <row r="15857" ht="12.75" customHeight="1" x14ac:dyDescent="0.2"/>
    <row r="15858" ht="12.75" customHeight="1" x14ac:dyDescent="0.2"/>
    <row r="15859" ht="12.75" customHeight="1" x14ac:dyDescent="0.2"/>
    <row r="15860" ht="12.75" customHeight="1" x14ac:dyDescent="0.2"/>
    <row r="15861" ht="12.75" customHeight="1" x14ac:dyDescent="0.2"/>
    <row r="15862" ht="12.75" customHeight="1" x14ac:dyDescent="0.2"/>
    <row r="15863" ht="12.75" customHeight="1" x14ac:dyDescent="0.2"/>
    <row r="15864" ht="12.75" customHeight="1" x14ac:dyDescent="0.2"/>
    <row r="15865" ht="12.75" customHeight="1" x14ac:dyDescent="0.2"/>
    <row r="15866" ht="12.75" customHeight="1" x14ac:dyDescent="0.2"/>
    <row r="15867" ht="12.75" customHeight="1" x14ac:dyDescent="0.2"/>
    <row r="15868" ht="12.75" customHeight="1" x14ac:dyDescent="0.2"/>
    <row r="15869" ht="12.75" customHeight="1" x14ac:dyDescent="0.2"/>
    <row r="15870" ht="12.75" customHeight="1" x14ac:dyDescent="0.2"/>
    <row r="15871" ht="12.75" customHeight="1" x14ac:dyDescent="0.2"/>
    <row r="15872" ht="12.75" customHeight="1" x14ac:dyDescent="0.2"/>
    <row r="15873" ht="12.75" customHeight="1" x14ac:dyDescent="0.2"/>
    <row r="15874" ht="12.75" customHeight="1" x14ac:dyDescent="0.2"/>
    <row r="15875" ht="12.75" customHeight="1" x14ac:dyDescent="0.2"/>
    <row r="15876" ht="12.75" customHeight="1" x14ac:dyDescent="0.2"/>
    <row r="15877" ht="12.75" customHeight="1" x14ac:dyDescent="0.2"/>
    <row r="15878" ht="12.75" customHeight="1" x14ac:dyDescent="0.2"/>
    <row r="15879" ht="12.75" customHeight="1" x14ac:dyDescent="0.2"/>
    <row r="15880" ht="12.75" customHeight="1" x14ac:dyDescent="0.2"/>
    <row r="15881" ht="12.75" customHeight="1" x14ac:dyDescent="0.2"/>
    <row r="15882" ht="12.75" customHeight="1" x14ac:dyDescent="0.2"/>
    <row r="15883" ht="12.75" customHeight="1" x14ac:dyDescent="0.2"/>
    <row r="15884" ht="12.75" customHeight="1" x14ac:dyDescent="0.2"/>
    <row r="15885" ht="12.75" customHeight="1" x14ac:dyDescent="0.2"/>
    <row r="15886" ht="12.75" customHeight="1" x14ac:dyDescent="0.2"/>
    <row r="15887" ht="12.75" customHeight="1" x14ac:dyDescent="0.2"/>
    <row r="15888" ht="12.75" customHeight="1" x14ac:dyDescent="0.2"/>
    <row r="15889" ht="12.75" customHeight="1" x14ac:dyDescent="0.2"/>
    <row r="15890" ht="12.75" customHeight="1" x14ac:dyDescent="0.2"/>
    <row r="15891" ht="12.75" customHeight="1" x14ac:dyDescent="0.2"/>
    <row r="15892" ht="12.75" customHeight="1" x14ac:dyDescent="0.2"/>
    <row r="15893" ht="12.75" customHeight="1" x14ac:dyDescent="0.2"/>
    <row r="15894" ht="12.75" customHeight="1" x14ac:dyDescent="0.2"/>
    <row r="15895" ht="12.75" customHeight="1" x14ac:dyDescent="0.2"/>
    <row r="15896" ht="12.75" customHeight="1" x14ac:dyDescent="0.2"/>
    <row r="15897" ht="12.75" customHeight="1" x14ac:dyDescent="0.2"/>
    <row r="15898" ht="12.75" customHeight="1" x14ac:dyDescent="0.2"/>
    <row r="15899" ht="12.75" customHeight="1" x14ac:dyDescent="0.2"/>
    <row r="15900" ht="12.75" customHeight="1" x14ac:dyDescent="0.2"/>
    <row r="15901" ht="12.75" customHeight="1" x14ac:dyDescent="0.2"/>
    <row r="15902" ht="12.75" customHeight="1" x14ac:dyDescent="0.2"/>
    <row r="15903" ht="12.75" customHeight="1" x14ac:dyDescent="0.2"/>
    <row r="15904" ht="12.75" customHeight="1" x14ac:dyDescent="0.2"/>
    <row r="15905" ht="12.75" customHeight="1" x14ac:dyDescent="0.2"/>
    <row r="15906" ht="12.75" customHeight="1" x14ac:dyDescent="0.2"/>
    <row r="15907" ht="12.75" customHeight="1" x14ac:dyDescent="0.2"/>
    <row r="15908" ht="12.75" customHeight="1" x14ac:dyDescent="0.2"/>
    <row r="15909" ht="12.75" customHeight="1" x14ac:dyDescent="0.2"/>
    <row r="15910" ht="12.75" customHeight="1" x14ac:dyDescent="0.2"/>
    <row r="15911" ht="12.75" customHeight="1" x14ac:dyDescent="0.2"/>
    <row r="15912" ht="12.75" customHeight="1" x14ac:dyDescent="0.2"/>
    <row r="15913" ht="12.75" customHeight="1" x14ac:dyDescent="0.2"/>
    <row r="15914" ht="12.75" customHeight="1" x14ac:dyDescent="0.2"/>
    <row r="15915" ht="12.75" customHeight="1" x14ac:dyDescent="0.2"/>
    <row r="15916" ht="12.75" customHeight="1" x14ac:dyDescent="0.2"/>
    <row r="15917" ht="12.75" customHeight="1" x14ac:dyDescent="0.2"/>
    <row r="15918" ht="12.75" customHeight="1" x14ac:dyDescent="0.2"/>
    <row r="15919" ht="12.75" customHeight="1" x14ac:dyDescent="0.2"/>
    <row r="15920" ht="12.75" customHeight="1" x14ac:dyDescent="0.2"/>
    <row r="15921" ht="12.75" customHeight="1" x14ac:dyDescent="0.2"/>
    <row r="15922" ht="12.75" customHeight="1" x14ac:dyDescent="0.2"/>
    <row r="15923" ht="12.75" customHeight="1" x14ac:dyDescent="0.2"/>
    <row r="15924" ht="12.75" customHeight="1" x14ac:dyDescent="0.2"/>
    <row r="15925" ht="12.75" customHeight="1" x14ac:dyDescent="0.2"/>
    <row r="15926" ht="12.75" customHeight="1" x14ac:dyDescent="0.2"/>
    <row r="15927" ht="12.75" customHeight="1" x14ac:dyDescent="0.2"/>
    <row r="15928" ht="12.75" customHeight="1" x14ac:dyDescent="0.2"/>
    <row r="15929" ht="12.75" customHeight="1" x14ac:dyDescent="0.2"/>
    <row r="15930" ht="12.75" customHeight="1" x14ac:dyDescent="0.2"/>
    <row r="15931" ht="12.75" customHeight="1" x14ac:dyDescent="0.2"/>
    <row r="15932" ht="12.75" customHeight="1" x14ac:dyDescent="0.2"/>
    <row r="15933" ht="12.75" customHeight="1" x14ac:dyDescent="0.2"/>
    <row r="15934" ht="12.75" customHeight="1" x14ac:dyDescent="0.2"/>
    <row r="15935" ht="12.75" customHeight="1" x14ac:dyDescent="0.2"/>
    <row r="15936" ht="12.75" customHeight="1" x14ac:dyDescent="0.2"/>
    <row r="15937" ht="12.75" customHeight="1" x14ac:dyDescent="0.2"/>
    <row r="15938" ht="12.75" customHeight="1" x14ac:dyDescent="0.2"/>
    <row r="15939" ht="12.75" customHeight="1" x14ac:dyDescent="0.2"/>
    <row r="15940" ht="12.75" customHeight="1" x14ac:dyDescent="0.2"/>
    <row r="15941" ht="12.75" customHeight="1" x14ac:dyDescent="0.2"/>
    <row r="15942" ht="12.75" customHeight="1" x14ac:dyDescent="0.2"/>
    <row r="15943" ht="12.75" customHeight="1" x14ac:dyDescent="0.2"/>
    <row r="15944" ht="12.75" customHeight="1" x14ac:dyDescent="0.2"/>
    <row r="15945" ht="12.75" customHeight="1" x14ac:dyDescent="0.2"/>
    <row r="15946" ht="12.75" customHeight="1" x14ac:dyDescent="0.2"/>
    <row r="15947" ht="12.75" customHeight="1" x14ac:dyDescent="0.2"/>
    <row r="15948" ht="12.75" customHeight="1" x14ac:dyDescent="0.2"/>
    <row r="15949" ht="12.75" customHeight="1" x14ac:dyDescent="0.2"/>
    <row r="15950" ht="12.75" customHeight="1" x14ac:dyDescent="0.2"/>
    <row r="15951" ht="12.75" customHeight="1" x14ac:dyDescent="0.2"/>
    <row r="15952" ht="12.75" customHeight="1" x14ac:dyDescent="0.2"/>
    <row r="15953" ht="12.75" customHeight="1" x14ac:dyDescent="0.2"/>
    <row r="15954" ht="12.75" customHeight="1" x14ac:dyDescent="0.2"/>
    <row r="15955" ht="12.75" customHeight="1" x14ac:dyDescent="0.2"/>
    <row r="15956" ht="12.75" customHeight="1" x14ac:dyDescent="0.2"/>
    <row r="15957" ht="12.75" customHeight="1" x14ac:dyDescent="0.2"/>
    <row r="15958" ht="12.75" customHeight="1" x14ac:dyDescent="0.2"/>
    <row r="15959" ht="12.75" customHeight="1" x14ac:dyDescent="0.2"/>
    <row r="15960" ht="12.75" customHeight="1" x14ac:dyDescent="0.2"/>
    <row r="15961" ht="12.75" customHeight="1" x14ac:dyDescent="0.2"/>
    <row r="15962" ht="12.75" customHeight="1" x14ac:dyDescent="0.2"/>
    <row r="15963" ht="12.75" customHeight="1" x14ac:dyDescent="0.2"/>
    <row r="15964" ht="12.75" customHeight="1" x14ac:dyDescent="0.2"/>
    <row r="15965" ht="12.75" customHeight="1" x14ac:dyDescent="0.2"/>
    <row r="15966" ht="12.75" customHeight="1" x14ac:dyDescent="0.2"/>
    <row r="15967" ht="12.75" customHeight="1" x14ac:dyDescent="0.2"/>
    <row r="15968" ht="12.75" customHeight="1" x14ac:dyDescent="0.2"/>
    <row r="15969" ht="12.75" customHeight="1" x14ac:dyDescent="0.2"/>
    <row r="15970" ht="12.75" customHeight="1" x14ac:dyDescent="0.2"/>
    <row r="15971" ht="12.75" customHeight="1" x14ac:dyDescent="0.2"/>
    <row r="15972" ht="12.75" customHeight="1" x14ac:dyDescent="0.2"/>
    <row r="15973" ht="12.75" customHeight="1" x14ac:dyDescent="0.2"/>
    <row r="15974" ht="12.75" customHeight="1" x14ac:dyDescent="0.2"/>
    <row r="15975" ht="12.75" customHeight="1" x14ac:dyDescent="0.2"/>
    <row r="15976" ht="12.75" customHeight="1" x14ac:dyDescent="0.2"/>
    <row r="15977" ht="12.75" customHeight="1" x14ac:dyDescent="0.2"/>
    <row r="15978" ht="12.75" customHeight="1" x14ac:dyDescent="0.2"/>
    <row r="15979" ht="12.75" customHeight="1" x14ac:dyDescent="0.2"/>
    <row r="15980" ht="12.75" customHeight="1" x14ac:dyDescent="0.2"/>
    <row r="15981" ht="12.75" customHeight="1" x14ac:dyDescent="0.2"/>
    <row r="15982" ht="12.75" customHeight="1" x14ac:dyDescent="0.2"/>
    <row r="15983" ht="12.75" customHeight="1" x14ac:dyDescent="0.2"/>
    <row r="15984" ht="12.75" customHeight="1" x14ac:dyDescent="0.2"/>
    <row r="15985" ht="12.75" customHeight="1" x14ac:dyDescent="0.2"/>
    <row r="15986" ht="12.75" customHeight="1" x14ac:dyDescent="0.2"/>
    <row r="15987" ht="12.75" customHeight="1" x14ac:dyDescent="0.2"/>
    <row r="15988" ht="12.75" customHeight="1" x14ac:dyDescent="0.2"/>
    <row r="15989" ht="12.75" customHeight="1" x14ac:dyDescent="0.2"/>
    <row r="15990" ht="12.75" customHeight="1" x14ac:dyDescent="0.2"/>
    <row r="15991" ht="12.75" customHeight="1" x14ac:dyDescent="0.2"/>
    <row r="15992" ht="12.75" customHeight="1" x14ac:dyDescent="0.2"/>
    <row r="15993" ht="12.75" customHeight="1" x14ac:dyDescent="0.2"/>
    <row r="15994" ht="12.75" customHeight="1" x14ac:dyDescent="0.2"/>
    <row r="15995" ht="12.75" customHeight="1" x14ac:dyDescent="0.2"/>
    <row r="15996" ht="12.75" customHeight="1" x14ac:dyDescent="0.2"/>
    <row r="15997" ht="12.75" customHeight="1" x14ac:dyDescent="0.2"/>
    <row r="15998" ht="12.75" customHeight="1" x14ac:dyDescent="0.2"/>
    <row r="15999" ht="12.75" customHeight="1" x14ac:dyDescent="0.2"/>
    <row r="16000" ht="12.75" customHeight="1" x14ac:dyDescent="0.2"/>
    <row r="16001" ht="12.75" customHeight="1" x14ac:dyDescent="0.2"/>
    <row r="16002" ht="12.75" customHeight="1" x14ac:dyDescent="0.2"/>
    <row r="16003" ht="12.75" customHeight="1" x14ac:dyDescent="0.2"/>
    <row r="16004" ht="12.75" customHeight="1" x14ac:dyDescent="0.2"/>
    <row r="16005" ht="12.75" customHeight="1" x14ac:dyDescent="0.2"/>
    <row r="16006" ht="12.75" customHeight="1" x14ac:dyDescent="0.2"/>
    <row r="16007" ht="12.75" customHeight="1" x14ac:dyDescent="0.2"/>
    <row r="16008" ht="12.75" customHeight="1" x14ac:dyDescent="0.2"/>
    <row r="16009" ht="12.75" customHeight="1" x14ac:dyDescent="0.2"/>
    <row r="16010" ht="12.75" customHeight="1" x14ac:dyDescent="0.2"/>
    <row r="16011" ht="12.75" customHeight="1" x14ac:dyDescent="0.2"/>
    <row r="16012" ht="12.75" customHeight="1" x14ac:dyDescent="0.2"/>
    <row r="16013" ht="12.75" customHeight="1" x14ac:dyDescent="0.2"/>
    <row r="16014" ht="12.75" customHeight="1" x14ac:dyDescent="0.2"/>
    <row r="16015" ht="12.75" customHeight="1" x14ac:dyDescent="0.2"/>
    <row r="16016" ht="12.75" customHeight="1" x14ac:dyDescent="0.2"/>
    <row r="16017" ht="12.75" customHeight="1" x14ac:dyDescent="0.2"/>
    <row r="16018" ht="12.75" customHeight="1" x14ac:dyDescent="0.2"/>
    <row r="16019" ht="12.75" customHeight="1" x14ac:dyDescent="0.2"/>
    <row r="16020" ht="12.75" customHeight="1" x14ac:dyDescent="0.2"/>
    <row r="16021" ht="12.75" customHeight="1" x14ac:dyDescent="0.2"/>
    <row r="16022" ht="12.75" customHeight="1" x14ac:dyDescent="0.2"/>
    <row r="16023" ht="12.75" customHeight="1" x14ac:dyDescent="0.2"/>
    <row r="16024" ht="12.75" customHeight="1" x14ac:dyDescent="0.2"/>
    <row r="16025" ht="12.75" customHeight="1" x14ac:dyDescent="0.2"/>
    <row r="16026" ht="12.75" customHeight="1" x14ac:dyDescent="0.2"/>
    <row r="16027" ht="12.75" customHeight="1" x14ac:dyDescent="0.2"/>
    <row r="16028" ht="12.75" customHeight="1" x14ac:dyDescent="0.2"/>
    <row r="16029" ht="12.75" customHeight="1" x14ac:dyDescent="0.2"/>
    <row r="16030" ht="12.75" customHeight="1" x14ac:dyDescent="0.2"/>
    <row r="16031" ht="12.75" customHeight="1" x14ac:dyDescent="0.2"/>
    <row r="16032" ht="12.75" customHeight="1" x14ac:dyDescent="0.2"/>
    <row r="16033" ht="12.75" customHeight="1" x14ac:dyDescent="0.2"/>
    <row r="16034" ht="12.75" customHeight="1" x14ac:dyDescent="0.2"/>
    <row r="16035" ht="12.75" customHeight="1" x14ac:dyDescent="0.2"/>
    <row r="16036" ht="12.75" customHeight="1" x14ac:dyDescent="0.2"/>
    <row r="16037" ht="12.75" customHeight="1" x14ac:dyDescent="0.2"/>
    <row r="16038" ht="12.75" customHeight="1" x14ac:dyDescent="0.2"/>
    <row r="16039" ht="12.75" customHeight="1" x14ac:dyDescent="0.2"/>
    <row r="16040" ht="12.75" customHeight="1" x14ac:dyDescent="0.2"/>
    <row r="16041" ht="12.75" customHeight="1" x14ac:dyDescent="0.2"/>
    <row r="16042" ht="12.75" customHeight="1" x14ac:dyDescent="0.2"/>
    <row r="16043" ht="12.75" customHeight="1" x14ac:dyDescent="0.2"/>
    <row r="16044" ht="12.75" customHeight="1" x14ac:dyDescent="0.2"/>
    <row r="16045" ht="12.75" customHeight="1" x14ac:dyDescent="0.2"/>
    <row r="16046" ht="12.75" customHeight="1" x14ac:dyDescent="0.2"/>
    <row r="16047" ht="12.75" customHeight="1" x14ac:dyDescent="0.2"/>
    <row r="16048" ht="12.75" customHeight="1" x14ac:dyDescent="0.2"/>
    <row r="16049" ht="12.75" customHeight="1" x14ac:dyDescent="0.2"/>
    <row r="16050" ht="12.75" customHeight="1" x14ac:dyDescent="0.2"/>
    <row r="16051" ht="12.75" customHeight="1" x14ac:dyDescent="0.2"/>
    <row r="16052" ht="12.75" customHeight="1" x14ac:dyDescent="0.2"/>
    <row r="16053" ht="12.75" customHeight="1" x14ac:dyDescent="0.2"/>
    <row r="16054" ht="12.75" customHeight="1" x14ac:dyDescent="0.2"/>
    <row r="16055" ht="12.75" customHeight="1" x14ac:dyDescent="0.2"/>
    <row r="16056" ht="12.75" customHeight="1" x14ac:dyDescent="0.2"/>
    <row r="16057" ht="12.75" customHeight="1" x14ac:dyDescent="0.2"/>
    <row r="16058" ht="12.75" customHeight="1" x14ac:dyDescent="0.2"/>
    <row r="16059" ht="12.75" customHeight="1" x14ac:dyDescent="0.2"/>
    <row r="16060" ht="12.75" customHeight="1" x14ac:dyDescent="0.2"/>
    <row r="16061" ht="12.75" customHeight="1" x14ac:dyDescent="0.2"/>
    <row r="16062" ht="12.75" customHeight="1" x14ac:dyDescent="0.2"/>
    <row r="16063" ht="12.75" customHeight="1" x14ac:dyDescent="0.2"/>
    <row r="16064" ht="12.75" customHeight="1" x14ac:dyDescent="0.2"/>
    <row r="16065" ht="12.75" customHeight="1" x14ac:dyDescent="0.2"/>
    <row r="16066" ht="12.75" customHeight="1" x14ac:dyDescent="0.2"/>
    <row r="16067" ht="12.75" customHeight="1" x14ac:dyDescent="0.2"/>
    <row r="16068" ht="12.75" customHeight="1" x14ac:dyDescent="0.2"/>
    <row r="16069" ht="12.75" customHeight="1" x14ac:dyDescent="0.2"/>
    <row r="16070" ht="12.75" customHeight="1" x14ac:dyDescent="0.2"/>
    <row r="16071" ht="12.75" customHeight="1" x14ac:dyDescent="0.2"/>
    <row r="16072" ht="12.75" customHeight="1" x14ac:dyDescent="0.2"/>
    <row r="16073" ht="12.75" customHeight="1" x14ac:dyDescent="0.2"/>
    <row r="16074" ht="12.75" customHeight="1" x14ac:dyDescent="0.2"/>
    <row r="16075" ht="12.75" customHeight="1" x14ac:dyDescent="0.2"/>
    <row r="16076" ht="12.75" customHeight="1" x14ac:dyDescent="0.2"/>
    <row r="16077" ht="12.75" customHeight="1" x14ac:dyDescent="0.2"/>
    <row r="16078" ht="12.75" customHeight="1" x14ac:dyDescent="0.2"/>
    <row r="16079" ht="12.75" customHeight="1" x14ac:dyDescent="0.2"/>
    <row r="16080" ht="12.75" customHeight="1" x14ac:dyDescent="0.2"/>
    <row r="16081" ht="12.75" customHeight="1" x14ac:dyDescent="0.2"/>
    <row r="16082" ht="12.75" customHeight="1" x14ac:dyDescent="0.2"/>
    <row r="16083" ht="12.75" customHeight="1" x14ac:dyDescent="0.2"/>
    <row r="16084" ht="12.75" customHeight="1" x14ac:dyDescent="0.2"/>
    <row r="16085" ht="12.75" customHeight="1" x14ac:dyDescent="0.2"/>
    <row r="16086" ht="12.75" customHeight="1" x14ac:dyDescent="0.2"/>
    <row r="16087" ht="12.75" customHeight="1" x14ac:dyDescent="0.2"/>
    <row r="16088" ht="12.75" customHeight="1" x14ac:dyDescent="0.2"/>
    <row r="16089" ht="12.75" customHeight="1" x14ac:dyDescent="0.2"/>
    <row r="16090" ht="12.75" customHeight="1" x14ac:dyDescent="0.2"/>
    <row r="16091" ht="12.75" customHeight="1" x14ac:dyDescent="0.2"/>
    <row r="16092" ht="12.75" customHeight="1" x14ac:dyDescent="0.2"/>
    <row r="16093" ht="12.75" customHeight="1" x14ac:dyDescent="0.2"/>
    <row r="16094" ht="12.75" customHeight="1" x14ac:dyDescent="0.2"/>
    <row r="16095" ht="12.75" customHeight="1" x14ac:dyDescent="0.2"/>
    <row r="16096" ht="12.75" customHeight="1" x14ac:dyDescent="0.2"/>
    <row r="16097" ht="12.75" customHeight="1" x14ac:dyDescent="0.2"/>
    <row r="16098" ht="12.75" customHeight="1" x14ac:dyDescent="0.2"/>
    <row r="16099" ht="12.75" customHeight="1" x14ac:dyDescent="0.2"/>
    <row r="16100" ht="12.75" customHeight="1" x14ac:dyDescent="0.2"/>
    <row r="16101" ht="12.75" customHeight="1" x14ac:dyDescent="0.2"/>
    <row r="16102" ht="12.75" customHeight="1" x14ac:dyDescent="0.2"/>
    <row r="16103" ht="12.75" customHeight="1" x14ac:dyDescent="0.2"/>
    <row r="16104" ht="12.75" customHeight="1" x14ac:dyDescent="0.2"/>
    <row r="16105" ht="12.75" customHeight="1" x14ac:dyDescent="0.2"/>
    <row r="16106" ht="12.75" customHeight="1" x14ac:dyDescent="0.2"/>
    <row r="16107" ht="12.75" customHeight="1" x14ac:dyDescent="0.2"/>
    <row r="16108" ht="12.75" customHeight="1" x14ac:dyDescent="0.2"/>
    <row r="16109" ht="12.75" customHeight="1" x14ac:dyDescent="0.2"/>
    <row r="16110" ht="12.75" customHeight="1" x14ac:dyDescent="0.2"/>
    <row r="16111" ht="12.75" customHeight="1" x14ac:dyDescent="0.2"/>
    <row r="16112" ht="12.75" customHeight="1" x14ac:dyDescent="0.2"/>
    <row r="16113" ht="12.75" customHeight="1" x14ac:dyDescent="0.2"/>
    <row r="16114" ht="12.75" customHeight="1" x14ac:dyDescent="0.2"/>
    <row r="16115" ht="12.75" customHeight="1" x14ac:dyDescent="0.2"/>
    <row r="16116" ht="12.75" customHeight="1" x14ac:dyDescent="0.2"/>
    <row r="16117" ht="12.75" customHeight="1" x14ac:dyDescent="0.2"/>
    <row r="16118" ht="12.75" customHeight="1" x14ac:dyDescent="0.2"/>
    <row r="16119" ht="12.75" customHeight="1" x14ac:dyDescent="0.2"/>
    <row r="16120" ht="12.75" customHeight="1" x14ac:dyDescent="0.2"/>
    <row r="16121" ht="12.75" customHeight="1" x14ac:dyDescent="0.2"/>
    <row r="16122" ht="12.75" customHeight="1" x14ac:dyDescent="0.2"/>
    <row r="16123" ht="12.75" customHeight="1" x14ac:dyDescent="0.2"/>
    <row r="16124" ht="12.75" customHeight="1" x14ac:dyDescent="0.2"/>
    <row r="16125" ht="12.75" customHeight="1" x14ac:dyDescent="0.2"/>
    <row r="16126" ht="12.75" customHeight="1" x14ac:dyDescent="0.2"/>
    <row r="16127" ht="12.75" customHeight="1" x14ac:dyDescent="0.2"/>
    <row r="16128" ht="12.75" customHeight="1" x14ac:dyDescent="0.2"/>
    <row r="16129" ht="12.75" customHeight="1" x14ac:dyDescent="0.2"/>
    <row r="16130" ht="12.75" customHeight="1" x14ac:dyDescent="0.2"/>
    <row r="16131" ht="12.75" customHeight="1" x14ac:dyDescent="0.2"/>
    <row r="16132" ht="12.75" customHeight="1" x14ac:dyDescent="0.2"/>
    <row r="16133" ht="12.75" customHeight="1" x14ac:dyDescent="0.2"/>
    <row r="16134" ht="12.75" customHeight="1" x14ac:dyDescent="0.2"/>
    <row r="16135" ht="12.75" customHeight="1" x14ac:dyDescent="0.2"/>
    <row r="16136" ht="12.75" customHeight="1" x14ac:dyDescent="0.2"/>
    <row r="16137" ht="12.75" customHeight="1" x14ac:dyDescent="0.2"/>
    <row r="16138" ht="12.75" customHeight="1" x14ac:dyDescent="0.2"/>
    <row r="16139" ht="12.75" customHeight="1" x14ac:dyDescent="0.2"/>
    <row r="16140" ht="12.75" customHeight="1" x14ac:dyDescent="0.2"/>
    <row r="16141" ht="12.75" customHeight="1" x14ac:dyDescent="0.2"/>
    <row r="16142" ht="12.75" customHeight="1" x14ac:dyDescent="0.2"/>
    <row r="16143" ht="12.75" customHeight="1" x14ac:dyDescent="0.2"/>
    <row r="16144" ht="12.75" customHeight="1" x14ac:dyDescent="0.2"/>
    <row r="16145" ht="12.75" customHeight="1" x14ac:dyDescent="0.2"/>
    <row r="16146" ht="12.75" customHeight="1" x14ac:dyDescent="0.2"/>
    <row r="16147" ht="12.75" customHeight="1" x14ac:dyDescent="0.2"/>
    <row r="16148" ht="12.75" customHeight="1" x14ac:dyDescent="0.2"/>
    <row r="16149" ht="12.75" customHeight="1" x14ac:dyDescent="0.2"/>
    <row r="16150" ht="12.75" customHeight="1" x14ac:dyDescent="0.2"/>
    <row r="16151" ht="12.75" customHeight="1" x14ac:dyDescent="0.2"/>
    <row r="16152" ht="12.75" customHeight="1" x14ac:dyDescent="0.2"/>
    <row r="16153" ht="12.75" customHeight="1" x14ac:dyDescent="0.2"/>
    <row r="16154" ht="12.75" customHeight="1" x14ac:dyDescent="0.2"/>
    <row r="16155" ht="12.75" customHeight="1" x14ac:dyDescent="0.2"/>
    <row r="16156" ht="12.75" customHeight="1" x14ac:dyDescent="0.2"/>
    <row r="16157" ht="12.75" customHeight="1" x14ac:dyDescent="0.2"/>
    <row r="16158" ht="12.75" customHeight="1" x14ac:dyDescent="0.2"/>
    <row r="16159" ht="12.75" customHeight="1" x14ac:dyDescent="0.2"/>
    <row r="16160" ht="12.75" customHeight="1" x14ac:dyDescent="0.2"/>
    <row r="16161" ht="12.75" customHeight="1" x14ac:dyDescent="0.2"/>
    <row r="16162" ht="12.75" customHeight="1" x14ac:dyDescent="0.2"/>
    <row r="16163" ht="12.75" customHeight="1" x14ac:dyDescent="0.2"/>
    <row r="16164" ht="12.75" customHeight="1" x14ac:dyDescent="0.2"/>
    <row r="16165" ht="12.75" customHeight="1" x14ac:dyDescent="0.2"/>
    <row r="16166" ht="12.75" customHeight="1" x14ac:dyDescent="0.2"/>
    <row r="16167" ht="12.75" customHeight="1" x14ac:dyDescent="0.2"/>
    <row r="16168" ht="12.75" customHeight="1" x14ac:dyDescent="0.2"/>
    <row r="16169" ht="12.75" customHeight="1" x14ac:dyDescent="0.2"/>
    <row r="16170" ht="12.75" customHeight="1" x14ac:dyDescent="0.2"/>
    <row r="16171" ht="12.75" customHeight="1" x14ac:dyDescent="0.2"/>
    <row r="16172" ht="12.75" customHeight="1" x14ac:dyDescent="0.2"/>
    <row r="16173" ht="12.75" customHeight="1" x14ac:dyDescent="0.2"/>
    <row r="16174" ht="12.75" customHeight="1" x14ac:dyDescent="0.2"/>
    <row r="16175" ht="12.75" customHeight="1" x14ac:dyDescent="0.2"/>
    <row r="16176" ht="12.75" customHeight="1" x14ac:dyDescent="0.2"/>
    <row r="16177" ht="12.75" customHeight="1" x14ac:dyDescent="0.2"/>
    <row r="16178" ht="12.75" customHeight="1" x14ac:dyDescent="0.2"/>
    <row r="16179" ht="12.75" customHeight="1" x14ac:dyDescent="0.2"/>
    <row r="16180" ht="12.75" customHeight="1" x14ac:dyDescent="0.2"/>
    <row r="16181" ht="12.75" customHeight="1" x14ac:dyDescent="0.2"/>
    <row r="16182" ht="12.75" customHeight="1" x14ac:dyDescent="0.2"/>
    <row r="16183" ht="12.75" customHeight="1" x14ac:dyDescent="0.2"/>
    <row r="16184" ht="12.75" customHeight="1" x14ac:dyDescent="0.2"/>
    <row r="16185" ht="12.75" customHeight="1" x14ac:dyDescent="0.2"/>
    <row r="16186" ht="12.75" customHeight="1" x14ac:dyDescent="0.2"/>
    <row r="16187" ht="12.75" customHeight="1" x14ac:dyDescent="0.2"/>
    <row r="16188" ht="12.75" customHeight="1" x14ac:dyDescent="0.2"/>
    <row r="16189" ht="12.75" customHeight="1" x14ac:dyDescent="0.2"/>
    <row r="16190" ht="12.75" customHeight="1" x14ac:dyDescent="0.2"/>
    <row r="16191" ht="12.75" customHeight="1" x14ac:dyDescent="0.2"/>
    <row r="16192" ht="12.75" customHeight="1" x14ac:dyDescent="0.2"/>
    <row r="16193" ht="12.75" customHeight="1" x14ac:dyDescent="0.2"/>
    <row r="16194" ht="12.75" customHeight="1" x14ac:dyDescent="0.2"/>
    <row r="16195" ht="12.75" customHeight="1" x14ac:dyDescent="0.2"/>
    <row r="16196" ht="12.75" customHeight="1" x14ac:dyDescent="0.2"/>
    <row r="16197" ht="12.75" customHeight="1" x14ac:dyDescent="0.2"/>
    <row r="16198" ht="12.75" customHeight="1" x14ac:dyDescent="0.2"/>
    <row r="16199" ht="12.75" customHeight="1" x14ac:dyDescent="0.2"/>
    <row r="16200" ht="12.75" customHeight="1" x14ac:dyDescent="0.2"/>
    <row r="16201" ht="12.75" customHeight="1" x14ac:dyDescent="0.2"/>
    <row r="16202" ht="12.75" customHeight="1" x14ac:dyDescent="0.2"/>
    <row r="16203" ht="12.75" customHeight="1" x14ac:dyDescent="0.2"/>
    <row r="16204" ht="12.75" customHeight="1" x14ac:dyDescent="0.2"/>
    <row r="16205" ht="12.75" customHeight="1" x14ac:dyDescent="0.2"/>
    <row r="16206" ht="12.75" customHeight="1" x14ac:dyDescent="0.2"/>
    <row r="16207" ht="12.75" customHeight="1" x14ac:dyDescent="0.2"/>
    <row r="16208" ht="12.75" customHeight="1" x14ac:dyDescent="0.2"/>
    <row r="16209" ht="12.75" customHeight="1" x14ac:dyDescent="0.2"/>
    <row r="16210" ht="12.75" customHeight="1" x14ac:dyDescent="0.2"/>
    <row r="16211" ht="12.75" customHeight="1" x14ac:dyDescent="0.2"/>
    <row r="16212" ht="12.75" customHeight="1" x14ac:dyDescent="0.2"/>
    <row r="16213" ht="12.75" customHeight="1" x14ac:dyDescent="0.2"/>
    <row r="16214" ht="12.75" customHeight="1" x14ac:dyDescent="0.2"/>
    <row r="16215" ht="12.75" customHeight="1" x14ac:dyDescent="0.2"/>
    <row r="16216" ht="12.75" customHeight="1" x14ac:dyDescent="0.2"/>
    <row r="16217" ht="12.75" customHeight="1" x14ac:dyDescent="0.2"/>
    <row r="16218" ht="12.75" customHeight="1" x14ac:dyDescent="0.2"/>
    <row r="16219" ht="12.75" customHeight="1" x14ac:dyDescent="0.2"/>
    <row r="16220" ht="12.75" customHeight="1" x14ac:dyDescent="0.2"/>
    <row r="16221" ht="12.75" customHeight="1" x14ac:dyDescent="0.2"/>
    <row r="16222" ht="12.75" customHeight="1" x14ac:dyDescent="0.2"/>
    <row r="16223" ht="12.75" customHeight="1" x14ac:dyDescent="0.2"/>
    <row r="16224" ht="12.75" customHeight="1" x14ac:dyDescent="0.2"/>
    <row r="16225" ht="12.75" customHeight="1" x14ac:dyDescent="0.2"/>
    <row r="16226" ht="12.75" customHeight="1" x14ac:dyDescent="0.2"/>
    <row r="16227" ht="12.75" customHeight="1" x14ac:dyDescent="0.2"/>
    <row r="16228" ht="12.75" customHeight="1" x14ac:dyDescent="0.2"/>
    <row r="16229" ht="12.75" customHeight="1" x14ac:dyDescent="0.2"/>
    <row r="16230" ht="12.75" customHeight="1" x14ac:dyDescent="0.2"/>
    <row r="16231" ht="12.75" customHeight="1" x14ac:dyDescent="0.2"/>
    <row r="16232" ht="12.75" customHeight="1" x14ac:dyDescent="0.2"/>
    <row r="16233" ht="12.75" customHeight="1" x14ac:dyDescent="0.2"/>
    <row r="16234" ht="12.75" customHeight="1" x14ac:dyDescent="0.2"/>
    <row r="16235" ht="12.75" customHeight="1" x14ac:dyDescent="0.2"/>
    <row r="16236" ht="12.75" customHeight="1" x14ac:dyDescent="0.2"/>
    <row r="16237" ht="12.75" customHeight="1" x14ac:dyDescent="0.2"/>
    <row r="16238" ht="12.75" customHeight="1" x14ac:dyDescent="0.2"/>
    <row r="16239" ht="12.75" customHeight="1" x14ac:dyDescent="0.2"/>
    <row r="16240" ht="12.75" customHeight="1" x14ac:dyDescent="0.2"/>
    <row r="16241" ht="12.75" customHeight="1" x14ac:dyDescent="0.2"/>
    <row r="16242" ht="12.75" customHeight="1" x14ac:dyDescent="0.2"/>
    <row r="16243" ht="12.75" customHeight="1" x14ac:dyDescent="0.2"/>
    <row r="16244" ht="12.75" customHeight="1" x14ac:dyDescent="0.2"/>
    <row r="16245" ht="12.75" customHeight="1" x14ac:dyDescent="0.2"/>
    <row r="16246" ht="12.75" customHeight="1" x14ac:dyDescent="0.2"/>
    <row r="16247" ht="12.75" customHeight="1" x14ac:dyDescent="0.2"/>
    <row r="16248" ht="12.75" customHeight="1" x14ac:dyDescent="0.2"/>
    <row r="16249" ht="12.75" customHeight="1" x14ac:dyDescent="0.2"/>
    <row r="16250" ht="12.75" customHeight="1" x14ac:dyDescent="0.2"/>
    <row r="16251" ht="12.75" customHeight="1" x14ac:dyDescent="0.2"/>
    <row r="16252" ht="12.75" customHeight="1" x14ac:dyDescent="0.2"/>
    <row r="16253" ht="12.75" customHeight="1" x14ac:dyDescent="0.2"/>
    <row r="16254" ht="12.75" customHeight="1" x14ac:dyDescent="0.2"/>
    <row r="16255" ht="12.75" customHeight="1" x14ac:dyDescent="0.2"/>
    <row r="16256" ht="12.75" customHeight="1" x14ac:dyDescent="0.2"/>
    <row r="16257" ht="12.75" customHeight="1" x14ac:dyDescent="0.2"/>
    <row r="16258" ht="12.75" customHeight="1" x14ac:dyDescent="0.2"/>
    <row r="16259" ht="12.75" customHeight="1" x14ac:dyDescent="0.2"/>
    <row r="16260" ht="12.75" customHeight="1" x14ac:dyDescent="0.2"/>
    <row r="16261" ht="12.75" customHeight="1" x14ac:dyDescent="0.2"/>
    <row r="16262" ht="12.75" customHeight="1" x14ac:dyDescent="0.2"/>
    <row r="16263" ht="12.75" customHeight="1" x14ac:dyDescent="0.2"/>
    <row r="16264" ht="12.75" customHeight="1" x14ac:dyDescent="0.2"/>
    <row r="16265" ht="12.75" customHeight="1" x14ac:dyDescent="0.2"/>
    <row r="16266" ht="12.75" customHeight="1" x14ac:dyDescent="0.2"/>
    <row r="16267" ht="12.75" customHeight="1" x14ac:dyDescent="0.2"/>
    <row r="16268" ht="12.75" customHeight="1" x14ac:dyDescent="0.2"/>
    <row r="16269" ht="12.75" customHeight="1" x14ac:dyDescent="0.2"/>
    <row r="16270" ht="12.75" customHeight="1" x14ac:dyDescent="0.2"/>
    <row r="16271" ht="12.75" customHeight="1" x14ac:dyDescent="0.2"/>
    <row r="16272" ht="12.75" customHeight="1" x14ac:dyDescent="0.2"/>
    <row r="16273" ht="12.75" customHeight="1" x14ac:dyDescent="0.2"/>
    <row r="16274" ht="12.75" customHeight="1" x14ac:dyDescent="0.2"/>
    <row r="16275" ht="12.75" customHeight="1" x14ac:dyDescent="0.2"/>
    <row r="16276" ht="12.75" customHeight="1" x14ac:dyDescent="0.2"/>
    <row r="16277" ht="12.75" customHeight="1" x14ac:dyDescent="0.2"/>
    <row r="16278" ht="12.75" customHeight="1" x14ac:dyDescent="0.2"/>
    <row r="16279" ht="12.75" customHeight="1" x14ac:dyDescent="0.2"/>
    <row r="16280" ht="12.75" customHeight="1" x14ac:dyDescent="0.2"/>
    <row r="16281" ht="12.75" customHeight="1" x14ac:dyDescent="0.2"/>
    <row r="16282" ht="12.75" customHeight="1" x14ac:dyDescent="0.2"/>
    <row r="16283" ht="12.75" customHeight="1" x14ac:dyDescent="0.2"/>
    <row r="16284" ht="12.75" customHeight="1" x14ac:dyDescent="0.2"/>
    <row r="16285" ht="12.75" customHeight="1" x14ac:dyDescent="0.2"/>
    <row r="16286" ht="12.75" customHeight="1" x14ac:dyDescent="0.2"/>
    <row r="16287" ht="12.75" customHeight="1" x14ac:dyDescent="0.2"/>
    <row r="16288" ht="12.75" customHeight="1" x14ac:dyDescent="0.2"/>
    <row r="16289" ht="12.75" customHeight="1" x14ac:dyDescent="0.2"/>
    <row r="16290" ht="12.75" customHeight="1" x14ac:dyDescent="0.2"/>
    <row r="16291" ht="12.75" customHeight="1" x14ac:dyDescent="0.2"/>
    <row r="16292" ht="12.75" customHeight="1" x14ac:dyDescent="0.2"/>
    <row r="16293" ht="12.75" customHeight="1" x14ac:dyDescent="0.2"/>
    <row r="16294" ht="12.75" customHeight="1" x14ac:dyDescent="0.2"/>
    <row r="16295" ht="12.75" customHeight="1" x14ac:dyDescent="0.2"/>
    <row r="16296" ht="12.75" customHeight="1" x14ac:dyDescent="0.2"/>
    <row r="16297" ht="12.75" customHeight="1" x14ac:dyDescent="0.2"/>
    <row r="16298" ht="12.75" customHeight="1" x14ac:dyDescent="0.2"/>
    <row r="16299" ht="12.75" customHeight="1" x14ac:dyDescent="0.2"/>
    <row r="16300" ht="12.75" customHeight="1" x14ac:dyDescent="0.2"/>
    <row r="16301" ht="12.75" customHeight="1" x14ac:dyDescent="0.2"/>
    <row r="16302" ht="12.75" customHeight="1" x14ac:dyDescent="0.2"/>
    <row r="16303" ht="12.75" customHeight="1" x14ac:dyDescent="0.2"/>
    <row r="16304" ht="12.75" customHeight="1" x14ac:dyDescent="0.2"/>
    <row r="16305" ht="12.75" customHeight="1" x14ac:dyDescent="0.2"/>
    <row r="16306" ht="12.75" customHeight="1" x14ac:dyDescent="0.2"/>
    <row r="16307" ht="12.75" customHeight="1" x14ac:dyDescent="0.2"/>
    <row r="16308" ht="12.75" customHeight="1" x14ac:dyDescent="0.2"/>
    <row r="16309" ht="12.75" customHeight="1" x14ac:dyDescent="0.2"/>
    <row r="16310" ht="12.75" customHeight="1" x14ac:dyDescent="0.2"/>
    <row r="16311" ht="12.75" customHeight="1" x14ac:dyDescent="0.2"/>
    <row r="16312" ht="12.75" customHeight="1" x14ac:dyDescent="0.2"/>
    <row r="16313" ht="12.75" customHeight="1" x14ac:dyDescent="0.2"/>
    <row r="16314" ht="12.75" customHeight="1" x14ac:dyDescent="0.2"/>
    <row r="16315" ht="12.75" customHeight="1" x14ac:dyDescent="0.2"/>
    <row r="16316" ht="12.75" customHeight="1" x14ac:dyDescent="0.2"/>
    <row r="16317" ht="12.75" customHeight="1" x14ac:dyDescent="0.2"/>
    <row r="16318" ht="12.75" customHeight="1" x14ac:dyDescent="0.2"/>
    <row r="16319" ht="12.75" customHeight="1" x14ac:dyDescent="0.2"/>
    <row r="16320" ht="12.75" customHeight="1" x14ac:dyDescent="0.2"/>
    <row r="16321" ht="12.75" customHeight="1" x14ac:dyDescent="0.2"/>
    <row r="16322" ht="12.75" customHeight="1" x14ac:dyDescent="0.2"/>
    <row r="16323" ht="12.75" customHeight="1" x14ac:dyDescent="0.2"/>
    <row r="16324" ht="12.75" customHeight="1" x14ac:dyDescent="0.2"/>
    <row r="16325" ht="12.75" customHeight="1" x14ac:dyDescent="0.2"/>
    <row r="16326" ht="12.75" customHeight="1" x14ac:dyDescent="0.2"/>
    <row r="16327" ht="12.75" customHeight="1" x14ac:dyDescent="0.2"/>
    <row r="16328" ht="12.75" customHeight="1" x14ac:dyDescent="0.2"/>
    <row r="16329" ht="12.75" customHeight="1" x14ac:dyDescent="0.2"/>
    <row r="16330" ht="12.75" customHeight="1" x14ac:dyDescent="0.2"/>
    <row r="16331" ht="12.75" customHeight="1" x14ac:dyDescent="0.2"/>
    <row r="16332" ht="12.75" customHeight="1" x14ac:dyDescent="0.2"/>
    <row r="16333" ht="12.75" customHeight="1" x14ac:dyDescent="0.2"/>
    <row r="16334" ht="12.75" customHeight="1" x14ac:dyDescent="0.2"/>
    <row r="16335" ht="12.75" customHeight="1" x14ac:dyDescent="0.2"/>
    <row r="16336" ht="12.75" customHeight="1" x14ac:dyDescent="0.2"/>
    <row r="16337" ht="12.75" customHeight="1" x14ac:dyDescent="0.2"/>
    <row r="16338" ht="12.75" customHeight="1" x14ac:dyDescent="0.2"/>
    <row r="16339" ht="12.75" customHeight="1" x14ac:dyDescent="0.2"/>
    <row r="16340" ht="12.75" customHeight="1" x14ac:dyDescent="0.2"/>
    <row r="16341" ht="12.75" customHeight="1" x14ac:dyDescent="0.2"/>
    <row r="16342" ht="12.75" customHeight="1" x14ac:dyDescent="0.2"/>
    <row r="16343" ht="12.75" customHeight="1" x14ac:dyDescent="0.2"/>
    <row r="16344" ht="12.75" customHeight="1" x14ac:dyDescent="0.2"/>
    <row r="16345" ht="12.75" customHeight="1" x14ac:dyDescent="0.2"/>
    <row r="16346" ht="12.75" customHeight="1" x14ac:dyDescent="0.2"/>
    <row r="16347" ht="12.75" customHeight="1" x14ac:dyDescent="0.2"/>
    <row r="16348" ht="12.75" customHeight="1" x14ac:dyDescent="0.2"/>
    <row r="16349" ht="12.75" customHeight="1" x14ac:dyDescent="0.2"/>
    <row r="16350" ht="12.75" customHeight="1" x14ac:dyDescent="0.2"/>
    <row r="16351" ht="12.75" customHeight="1" x14ac:dyDescent="0.2"/>
    <row r="16352" ht="12.75" customHeight="1" x14ac:dyDescent="0.2"/>
    <row r="16353" ht="12.75" customHeight="1" x14ac:dyDescent="0.2"/>
    <row r="16354" ht="12.75" customHeight="1" x14ac:dyDescent="0.2"/>
    <row r="16355" ht="12.75" customHeight="1" x14ac:dyDescent="0.2"/>
    <row r="16356" ht="12.75" customHeight="1" x14ac:dyDescent="0.2"/>
    <row r="16357" ht="12.75" customHeight="1" x14ac:dyDescent="0.2"/>
    <row r="16358" ht="12.75" customHeight="1" x14ac:dyDescent="0.2"/>
    <row r="16359" ht="12.75" customHeight="1" x14ac:dyDescent="0.2"/>
    <row r="16360" ht="12.75" customHeight="1" x14ac:dyDescent="0.2"/>
    <row r="16361" ht="12.75" customHeight="1" x14ac:dyDescent="0.2"/>
    <row r="16362" ht="12.75" customHeight="1" x14ac:dyDescent="0.2"/>
    <row r="16363" ht="12.75" customHeight="1" x14ac:dyDescent="0.2"/>
    <row r="16364" ht="12.75" customHeight="1" x14ac:dyDescent="0.2"/>
    <row r="16365" ht="12.75" customHeight="1" x14ac:dyDescent="0.2"/>
    <row r="16366" ht="12.75" customHeight="1" x14ac:dyDescent="0.2"/>
    <row r="16367" ht="12.75" customHeight="1" x14ac:dyDescent="0.2"/>
    <row r="16368" ht="12.75" customHeight="1" x14ac:dyDescent="0.2"/>
    <row r="16369" ht="12.75" customHeight="1" x14ac:dyDescent="0.2"/>
    <row r="16370" ht="12.75" customHeight="1" x14ac:dyDescent="0.2"/>
    <row r="16371" ht="12.75" customHeight="1" x14ac:dyDescent="0.2"/>
    <row r="16372" ht="12.75" customHeight="1" x14ac:dyDescent="0.2"/>
    <row r="16373" ht="12.75" customHeight="1" x14ac:dyDescent="0.2"/>
    <row r="16374" ht="12.75" customHeight="1" x14ac:dyDescent="0.2"/>
    <row r="16375" ht="12.75" customHeight="1" x14ac:dyDescent="0.2"/>
    <row r="16376" ht="12.75" customHeight="1" x14ac:dyDescent="0.2"/>
    <row r="16377" ht="12.75" customHeight="1" x14ac:dyDescent="0.2"/>
    <row r="16378" ht="12.75" customHeight="1" x14ac:dyDescent="0.2"/>
    <row r="16379" ht="12.75" customHeight="1" x14ac:dyDescent="0.2"/>
    <row r="16380" ht="12.75" customHeight="1" x14ac:dyDescent="0.2"/>
    <row r="16381" ht="12.75" customHeight="1" x14ac:dyDescent="0.2"/>
    <row r="16382" ht="12.75" customHeight="1" x14ac:dyDescent="0.2"/>
    <row r="16383" ht="12.75" customHeight="1" x14ac:dyDescent="0.2"/>
    <row r="16384" ht="12.75" customHeight="1" x14ac:dyDescent="0.2"/>
    <row r="16385" ht="12.75" customHeight="1" x14ac:dyDescent="0.2"/>
    <row r="16386" ht="12.75" customHeight="1" x14ac:dyDescent="0.2"/>
    <row r="16387" ht="12.75" customHeight="1" x14ac:dyDescent="0.2"/>
    <row r="16388" ht="12.75" customHeight="1" x14ac:dyDescent="0.2"/>
    <row r="16389" ht="12.75" customHeight="1" x14ac:dyDescent="0.2"/>
    <row r="16390" ht="12.75" customHeight="1" x14ac:dyDescent="0.2"/>
    <row r="16391" ht="12.75" customHeight="1" x14ac:dyDescent="0.2"/>
    <row r="16392" ht="12.75" customHeight="1" x14ac:dyDescent="0.2"/>
    <row r="16393" ht="12.75" customHeight="1" x14ac:dyDescent="0.2"/>
    <row r="16394" ht="12.75" customHeight="1" x14ac:dyDescent="0.2"/>
    <row r="16395" ht="12.75" customHeight="1" x14ac:dyDescent="0.2"/>
    <row r="16396" ht="12.75" customHeight="1" x14ac:dyDescent="0.2"/>
    <row r="16397" ht="12.75" customHeight="1" x14ac:dyDescent="0.2"/>
    <row r="16398" ht="12.75" customHeight="1" x14ac:dyDescent="0.2"/>
    <row r="16399" ht="12.75" customHeight="1" x14ac:dyDescent="0.2"/>
    <row r="16400" ht="12.75" customHeight="1" x14ac:dyDescent="0.2"/>
    <row r="16401" ht="12.75" customHeight="1" x14ac:dyDescent="0.2"/>
    <row r="16402" ht="12.75" customHeight="1" x14ac:dyDescent="0.2"/>
    <row r="16403" ht="12.75" customHeight="1" x14ac:dyDescent="0.2"/>
    <row r="16404" ht="12.75" customHeight="1" x14ac:dyDescent="0.2"/>
    <row r="16405" ht="12.75" customHeight="1" x14ac:dyDescent="0.2"/>
    <row r="16406" ht="12.75" customHeight="1" x14ac:dyDescent="0.2"/>
    <row r="16407" ht="12.75" customHeight="1" x14ac:dyDescent="0.2"/>
    <row r="16408" ht="12.75" customHeight="1" x14ac:dyDescent="0.2"/>
    <row r="16409" ht="12.75" customHeight="1" x14ac:dyDescent="0.2"/>
    <row r="16410" ht="12.75" customHeight="1" x14ac:dyDescent="0.2"/>
    <row r="16411" ht="12.75" customHeight="1" x14ac:dyDescent="0.2"/>
    <row r="16412" ht="12.75" customHeight="1" x14ac:dyDescent="0.2"/>
    <row r="16413" ht="12.75" customHeight="1" x14ac:dyDescent="0.2"/>
    <row r="16414" ht="12.75" customHeight="1" x14ac:dyDescent="0.2"/>
    <row r="16415" ht="12.75" customHeight="1" x14ac:dyDescent="0.2"/>
    <row r="16416" ht="12.75" customHeight="1" x14ac:dyDescent="0.2"/>
    <row r="16417" ht="12.75" customHeight="1" x14ac:dyDescent="0.2"/>
    <row r="16418" ht="12.75" customHeight="1" x14ac:dyDescent="0.2"/>
    <row r="16419" ht="12.75" customHeight="1" x14ac:dyDescent="0.2"/>
    <row r="16420" ht="12.75" customHeight="1" x14ac:dyDescent="0.2"/>
    <row r="16421" ht="12.75" customHeight="1" x14ac:dyDescent="0.2"/>
    <row r="16422" ht="12.75" customHeight="1" x14ac:dyDescent="0.2"/>
    <row r="16423" ht="12.75" customHeight="1" x14ac:dyDescent="0.2"/>
    <row r="16424" ht="12.75" customHeight="1" x14ac:dyDescent="0.2"/>
    <row r="16425" ht="12.75" customHeight="1" x14ac:dyDescent="0.2"/>
    <row r="16426" ht="12.75" customHeight="1" x14ac:dyDescent="0.2"/>
    <row r="16427" ht="12.75" customHeight="1" x14ac:dyDescent="0.2"/>
    <row r="16428" ht="12.75" customHeight="1" x14ac:dyDescent="0.2"/>
    <row r="16429" ht="12.75" customHeight="1" x14ac:dyDescent="0.2"/>
    <row r="16430" ht="12.75" customHeight="1" x14ac:dyDescent="0.2"/>
    <row r="16431" ht="12.75" customHeight="1" x14ac:dyDescent="0.2"/>
    <row r="16432" ht="12.75" customHeight="1" x14ac:dyDescent="0.2"/>
    <row r="16433" ht="12.75" customHeight="1" x14ac:dyDescent="0.2"/>
    <row r="16434" ht="12.75" customHeight="1" x14ac:dyDescent="0.2"/>
    <row r="16435" ht="12.75" customHeight="1" x14ac:dyDescent="0.2"/>
    <row r="16436" ht="12.75" customHeight="1" x14ac:dyDescent="0.2"/>
    <row r="16437" ht="12.75" customHeight="1" x14ac:dyDescent="0.2"/>
    <row r="16438" ht="12.75" customHeight="1" x14ac:dyDescent="0.2"/>
    <row r="16439" ht="12.75" customHeight="1" x14ac:dyDescent="0.2"/>
    <row r="16440" ht="12.75" customHeight="1" x14ac:dyDescent="0.2"/>
    <row r="16441" ht="12.75" customHeight="1" x14ac:dyDescent="0.2"/>
    <row r="16442" ht="12.75" customHeight="1" x14ac:dyDescent="0.2"/>
    <row r="16443" ht="12.75" customHeight="1" x14ac:dyDescent="0.2"/>
    <row r="16444" ht="12.75" customHeight="1" x14ac:dyDescent="0.2"/>
    <row r="16445" ht="12.75" customHeight="1" x14ac:dyDescent="0.2"/>
    <row r="16446" ht="12.75" customHeight="1" x14ac:dyDescent="0.2"/>
    <row r="16447" ht="12.75" customHeight="1" x14ac:dyDescent="0.2"/>
    <row r="16448" ht="12.75" customHeight="1" x14ac:dyDescent="0.2"/>
    <row r="16449" ht="12.75" customHeight="1" x14ac:dyDescent="0.2"/>
    <row r="16450" ht="12.75" customHeight="1" x14ac:dyDescent="0.2"/>
    <row r="16451" ht="12.75" customHeight="1" x14ac:dyDescent="0.2"/>
    <row r="16452" ht="12.75" customHeight="1" x14ac:dyDescent="0.2"/>
    <row r="16453" ht="12.75" customHeight="1" x14ac:dyDescent="0.2"/>
    <row r="16454" ht="12.75" customHeight="1" x14ac:dyDescent="0.2"/>
    <row r="16455" ht="12.75" customHeight="1" x14ac:dyDescent="0.2"/>
    <row r="16456" ht="12.75" customHeight="1" x14ac:dyDescent="0.2"/>
    <row r="16457" ht="12.75" customHeight="1" x14ac:dyDescent="0.2"/>
    <row r="16458" ht="12.75" customHeight="1" x14ac:dyDescent="0.2"/>
    <row r="16459" ht="12.75" customHeight="1" x14ac:dyDescent="0.2"/>
    <row r="16460" ht="12.75" customHeight="1" x14ac:dyDescent="0.2"/>
    <row r="16461" ht="12.75" customHeight="1" x14ac:dyDescent="0.2"/>
    <row r="16462" ht="12.75" customHeight="1" x14ac:dyDescent="0.2"/>
    <row r="16463" ht="12.75" customHeight="1" x14ac:dyDescent="0.2"/>
    <row r="16464" ht="12.75" customHeight="1" x14ac:dyDescent="0.2"/>
    <row r="16465" ht="12.75" customHeight="1" x14ac:dyDescent="0.2"/>
    <row r="16466" ht="12.75" customHeight="1" x14ac:dyDescent="0.2"/>
    <row r="16467" ht="12.75" customHeight="1" x14ac:dyDescent="0.2"/>
    <row r="16468" ht="12.75" customHeight="1" x14ac:dyDescent="0.2"/>
    <row r="16469" ht="12.75" customHeight="1" x14ac:dyDescent="0.2"/>
    <row r="16470" ht="12.75" customHeight="1" x14ac:dyDescent="0.2"/>
    <row r="16471" ht="12.75" customHeight="1" x14ac:dyDescent="0.2"/>
    <row r="16472" ht="12.75" customHeight="1" x14ac:dyDescent="0.2"/>
    <row r="16473" ht="12.75" customHeight="1" x14ac:dyDescent="0.2"/>
    <row r="16474" ht="12.75" customHeight="1" x14ac:dyDescent="0.2"/>
    <row r="16475" ht="12.75" customHeight="1" x14ac:dyDescent="0.2"/>
    <row r="16476" ht="12.75" customHeight="1" x14ac:dyDescent="0.2"/>
    <row r="16477" ht="12.75" customHeight="1" x14ac:dyDescent="0.2"/>
    <row r="16478" ht="12.75" customHeight="1" x14ac:dyDescent="0.2"/>
    <row r="16479" ht="12.75" customHeight="1" x14ac:dyDescent="0.2"/>
    <row r="16480" ht="12.75" customHeight="1" x14ac:dyDescent="0.2"/>
    <row r="16481" ht="12.75" customHeight="1" x14ac:dyDescent="0.2"/>
    <row r="16482" ht="12.75" customHeight="1" x14ac:dyDescent="0.2"/>
    <row r="16483" ht="12.75" customHeight="1" x14ac:dyDescent="0.2"/>
    <row r="16484" ht="12.75" customHeight="1" x14ac:dyDescent="0.2"/>
    <row r="16485" ht="12.75" customHeight="1" x14ac:dyDescent="0.2"/>
    <row r="16486" ht="12.75" customHeight="1" x14ac:dyDescent="0.2"/>
    <row r="16487" ht="12.75" customHeight="1" x14ac:dyDescent="0.2"/>
    <row r="16488" ht="12.75" customHeight="1" x14ac:dyDescent="0.2"/>
    <row r="16489" ht="12.75" customHeight="1" x14ac:dyDescent="0.2"/>
    <row r="16490" ht="12.75" customHeight="1" x14ac:dyDescent="0.2"/>
    <row r="16491" ht="12.75" customHeight="1" x14ac:dyDescent="0.2"/>
    <row r="16492" ht="12.75" customHeight="1" x14ac:dyDescent="0.2"/>
    <row r="16493" ht="12.75" customHeight="1" x14ac:dyDescent="0.2"/>
    <row r="16494" ht="12.75" customHeight="1" x14ac:dyDescent="0.2"/>
    <row r="16495" ht="12.75" customHeight="1" x14ac:dyDescent="0.2"/>
    <row r="16496" ht="12.75" customHeight="1" x14ac:dyDescent="0.2"/>
    <row r="16497" ht="12.75" customHeight="1" x14ac:dyDescent="0.2"/>
    <row r="16498" ht="12.75" customHeight="1" x14ac:dyDescent="0.2"/>
    <row r="16499" ht="12.75" customHeight="1" x14ac:dyDescent="0.2"/>
    <row r="16500" ht="12.75" customHeight="1" x14ac:dyDescent="0.2"/>
    <row r="16501" ht="12.75" customHeight="1" x14ac:dyDescent="0.2"/>
    <row r="16502" ht="12.75" customHeight="1" x14ac:dyDescent="0.2"/>
    <row r="16503" ht="12.75" customHeight="1" x14ac:dyDescent="0.2"/>
    <row r="16504" ht="12.75" customHeight="1" x14ac:dyDescent="0.2"/>
    <row r="16505" ht="12.75" customHeight="1" x14ac:dyDescent="0.2"/>
    <row r="16506" ht="12.75" customHeight="1" x14ac:dyDescent="0.2"/>
    <row r="16507" ht="12.75" customHeight="1" x14ac:dyDescent="0.2"/>
    <row r="16508" ht="12.75" customHeight="1" x14ac:dyDescent="0.2"/>
    <row r="16509" ht="12.75" customHeight="1" x14ac:dyDescent="0.2"/>
    <row r="16510" ht="12.75" customHeight="1" x14ac:dyDescent="0.2"/>
    <row r="16511" ht="12.75" customHeight="1" x14ac:dyDescent="0.2"/>
    <row r="16512" ht="12.75" customHeight="1" x14ac:dyDescent="0.2"/>
    <row r="16513" ht="12.75" customHeight="1" x14ac:dyDescent="0.2"/>
    <row r="16514" ht="12.75" customHeight="1" x14ac:dyDescent="0.2"/>
    <row r="16515" ht="12.75" customHeight="1" x14ac:dyDescent="0.2"/>
    <row r="16516" ht="12.75" customHeight="1" x14ac:dyDescent="0.2"/>
    <row r="16517" ht="12.75" customHeight="1" x14ac:dyDescent="0.2"/>
    <row r="16518" ht="12.75" customHeight="1" x14ac:dyDescent="0.2"/>
    <row r="16519" ht="12.75" customHeight="1" x14ac:dyDescent="0.2"/>
    <row r="16520" ht="12.75" customHeight="1" x14ac:dyDescent="0.2"/>
    <row r="16521" ht="12.75" customHeight="1" x14ac:dyDescent="0.2"/>
    <row r="16522" ht="12.75" customHeight="1" x14ac:dyDescent="0.2"/>
    <row r="16523" ht="12.75" customHeight="1" x14ac:dyDescent="0.2"/>
    <row r="16524" ht="12.75" customHeight="1" x14ac:dyDescent="0.2"/>
    <row r="16525" ht="12.75" customHeight="1" x14ac:dyDescent="0.2"/>
    <row r="16526" ht="12.75" customHeight="1" x14ac:dyDescent="0.2"/>
    <row r="16527" ht="12.75" customHeight="1" x14ac:dyDescent="0.2"/>
    <row r="16528" ht="12.75" customHeight="1" x14ac:dyDescent="0.2"/>
    <row r="16529" ht="12.75" customHeight="1" x14ac:dyDescent="0.2"/>
    <row r="16530" ht="12.75" customHeight="1" x14ac:dyDescent="0.2"/>
    <row r="16531" ht="12.75" customHeight="1" x14ac:dyDescent="0.2"/>
    <row r="16532" ht="12.75" customHeight="1" x14ac:dyDescent="0.2"/>
    <row r="16533" ht="12.75" customHeight="1" x14ac:dyDescent="0.2"/>
    <row r="16534" ht="12.75" customHeight="1" x14ac:dyDescent="0.2"/>
    <row r="16535" ht="12.75" customHeight="1" x14ac:dyDescent="0.2"/>
    <row r="16536" ht="12.75" customHeight="1" x14ac:dyDescent="0.2"/>
    <row r="16537" ht="12.75" customHeight="1" x14ac:dyDescent="0.2"/>
    <row r="16538" ht="12.75" customHeight="1" x14ac:dyDescent="0.2"/>
    <row r="16539" ht="12.75" customHeight="1" x14ac:dyDescent="0.2"/>
    <row r="16540" ht="12.75" customHeight="1" x14ac:dyDescent="0.2"/>
    <row r="16541" ht="12.75" customHeight="1" x14ac:dyDescent="0.2"/>
    <row r="16542" ht="12.75" customHeight="1" x14ac:dyDescent="0.2"/>
    <row r="16543" ht="12.75" customHeight="1" x14ac:dyDescent="0.2"/>
    <row r="16544" ht="12.75" customHeight="1" x14ac:dyDescent="0.2"/>
    <row r="16545" ht="12.75" customHeight="1" x14ac:dyDescent="0.2"/>
    <row r="16546" ht="12.75" customHeight="1" x14ac:dyDescent="0.2"/>
    <row r="16547" ht="12.75" customHeight="1" x14ac:dyDescent="0.2"/>
    <row r="16548" ht="12.75" customHeight="1" x14ac:dyDescent="0.2"/>
    <row r="16549" ht="12.75" customHeight="1" x14ac:dyDescent="0.2"/>
    <row r="16550" ht="12.75" customHeight="1" x14ac:dyDescent="0.2"/>
    <row r="16551" ht="12.75" customHeight="1" x14ac:dyDescent="0.2"/>
    <row r="16552" ht="12.75" customHeight="1" x14ac:dyDescent="0.2"/>
    <row r="16553" ht="12.75" customHeight="1" x14ac:dyDescent="0.2"/>
    <row r="16554" ht="12.75" customHeight="1" x14ac:dyDescent="0.2"/>
    <row r="16555" ht="12.75" customHeight="1" x14ac:dyDescent="0.2"/>
    <row r="16556" ht="12.75" customHeight="1" x14ac:dyDescent="0.2"/>
    <row r="16557" ht="12.75" customHeight="1" x14ac:dyDescent="0.2"/>
    <row r="16558" ht="12.75" customHeight="1" x14ac:dyDescent="0.2"/>
    <row r="16559" ht="12.75" customHeight="1" x14ac:dyDescent="0.2"/>
    <row r="16560" ht="12.75" customHeight="1" x14ac:dyDescent="0.2"/>
    <row r="16561" ht="12.75" customHeight="1" x14ac:dyDescent="0.2"/>
    <row r="16562" ht="12.75" customHeight="1" x14ac:dyDescent="0.2"/>
    <row r="16563" ht="12.75" customHeight="1" x14ac:dyDescent="0.2"/>
    <row r="16564" ht="12.75" customHeight="1" x14ac:dyDescent="0.2"/>
    <row r="16565" ht="12.75" customHeight="1" x14ac:dyDescent="0.2"/>
    <row r="16566" ht="12.75" customHeight="1" x14ac:dyDescent="0.2"/>
    <row r="16567" ht="12.75" customHeight="1" x14ac:dyDescent="0.2"/>
    <row r="16568" ht="12.75" customHeight="1" x14ac:dyDescent="0.2"/>
    <row r="16569" ht="12.75" customHeight="1" x14ac:dyDescent="0.2"/>
    <row r="16570" ht="12.75" customHeight="1" x14ac:dyDescent="0.2"/>
    <row r="16571" ht="12.75" customHeight="1" x14ac:dyDescent="0.2"/>
    <row r="16572" ht="12.75" customHeight="1" x14ac:dyDescent="0.2"/>
    <row r="16573" ht="12.75" customHeight="1" x14ac:dyDescent="0.2"/>
    <row r="16574" ht="12.75" customHeight="1" x14ac:dyDescent="0.2"/>
    <row r="16575" ht="12.75" customHeight="1" x14ac:dyDescent="0.2"/>
    <row r="16576" ht="12.75" customHeight="1" x14ac:dyDescent="0.2"/>
    <row r="16577" ht="12.75" customHeight="1" x14ac:dyDescent="0.2"/>
    <row r="16578" ht="12.75" customHeight="1" x14ac:dyDescent="0.2"/>
    <row r="16579" ht="12.75" customHeight="1" x14ac:dyDescent="0.2"/>
    <row r="16580" ht="12.75" customHeight="1" x14ac:dyDescent="0.2"/>
    <row r="16581" ht="12.75" customHeight="1" x14ac:dyDescent="0.2"/>
    <row r="16582" ht="12.75" customHeight="1" x14ac:dyDescent="0.2"/>
    <row r="16583" ht="12.75" customHeight="1" x14ac:dyDescent="0.2"/>
    <row r="16584" ht="12.75" customHeight="1" x14ac:dyDescent="0.2"/>
    <row r="16585" ht="12.75" customHeight="1" x14ac:dyDescent="0.2"/>
    <row r="16586" ht="12.75" customHeight="1" x14ac:dyDescent="0.2"/>
    <row r="16587" ht="12.75" customHeight="1" x14ac:dyDescent="0.2"/>
    <row r="16588" ht="12.75" customHeight="1" x14ac:dyDescent="0.2"/>
    <row r="16589" ht="12.75" customHeight="1" x14ac:dyDescent="0.2"/>
    <row r="16590" ht="12.75" customHeight="1" x14ac:dyDescent="0.2"/>
    <row r="16591" ht="12.75" customHeight="1" x14ac:dyDescent="0.2"/>
    <row r="16592" ht="12.75" customHeight="1" x14ac:dyDescent="0.2"/>
    <row r="16593" ht="12.75" customHeight="1" x14ac:dyDescent="0.2"/>
    <row r="16594" ht="12.75" customHeight="1" x14ac:dyDescent="0.2"/>
    <row r="16595" ht="12.75" customHeight="1" x14ac:dyDescent="0.2"/>
    <row r="16596" ht="12.75" customHeight="1" x14ac:dyDescent="0.2"/>
    <row r="16597" ht="12.75" customHeight="1" x14ac:dyDescent="0.2"/>
    <row r="16598" ht="12.75" customHeight="1" x14ac:dyDescent="0.2"/>
    <row r="16599" ht="12.75" customHeight="1" x14ac:dyDescent="0.2"/>
    <row r="16600" ht="12.75" customHeight="1" x14ac:dyDescent="0.2"/>
    <row r="16601" ht="12.75" customHeight="1" x14ac:dyDescent="0.2"/>
    <row r="16602" ht="12.75" customHeight="1" x14ac:dyDescent="0.2"/>
    <row r="16603" ht="12.75" customHeight="1" x14ac:dyDescent="0.2"/>
    <row r="16604" ht="12.75" customHeight="1" x14ac:dyDescent="0.2"/>
    <row r="16605" ht="12.75" customHeight="1" x14ac:dyDescent="0.2"/>
    <row r="16606" ht="12.75" customHeight="1" x14ac:dyDescent="0.2"/>
    <row r="16607" ht="12.75" customHeight="1" x14ac:dyDescent="0.2"/>
    <row r="16608" ht="12.75" customHeight="1" x14ac:dyDescent="0.2"/>
    <row r="16609" ht="12.75" customHeight="1" x14ac:dyDescent="0.2"/>
    <row r="16610" ht="12.75" customHeight="1" x14ac:dyDescent="0.2"/>
    <row r="16611" ht="12.75" customHeight="1" x14ac:dyDescent="0.2"/>
    <row r="16612" ht="12.75" customHeight="1" x14ac:dyDescent="0.2"/>
    <row r="16613" ht="12.75" customHeight="1" x14ac:dyDescent="0.2"/>
    <row r="16614" ht="12.75" customHeight="1" x14ac:dyDescent="0.2"/>
    <row r="16615" ht="12.75" customHeight="1" x14ac:dyDescent="0.2"/>
    <row r="16616" ht="12.75" customHeight="1" x14ac:dyDescent="0.2"/>
    <row r="16617" ht="12.75" customHeight="1" x14ac:dyDescent="0.2"/>
    <row r="16618" ht="12.75" customHeight="1" x14ac:dyDescent="0.2"/>
    <row r="16619" ht="12.75" customHeight="1" x14ac:dyDescent="0.2"/>
    <row r="16620" ht="12.75" customHeight="1" x14ac:dyDescent="0.2"/>
    <row r="16621" ht="12.75" customHeight="1" x14ac:dyDescent="0.2"/>
    <row r="16622" ht="12.75" customHeight="1" x14ac:dyDescent="0.2"/>
    <row r="16623" ht="12.75" customHeight="1" x14ac:dyDescent="0.2"/>
    <row r="16624" ht="12.75" customHeight="1" x14ac:dyDescent="0.2"/>
    <row r="16625" ht="12.75" customHeight="1" x14ac:dyDescent="0.2"/>
    <row r="16626" ht="12.75" customHeight="1" x14ac:dyDescent="0.2"/>
    <row r="16627" ht="12.75" customHeight="1" x14ac:dyDescent="0.2"/>
    <row r="16628" ht="12.75" customHeight="1" x14ac:dyDescent="0.2"/>
    <row r="16629" ht="12.75" customHeight="1" x14ac:dyDescent="0.2"/>
    <row r="16630" ht="12.75" customHeight="1" x14ac:dyDescent="0.2"/>
    <row r="16631" ht="12.75" customHeight="1" x14ac:dyDescent="0.2"/>
    <row r="16632" ht="12.75" customHeight="1" x14ac:dyDescent="0.2"/>
    <row r="16633" ht="12.75" customHeight="1" x14ac:dyDescent="0.2"/>
    <row r="16634" ht="12.75" customHeight="1" x14ac:dyDescent="0.2"/>
    <row r="16635" ht="12.75" customHeight="1" x14ac:dyDescent="0.2"/>
    <row r="16636" ht="12.75" customHeight="1" x14ac:dyDescent="0.2"/>
    <row r="16637" ht="12.75" customHeight="1" x14ac:dyDescent="0.2"/>
    <row r="16638" ht="12.75" customHeight="1" x14ac:dyDescent="0.2"/>
    <row r="16639" ht="12.75" customHeight="1" x14ac:dyDescent="0.2"/>
    <row r="16640" ht="12.75" customHeight="1" x14ac:dyDescent="0.2"/>
    <row r="16641" ht="12.75" customHeight="1" x14ac:dyDescent="0.2"/>
    <row r="16642" ht="12.75" customHeight="1" x14ac:dyDescent="0.2"/>
    <row r="16643" ht="12.75" customHeight="1" x14ac:dyDescent="0.2"/>
    <row r="16644" ht="12.75" customHeight="1" x14ac:dyDescent="0.2"/>
    <row r="16645" ht="12.75" customHeight="1" x14ac:dyDescent="0.2"/>
    <row r="16646" ht="12.75" customHeight="1" x14ac:dyDescent="0.2"/>
    <row r="16647" ht="12.75" customHeight="1" x14ac:dyDescent="0.2"/>
    <row r="16648" ht="12.75" customHeight="1" x14ac:dyDescent="0.2"/>
    <row r="16649" ht="12.75" customHeight="1" x14ac:dyDescent="0.2"/>
    <row r="16650" ht="12.75" customHeight="1" x14ac:dyDescent="0.2"/>
    <row r="16651" ht="12.75" customHeight="1" x14ac:dyDescent="0.2"/>
    <row r="16652" ht="12.75" customHeight="1" x14ac:dyDescent="0.2"/>
    <row r="16653" ht="12.75" customHeight="1" x14ac:dyDescent="0.2"/>
    <row r="16654" ht="12.75" customHeight="1" x14ac:dyDescent="0.2"/>
    <row r="16655" ht="12.75" customHeight="1" x14ac:dyDescent="0.2"/>
    <row r="16656" ht="12.75" customHeight="1" x14ac:dyDescent="0.2"/>
    <row r="16657" ht="12.75" customHeight="1" x14ac:dyDescent="0.2"/>
    <row r="16658" ht="12.75" customHeight="1" x14ac:dyDescent="0.2"/>
    <row r="16659" ht="12.75" customHeight="1" x14ac:dyDescent="0.2"/>
    <row r="16660" ht="12.75" customHeight="1" x14ac:dyDescent="0.2"/>
    <row r="16661" ht="12.75" customHeight="1" x14ac:dyDescent="0.2"/>
    <row r="16662" ht="12.75" customHeight="1" x14ac:dyDescent="0.2"/>
    <row r="16663" ht="12.75" customHeight="1" x14ac:dyDescent="0.2"/>
    <row r="16664" ht="12.75" customHeight="1" x14ac:dyDescent="0.2"/>
    <row r="16665" ht="12.75" customHeight="1" x14ac:dyDescent="0.2"/>
    <row r="16666" ht="12.75" customHeight="1" x14ac:dyDescent="0.2"/>
    <row r="16667" ht="12.75" customHeight="1" x14ac:dyDescent="0.2"/>
    <row r="16668" ht="12.75" customHeight="1" x14ac:dyDescent="0.2"/>
    <row r="16669" ht="12.75" customHeight="1" x14ac:dyDescent="0.2"/>
    <row r="16670" ht="12.75" customHeight="1" x14ac:dyDescent="0.2"/>
    <row r="16671" ht="12.75" customHeight="1" x14ac:dyDescent="0.2"/>
    <row r="16672" ht="12.75" customHeight="1" x14ac:dyDescent="0.2"/>
    <row r="16673" ht="12.75" customHeight="1" x14ac:dyDescent="0.2"/>
    <row r="16674" ht="12.75" customHeight="1" x14ac:dyDescent="0.2"/>
    <row r="16675" ht="12.75" customHeight="1" x14ac:dyDescent="0.2"/>
    <row r="16676" ht="12.75" customHeight="1" x14ac:dyDescent="0.2"/>
    <row r="16677" ht="12.75" customHeight="1" x14ac:dyDescent="0.2"/>
    <row r="16678" ht="12.75" customHeight="1" x14ac:dyDescent="0.2"/>
    <row r="16679" ht="12.75" customHeight="1" x14ac:dyDescent="0.2"/>
    <row r="16680" ht="12.75" customHeight="1" x14ac:dyDescent="0.2"/>
    <row r="16681" ht="12.75" customHeight="1" x14ac:dyDescent="0.2"/>
    <row r="16682" ht="12.75" customHeight="1" x14ac:dyDescent="0.2"/>
    <row r="16683" ht="12.75" customHeight="1" x14ac:dyDescent="0.2"/>
    <row r="16684" ht="12.75" customHeight="1" x14ac:dyDescent="0.2"/>
    <row r="16685" ht="12.75" customHeight="1" x14ac:dyDescent="0.2"/>
    <row r="16686" ht="12.75" customHeight="1" x14ac:dyDescent="0.2"/>
    <row r="16687" ht="12.75" customHeight="1" x14ac:dyDescent="0.2"/>
    <row r="16688" ht="12.75" customHeight="1" x14ac:dyDescent="0.2"/>
    <row r="16689" ht="12.75" customHeight="1" x14ac:dyDescent="0.2"/>
    <row r="16690" ht="12.75" customHeight="1" x14ac:dyDescent="0.2"/>
    <row r="16691" ht="12.75" customHeight="1" x14ac:dyDescent="0.2"/>
    <row r="16692" ht="12.75" customHeight="1" x14ac:dyDescent="0.2"/>
    <row r="16693" ht="12.75" customHeight="1" x14ac:dyDescent="0.2"/>
    <row r="16694" ht="12.75" customHeight="1" x14ac:dyDescent="0.2"/>
    <row r="16695" ht="12.75" customHeight="1" x14ac:dyDescent="0.2"/>
    <row r="16696" ht="12.75" customHeight="1" x14ac:dyDescent="0.2"/>
    <row r="16697" ht="12.75" customHeight="1" x14ac:dyDescent="0.2"/>
    <row r="16698" ht="12.75" customHeight="1" x14ac:dyDescent="0.2"/>
    <row r="16699" ht="12.75" customHeight="1" x14ac:dyDescent="0.2"/>
    <row r="16700" ht="12.75" customHeight="1" x14ac:dyDescent="0.2"/>
    <row r="16701" ht="12.75" customHeight="1" x14ac:dyDescent="0.2"/>
    <row r="16702" ht="12.75" customHeight="1" x14ac:dyDescent="0.2"/>
    <row r="16703" ht="12.75" customHeight="1" x14ac:dyDescent="0.2"/>
    <row r="16704" ht="12.75" customHeight="1" x14ac:dyDescent="0.2"/>
    <row r="16705" ht="12.75" customHeight="1" x14ac:dyDescent="0.2"/>
    <row r="16706" ht="12.75" customHeight="1" x14ac:dyDescent="0.2"/>
    <row r="16707" ht="12.75" customHeight="1" x14ac:dyDescent="0.2"/>
    <row r="16708" ht="12.75" customHeight="1" x14ac:dyDescent="0.2"/>
    <row r="16709" ht="12.75" customHeight="1" x14ac:dyDescent="0.2"/>
    <row r="16710" ht="12.75" customHeight="1" x14ac:dyDescent="0.2"/>
    <row r="16711" ht="12.75" customHeight="1" x14ac:dyDescent="0.2"/>
    <row r="16712" ht="12.75" customHeight="1" x14ac:dyDescent="0.2"/>
    <row r="16713" ht="12.75" customHeight="1" x14ac:dyDescent="0.2"/>
    <row r="16714" ht="12.75" customHeight="1" x14ac:dyDescent="0.2"/>
    <row r="16715" ht="12.75" customHeight="1" x14ac:dyDescent="0.2"/>
    <row r="16716" ht="12.75" customHeight="1" x14ac:dyDescent="0.2"/>
    <row r="16717" ht="12.75" customHeight="1" x14ac:dyDescent="0.2"/>
    <row r="16718" ht="12.75" customHeight="1" x14ac:dyDescent="0.2"/>
    <row r="16719" ht="12.75" customHeight="1" x14ac:dyDescent="0.2"/>
    <row r="16720" ht="12.75" customHeight="1" x14ac:dyDescent="0.2"/>
    <row r="16721" ht="12.75" customHeight="1" x14ac:dyDescent="0.2"/>
    <row r="16722" ht="12.75" customHeight="1" x14ac:dyDescent="0.2"/>
    <row r="16723" ht="12.75" customHeight="1" x14ac:dyDescent="0.2"/>
    <row r="16724" ht="12.75" customHeight="1" x14ac:dyDescent="0.2"/>
    <row r="16725" ht="12.75" customHeight="1" x14ac:dyDescent="0.2"/>
    <row r="16726" ht="12.75" customHeight="1" x14ac:dyDescent="0.2"/>
    <row r="16727" ht="12.75" customHeight="1" x14ac:dyDescent="0.2"/>
    <row r="16728" ht="12.75" customHeight="1" x14ac:dyDescent="0.2"/>
    <row r="16729" ht="12.75" customHeight="1" x14ac:dyDescent="0.2"/>
    <row r="16730" ht="12.75" customHeight="1" x14ac:dyDescent="0.2"/>
    <row r="16731" ht="12.75" customHeight="1" x14ac:dyDescent="0.2"/>
    <row r="16732" ht="12.75" customHeight="1" x14ac:dyDescent="0.2"/>
    <row r="16733" ht="12.75" customHeight="1" x14ac:dyDescent="0.2"/>
    <row r="16734" ht="12.75" customHeight="1" x14ac:dyDescent="0.2"/>
    <row r="16735" ht="12.75" customHeight="1" x14ac:dyDescent="0.2"/>
    <row r="16736" ht="12.75" customHeight="1" x14ac:dyDescent="0.2"/>
    <row r="16737" ht="12.75" customHeight="1" x14ac:dyDescent="0.2"/>
    <row r="16738" ht="12.75" customHeight="1" x14ac:dyDescent="0.2"/>
    <row r="16739" ht="12.75" customHeight="1" x14ac:dyDescent="0.2"/>
    <row r="16740" ht="12.75" customHeight="1" x14ac:dyDescent="0.2"/>
    <row r="16741" ht="12.75" customHeight="1" x14ac:dyDescent="0.2"/>
    <row r="16742" ht="12.75" customHeight="1" x14ac:dyDescent="0.2"/>
    <row r="16743" ht="12.75" customHeight="1" x14ac:dyDescent="0.2"/>
    <row r="16744" ht="12.75" customHeight="1" x14ac:dyDescent="0.2"/>
    <row r="16745" ht="12.75" customHeight="1" x14ac:dyDescent="0.2"/>
    <row r="16746" ht="12.75" customHeight="1" x14ac:dyDescent="0.2"/>
    <row r="16747" ht="12.75" customHeight="1" x14ac:dyDescent="0.2"/>
    <row r="16748" ht="12.75" customHeight="1" x14ac:dyDescent="0.2"/>
    <row r="16749" ht="12.75" customHeight="1" x14ac:dyDescent="0.2"/>
    <row r="16750" ht="12.75" customHeight="1" x14ac:dyDescent="0.2"/>
    <row r="16751" ht="12.75" customHeight="1" x14ac:dyDescent="0.2"/>
    <row r="16752" ht="12.75" customHeight="1" x14ac:dyDescent="0.2"/>
    <row r="16753" ht="12.75" customHeight="1" x14ac:dyDescent="0.2"/>
    <row r="16754" ht="12.75" customHeight="1" x14ac:dyDescent="0.2"/>
    <row r="16755" ht="12.75" customHeight="1" x14ac:dyDescent="0.2"/>
    <row r="16756" ht="12.75" customHeight="1" x14ac:dyDescent="0.2"/>
    <row r="16757" ht="12.75" customHeight="1" x14ac:dyDescent="0.2"/>
    <row r="16758" ht="12.75" customHeight="1" x14ac:dyDescent="0.2"/>
    <row r="16759" ht="12.75" customHeight="1" x14ac:dyDescent="0.2"/>
    <row r="16760" ht="12.75" customHeight="1" x14ac:dyDescent="0.2"/>
    <row r="16761" ht="12.75" customHeight="1" x14ac:dyDescent="0.2"/>
    <row r="16762" ht="12.75" customHeight="1" x14ac:dyDescent="0.2"/>
    <row r="16763" ht="12.75" customHeight="1" x14ac:dyDescent="0.2"/>
    <row r="16764" ht="12.75" customHeight="1" x14ac:dyDescent="0.2"/>
    <row r="16765" ht="12.75" customHeight="1" x14ac:dyDescent="0.2"/>
    <row r="16766" ht="12.75" customHeight="1" x14ac:dyDescent="0.2"/>
    <row r="16767" ht="12.75" customHeight="1" x14ac:dyDescent="0.2"/>
    <row r="16768" ht="12.75" customHeight="1" x14ac:dyDescent="0.2"/>
    <row r="16769" ht="12.75" customHeight="1" x14ac:dyDescent="0.2"/>
    <row r="16770" ht="12.75" customHeight="1" x14ac:dyDescent="0.2"/>
    <row r="16771" ht="12.75" customHeight="1" x14ac:dyDescent="0.2"/>
    <row r="16772" ht="12.75" customHeight="1" x14ac:dyDescent="0.2"/>
    <row r="16773" ht="12.75" customHeight="1" x14ac:dyDescent="0.2"/>
    <row r="16774" ht="12.75" customHeight="1" x14ac:dyDescent="0.2"/>
    <row r="16775" ht="12.75" customHeight="1" x14ac:dyDescent="0.2"/>
    <row r="16776" ht="12.75" customHeight="1" x14ac:dyDescent="0.2"/>
    <row r="16777" ht="12.75" customHeight="1" x14ac:dyDescent="0.2"/>
    <row r="16778" ht="12.75" customHeight="1" x14ac:dyDescent="0.2"/>
    <row r="16779" ht="12.75" customHeight="1" x14ac:dyDescent="0.2"/>
    <row r="16780" ht="12.75" customHeight="1" x14ac:dyDescent="0.2"/>
    <row r="16781" ht="12.75" customHeight="1" x14ac:dyDescent="0.2"/>
    <row r="16782" ht="12.75" customHeight="1" x14ac:dyDescent="0.2"/>
    <row r="16783" ht="12.75" customHeight="1" x14ac:dyDescent="0.2"/>
    <row r="16784" ht="12.75" customHeight="1" x14ac:dyDescent="0.2"/>
    <row r="16785" ht="12.75" customHeight="1" x14ac:dyDescent="0.2"/>
    <row r="16786" ht="12.75" customHeight="1" x14ac:dyDescent="0.2"/>
    <row r="16787" ht="12.75" customHeight="1" x14ac:dyDescent="0.2"/>
    <row r="16788" ht="12.75" customHeight="1" x14ac:dyDescent="0.2"/>
    <row r="16789" ht="12.75" customHeight="1" x14ac:dyDescent="0.2"/>
    <row r="16790" ht="12.75" customHeight="1" x14ac:dyDescent="0.2"/>
    <row r="16791" ht="12.75" customHeight="1" x14ac:dyDescent="0.2"/>
    <row r="16792" ht="12.75" customHeight="1" x14ac:dyDescent="0.2"/>
    <row r="16793" ht="12.75" customHeight="1" x14ac:dyDescent="0.2"/>
    <row r="16794" ht="12.75" customHeight="1" x14ac:dyDescent="0.2"/>
    <row r="16795" ht="12.75" customHeight="1" x14ac:dyDescent="0.2"/>
    <row r="16796" ht="12.75" customHeight="1" x14ac:dyDescent="0.2"/>
    <row r="16797" ht="12.75" customHeight="1" x14ac:dyDescent="0.2"/>
    <row r="16798" ht="12.75" customHeight="1" x14ac:dyDescent="0.2"/>
    <row r="16799" ht="12.75" customHeight="1" x14ac:dyDescent="0.2"/>
    <row r="16800" ht="12.75" customHeight="1" x14ac:dyDescent="0.2"/>
    <row r="16801" ht="12.75" customHeight="1" x14ac:dyDescent="0.2"/>
    <row r="16802" ht="12.75" customHeight="1" x14ac:dyDescent="0.2"/>
    <row r="16803" ht="12.75" customHeight="1" x14ac:dyDescent="0.2"/>
    <row r="16804" ht="12.75" customHeight="1" x14ac:dyDescent="0.2"/>
    <row r="16805" ht="12.75" customHeight="1" x14ac:dyDescent="0.2"/>
    <row r="16806" ht="12.75" customHeight="1" x14ac:dyDescent="0.2"/>
    <row r="16807" ht="12.75" customHeight="1" x14ac:dyDescent="0.2"/>
    <row r="16808" ht="12.75" customHeight="1" x14ac:dyDescent="0.2"/>
    <row r="16809" ht="12.75" customHeight="1" x14ac:dyDescent="0.2"/>
    <row r="16810" ht="12.75" customHeight="1" x14ac:dyDescent="0.2"/>
    <row r="16811" ht="12.75" customHeight="1" x14ac:dyDescent="0.2"/>
    <row r="16812" ht="12.75" customHeight="1" x14ac:dyDescent="0.2"/>
    <row r="16813" ht="12.75" customHeight="1" x14ac:dyDescent="0.2"/>
    <row r="16814" ht="12.75" customHeight="1" x14ac:dyDescent="0.2"/>
    <row r="16815" ht="12.75" customHeight="1" x14ac:dyDescent="0.2"/>
    <row r="16816" ht="12.75" customHeight="1" x14ac:dyDescent="0.2"/>
    <row r="16817" ht="12.75" customHeight="1" x14ac:dyDescent="0.2"/>
    <row r="16818" ht="12.75" customHeight="1" x14ac:dyDescent="0.2"/>
    <row r="16819" ht="12.75" customHeight="1" x14ac:dyDescent="0.2"/>
    <row r="16820" ht="12.75" customHeight="1" x14ac:dyDescent="0.2"/>
    <row r="16821" ht="12.75" customHeight="1" x14ac:dyDescent="0.2"/>
    <row r="16822" ht="12.75" customHeight="1" x14ac:dyDescent="0.2"/>
    <row r="16823" ht="12.75" customHeight="1" x14ac:dyDescent="0.2"/>
    <row r="16824" ht="12.75" customHeight="1" x14ac:dyDescent="0.2"/>
    <row r="16825" ht="12.75" customHeight="1" x14ac:dyDescent="0.2"/>
    <row r="16826" ht="12.75" customHeight="1" x14ac:dyDescent="0.2"/>
    <row r="16827" ht="12.75" customHeight="1" x14ac:dyDescent="0.2"/>
    <row r="16828" ht="12.75" customHeight="1" x14ac:dyDescent="0.2"/>
    <row r="16829" ht="12.75" customHeight="1" x14ac:dyDescent="0.2"/>
    <row r="16830" ht="12.75" customHeight="1" x14ac:dyDescent="0.2"/>
    <row r="16831" ht="12.75" customHeight="1" x14ac:dyDescent="0.2"/>
    <row r="16832" ht="12.75" customHeight="1" x14ac:dyDescent="0.2"/>
    <row r="16833" ht="12.75" customHeight="1" x14ac:dyDescent="0.2"/>
    <row r="16834" ht="12.75" customHeight="1" x14ac:dyDescent="0.2"/>
    <row r="16835" ht="12.75" customHeight="1" x14ac:dyDescent="0.2"/>
    <row r="16836" ht="12.75" customHeight="1" x14ac:dyDescent="0.2"/>
    <row r="16837" ht="12.75" customHeight="1" x14ac:dyDescent="0.2"/>
    <row r="16838" ht="12.75" customHeight="1" x14ac:dyDescent="0.2"/>
    <row r="16839" ht="12.75" customHeight="1" x14ac:dyDescent="0.2"/>
    <row r="16840" ht="12.75" customHeight="1" x14ac:dyDescent="0.2"/>
    <row r="16841" ht="12.75" customHeight="1" x14ac:dyDescent="0.2"/>
    <row r="16842" ht="12.75" customHeight="1" x14ac:dyDescent="0.2"/>
    <row r="16843" ht="12.75" customHeight="1" x14ac:dyDescent="0.2"/>
    <row r="16844" ht="12.75" customHeight="1" x14ac:dyDescent="0.2"/>
    <row r="16845" ht="12.75" customHeight="1" x14ac:dyDescent="0.2"/>
    <row r="16846" ht="12.75" customHeight="1" x14ac:dyDescent="0.2"/>
    <row r="16847" ht="12.75" customHeight="1" x14ac:dyDescent="0.2"/>
    <row r="16848" ht="12.75" customHeight="1" x14ac:dyDescent="0.2"/>
    <row r="16849" ht="12.75" customHeight="1" x14ac:dyDescent="0.2"/>
    <row r="16850" ht="12.75" customHeight="1" x14ac:dyDescent="0.2"/>
    <row r="16851" ht="12.75" customHeight="1" x14ac:dyDescent="0.2"/>
    <row r="16852" ht="12.75" customHeight="1" x14ac:dyDescent="0.2"/>
    <row r="16853" ht="12.75" customHeight="1" x14ac:dyDescent="0.2"/>
    <row r="16854" ht="12.75" customHeight="1" x14ac:dyDescent="0.2"/>
    <row r="16855" ht="12.75" customHeight="1" x14ac:dyDescent="0.2"/>
    <row r="16856" ht="12.75" customHeight="1" x14ac:dyDescent="0.2"/>
    <row r="16857" ht="12.75" customHeight="1" x14ac:dyDescent="0.2"/>
    <row r="16858" ht="12.75" customHeight="1" x14ac:dyDescent="0.2"/>
    <row r="16859" ht="12.75" customHeight="1" x14ac:dyDescent="0.2"/>
    <row r="16860" ht="12.75" customHeight="1" x14ac:dyDescent="0.2"/>
    <row r="16861" ht="12.75" customHeight="1" x14ac:dyDescent="0.2"/>
    <row r="16862" ht="12.75" customHeight="1" x14ac:dyDescent="0.2"/>
    <row r="16863" ht="12.75" customHeight="1" x14ac:dyDescent="0.2"/>
    <row r="16864" ht="12.75" customHeight="1" x14ac:dyDescent="0.2"/>
    <row r="16865" ht="12.75" customHeight="1" x14ac:dyDescent="0.2"/>
    <row r="16866" ht="12.75" customHeight="1" x14ac:dyDescent="0.2"/>
    <row r="16867" ht="12.75" customHeight="1" x14ac:dyDescent="0.2"/>
    <row r="16868" ht="12.75" customHeight="1" x14ac:dyDescent="0.2"/>
    <row r="16869" ht="12.75" customHeight="1" x14ac:dyDescent="0.2"/>
    <row r="16870" ht="12.75" customHeight="1" x14ac:dyDescent="0.2"/>
    <row r="16871" ht="12.75" customHeight="1" x14ac:dyDescent="0.2"/>
    <row r="16872" ht="12.75" customHeight="1" x14ac:dyDescent="0.2"/>
    <row r="16873" ht="12.75" customHeight="1" x14ac:dyDescent="0.2"/>
    <row r="16874" ht="12.75" customHeight="1" x14ac:dyDescent="0.2"/>
    <row r="16875" ht="12.75" customHeight="1" x14ac:dyDescent="0.2"/>
    <row r="16876" ht="12.75" customHeight="1" x14ac:dyDescent="0.2"/>
    <row r="16877" ht="12.75" customHeight="1" x14ac:dyDescent="0.2"/>
    <row r="16878" ht="12.75" customHeight="1" x14ac:dyDescent="0.2"/>
    <row r="16879" ht="12.75" customHeight="1" x14ac:dyDescent="0.2"/>
    <row r="16880" ht="12.75" customHeight="1" x14ac:dyDescent="0.2"/>
    <row r="16881" ht="12.75" customHeight="1" x14ac:dyDescent="0.2"/>
    <row r="16882" ht="12.75" customHeight="1" x14ac:dyDescent="0.2"/>
    <row r="16883" ht="12.75" customHeight="1" x14ac:dyDescent="0.2"/>
    <row r="16884" ht="12.75" customHeight="1" x14ac:dyDescent="0.2"/>
    <row r="16885" ht="12.75" customHeight="1" x14ac:dyDescent="0.2"/>
    <row r="16886" ht="12.75" customHeight="1" x14ac:dyDescent="0.2"/>
    <row r="16887" ht="12.75" customHeight="1" x14ac:dyDescent="0.2"/>
    <row r="16888" ht="12.75" customHeight="1" x14ac:dyDescent="0.2"/>
    <row r="16889" ht="12.75" customHeight="1" x14ac:dyDescent="0.2"/>
    <row r="16890" ht="12.75" customHeight="1" x14ac:dyDescent="0.2"/>
    <row r="16891" ht="12.75" customHeight="1" x14ac:dyDescent="0.2"/>
    <row r="16892" ht="12.75" customHeight="1" x14ac:dyDescent="0.2"/>
    <row r="16893" ht="12.75" customHeight="1" x14ac:dyDescent="0.2"/>
    <row r="16894" ht="12.75" customHeight="1" x14ac:dyDescent="0.2"/>
    <row r="16895" ht="12.75" customHeight="1" x14ac:dyDescent="0.2"/>
    <row r="16896" ht="12.75" customHeight="1" x14ac:dyDescent="0.2"/>
    <row r="16897" ht="12.75" customHeight="1" x14ac:dyDescent="0.2"/>
    <row r="16898" ht="12.75" customHeight="1" x14ac:dyDescent="0.2"/>
    <row r="16899" ht="12.75" customHeight="1" x14ac:dyDescent="0.2"/>
    <row r="16900" ht="12.75" customHeight="1" x14ac:dyDescent="0.2"/>
    <row r="16901" ht="12.75" customHeight="1" x14ac:dyDescent="0.2"/>
    <row r="16902" ht="12.75" customHeight="1" x14ac:dyDescent="0.2"/>
    <row r="16903" ht="12.75" customHeight="1" x14ac:dyDescent="0.2"/>
    <row r="16904" ht="12.75" customHeight="1" x14ac:dyDescent="0.2"/>
    <row r="16905" ht="12.75" customHeight="1" x14ac:dyDescent="0.2"/>
    <row r="16906" ht="12.75" customHeight="1" x14ac:dyDescent="0.2"/>
    <row r="16907" ht="12.75" customHeight="1" x14ac:dyDescent="0.2"/>
    <row r="16908" ht="12.75" customHeight="1" x14ac:dyDescent="0.2"/>
    <row r="16909" ht="12.75" customHeight="1" x14ac:dyDescent="0.2"/>
    <row r="16910" ht="12.75" customHeight="1" x14ac:dyDescent="0.2"/>
    <row r="16911" ht="12.75" customHeight="1" x14ac:dyDescent="0.2"/>
    <row r="16912" ht="12.75" customHeight="1" x14ac:dyDescent="0.2"/>
    <row r="16913" ht="12.75" customHeight="1" x14ac:dyDescent="0.2"/>
    <row r="16914" ht="12.75" customHeight="1" x14ac:dyDescent="0.2"/>
    <row r="16915" ht="12.75" customHeight="1" x14ac:dyDescent="0.2"/>
    <row r="16916" ht="12.75" customHeight="1" x14ac:dyDescent="0.2"/>
    <row r="16917" ht="12.75" customHeight="1" x14ac:dyDescent="0.2"/>
    <row r="16918" ht="12.75" customHeight="1" x14ac:dyDescent="0.2"/>
    <row r="16919" ht="12.75" customHeight="1" x14ac:dyDescent="0.2"/>
    <row r="16920" ht="12.75" customHeight="1" x14ac:dyDescent="0.2"/>
    <row r="16921" ht="12.75" customHeight="1" x14ac:dyDescent="0.2"/>
    <row r="16922" ht="12.75" customHeight="1" x14ac:dyDescent="0.2"/>
    <row r="16923" ht="12.75" customHeight="1" x14ac:dyDescent="0.2"/>
    <row r="16924" ht="12.75" customHeight="1" x14ac:dyDescent="0.2"/>
    <row r="16925" ht="12.75" customHeight="1" x14ac:dyDescent="0.2"/>
    <row r="16926" ht="12.75" customHeight="1" x14ac:dyDescent="0.2"/>
    <row r="16927" ht="12.75" customHeight="1" x14ac:dyDescent="0.2"/>
    <row r="16928" ht="12.75" customHeight="1" x14ac:dyDescent="0.2"/>
    <row r="16929" ht="12.75" customHeight="1" x14ac:dyDescent="0.2"/>
    <row r="16930" ht="12.75" customHeight="1" x14ac:dyDescent="0.2"/>
    <row r="16931" ht="12.75" customHeight="1" x14ac:dyDescent="0.2"/>
    <row r="16932" ht="12.75" customHeight="1" x14ac:dyDescent="0.2"/>
    <row r="16933" ht="12.75" customHeight="1" x14ac:dyDescent="0.2"/>
    <row r="16934" ht="12.75" customHeight="1" x14ac:dyDescent="0.2"/>
    <row r="16935" ht="12.75" customHeight="1" x14ac:dyDescent="0.2"/>
    <row r="16936" ht="12.75" customHeight="1" x14ac:dyDescent="0.2"/>
    <row r="16937" ht="12.75" customHeight="1" x14ac:dyDescent="0.2"/>
    <row r="16938" ht="12.75" customHeight="1" x14ac:dyDescent="0.2"/>
    <row r="16939" ht="12.75" customHeight="1" x14ac:dyDescent="0.2"/>
    <row r="16940" ht="12.75" customHeight="1" x14ac:dyDescent="0.2"/>
    <row r="16941" ht="12.75" customHeight="1" x14ac:dyDescent="0.2"/>
    <row r="16942" ht="12.75" customHeight="1" x14ac:dyDescent="0.2"/>
    <row r="16943" ht="12.75" customHeight="1" x14ac:dyDescent="0.2"/>
    <row r="16944" ht="12.75" customHeight="1" x14ac:dyDescent="0.2"/>
    <row r="16945" ht="12.75" customHeight="1" x14ac:dyDescent="0.2"/>
    <row r="16946" ht="12.75" customHeight="1" x14ac:dyDescent="0.2"/>
    <row r="16947" ht="12.75" customHeight="1" x14ac:dyDescent="0.2"/>
    <row r="16948" ht="12.75" customHeight="1" x14ac:dyDescent="0.2"/>
    <row r="16949" ht="12.75" customHeight="1" x14ac:dyDescent="0.2"/>
    <row r="16950" ht="12.75" customHeight="1" x14ac:dyDescent="0.2"/>
    <row r="16951" ht="12.75" customHeight="1" x14ac:dyDescent="0.2"/>
    <row r="16952" ht="12.75" customHeight="1" x14ac:dyDescent="0.2"/>
    <row r="16953" ht="12.75" customHeight="1" x14ac:dyDescent="0.2"/>
    <row r="16954" ht="12.75" customHeight="1" x14ac:dyDescent="0.2"/>
    <row r="16955" ht="12.75" customHeight="1" x14ac:dyDescent="0.2"/>
    <row r="16956" ht="12.75" customHeight="1" x14ac:dyDescent="0.2"/>
    <row r="16957" ht="12.75" customHeight="1" x14ac:dyDescent="0.2"/>
    <row r="16958" ht="12.75" customHeight="1" x14ac:dyDescent="0.2"/>
    <row r="16959" ht="12.75" customHeight="1" x14ac:dyDescent="0.2"/>
    <row r="16960" ht="12.75" customHeight="1" x14ac:dyDescent="0.2"/>
    <row r="16961" ht="12.75" customHeight="1" x14ac:dyDescent="0.2"/>
    <row r="16962" ht="12.75" customHeight="1" x14ac:dyDescent="0.2"/>
    <row r="16963" ht="12.75" customHeight="1" x14ac:dyDescent="0.2"/>
    <row r="16964" ht="12.75" customHeight="1" x14ac:dyDescent="0.2"/>
    <row r="16965" ht="12.75" customHeight="1" x14ac:dyDescent="0.2"/>
    <row r="16966" ht="12.75" customHeight="1" x14ac:dyDescent="0.2"/>
    <row r="16967" ht="12.75" customHeight="1" x14ac:dyDescent="0.2"/>
    <row r="16968" ht="12.75" customHeight="1" x14ac:dyDescent="0.2"/>
    <row r="16969" ht="12.75" customHeight="1" x14ac:dyDescent="0.2"/>
    <row r="16970" ht="12.75" customHeight="1" x14ac:dyDescent="0.2"/>
    <row r="16971" ht="12.75" customHeight="1" x14ac:dyDescent="0.2"/>
    <row r="16972" ht="12.75" customHeight="1" x14ac:dyDescent="0.2"/>
    <row r="16973" ht="12.75" customHeight="1" x14ac:dyDescent="0.2"/>
    <row r="16974" ht="12.75" customHeight="1" x14ac:dyDescent="0.2"/>
    <row r="16975" ht="12.75" customHeight="1" x14ac:dyDescent="0.2"/>
    <row r="16976" ht="12.75" customHeight="1" x14ac:dyDescent="0.2"/>
    <row r="16977" ht="12.75" customHeight="1" x14ac:dyDescent="0.2"/>
    <row r="16978" ht="12.75" customHeight="1" x14ac:dyDescent="0.2"/>
    <row r="16979" ht="12.75" customHeight="1" x14ac:dyDescent="0.2"/>
    <row r="16980" ht="12.75" customHeight="1" x14ac:dyDescent="0.2"/>
    <row r="16981" ht="12.75" customHeight="1" x14ac:dyDescent="0.2"/>
    <row r="16982" ht="12.75" customHeight="1" x14ac:dyDescent="0.2"/>
    <row r="16983" ht="12.75" customHeight="1" x14ac:dyDescent="0.2"/>
    <row r="16984" ht="12.75" customHeight="1" x14ac:dyDescent="0.2"/>
    <row r="16985" ht="12.75" customHeight="1" x14ac:dyDescent="0.2"/>
    <row r="16986" ht="12.75" customHeight="1" x14ac:dyDescent="0.2"/>
    <row r="16987" ht="12.75" customHeight="1" x14ac:dyDescent="0.2"/>
    <row r="16988" ht="12.75" customHeight="1" x14ac:dyDescent="0.2"/>
    <row r="16989" ht="12.75" customHeight="1" x14ac:dyDescent="0.2"/>
    <row r="16990" ht="12.75" customHeight="1" x14ac:dyDescent="0.2"/>
    <row r="16991" ht="12.75" customHeight="1" x14ac:dyDescent="0.2"/>
    <row r="16992" ht="12.75" customHeight="1" x14ac:dyDescent="0.2"/>
    <row r="16993" ht="12.75" customHeight="1" x14ac:dyDescent="0.2"/>
    <row r="16994" ht="12.75" customHeight="1" x14ac:dyDescent="0.2"/>
    <row r="16995" ht="12.75" customHeight="1" x14ac:dyDescent="0.2"/>
    <row r="16996" ht="12.75" customHeight="1" x14ac:dyDescent="0.2"/>
    <row r="16997" ht="12.75" customHeight="1" x14ac:dyDescent="0.2"/>
    <row r="16998" ht="12.75" customHeight="1" x14ac:dyDescent="0.2"/>
    <row r="16999" ht="12.75" customHeight="1" x14ac:dyDescent="0.2"/>
    <row r="17000" ht="12.75" customHeight="1" x14ac:dyDescent="0.2"/>
    <row r="17001" ht="12.75" customHeight="1" x14ac:dyDescent="0.2"/>
    <row r="17002" ht="12.75" customHeight="1" x14ac:dyDescent="0.2"/>
    <row r="17003" ht="12.75" customHeight="1" x14ac:dyDescent="0.2"/>
    <row r="17004" ht="12.75" customHeight="1" x14ac:dyDescent="0.2"/>
    <row r="17005" ht="12.75" customHeight="1" x14ac:dyDescent="0.2"/>
    <row r="17006" ht="12.75" customHeight="1" x14ac:dyDescent="0.2"/>
    <row r="17007" ht="12.75" customHeight="1" x14ac:dyDescent="0.2"/>
    <row r="17008" ht="12.75" customHeight="1" x14ac:dyDescent="0.2"/>
    <row r="17009" ht="12.75" customHeight="1" x14ac:dyDescent="0.2"/>
    <row r="17010" ht="12.75" customHeight="1" x14ac:dyDescent="0.2"/>
    <row r="17011" ht="12.75" customHeight="1" x14ac:dyDescent="0.2"/>
    <row r="17012" ht="12.75" customHeight="1" x14ac:dyDescent="0.2"/>
    <row r="17013" ht="12.75" customHeight="1" x14ac:dyDescent="0.2"/>
    <row r="17014" ht="12.75" customHeight="1" x14ac:dyDescent="0.2"/>
    <row r="17015" ht="12.75" customHeight="1" x14ac:dyDescent="0.2"/>
    <row r="17016" ht="12.75" customHeight="1" x14ac:dyDescent="0.2"/>
    <row r="17017" ht="12.75" customHeight="1" x14ac:dyDescent="0.2"/>
    <row r="17018" ht="12.75" customHeight="1" x14ac:dyDescent="0.2"/>
    <row r="17019" ht="12.75" customHeight="1" x14ac:dyDescent="0.2"/>
    <row r="17020" ht="12.75" customHeight="1" x14ac:dyDescent="0.2"/>
    <row r="17021" ht="12.75" customHeight="1" x14ac:dyDescent="0.2"/>
    <row r="17022" ht="12.75" customHeight="1" x14ac:dyDescent="0.2"/>
    <row r="17023" ht="12.75" customHeight="1" x14ac:dyDescent="0.2"/>
    <row r="17024" ht="12.75" customHeight="1" x14ac:dyDescent="0.2"/>
    <row r="17025" ht="12.75" customHeight="1" x14ac:dyDescent="0.2"/>
    <row r="17026" ht="12.75" customHeight="1" x14ac:dyDescent="0.2"/>
    <row r="17027" ht="12.75" customHeight="1" x14ac:dyDescent="0.2"/>
    <row r="17028" ht="12.75" customHeight="1" x14ac:dyDescent="0.2"/>
    <row r="17029" ht="12.75" customHeight="1" x14ac:dyDescent="0.2"/>
    <row r="17030" ht="12.75" customHeight="1" x14ac:dyDescent="0.2"/>
    <row r="17031" ht="12.75" customHeight="1" x14ac:dyDescent="0.2"/>
    <row r="17032" ht="12.75" customHeight="1" x14ac:dyDescent="0.2"/>
    <row r="17033" ht="12.75" customHeight="1" x14ac:dyDescent="0.2"/>
    <row r="17034" ht="12.75" customHeight="1" x14ac:dyDescent="0.2"/>
    <row r="17035" ht="12.75" customHeight="1" x14ac:dyDescent="0.2"/>
    <row r="17036" ht="12.75" customHeight="1" x14ac:dyDescent="0.2"/>
    <row r="17037" ht="12.75" customHeight="1" x14ac:dyDescent="0.2"/>
    <row r="17038" ht="12.75" customHeight="1" x14ac:dyDescent="0.2"/>
    <row r="17039" ht="12.75" customHeight="1" x14ac:dyDescent="0.2"/>
    <row r="17040" ht="12.75" customHeight="1" x14ac:dyDescent="0.2"/>
    <row r="17041" ht="12.75" customHeight="1" x14ac:dyDescent="0.2"/>
    <row r="17042" ht="12.75" customHeight="1" x14ac:dyDescent="0.2"/>
    <row r="17043" ht="12.75" customHeight="1" x14ac:dyDescent="0.2"/>
    <row r="17044" ht="12.75" customHeight="1" x14ac:dyDescent="0.2"/>
    <row r="17045" ht="12.75" customHeight="1" x14ac:dyDescent="0.2"/>
    <row r="17046" ht="12.75" customHeight="1" x14ac:dyDescent="0.2"/>
    <row r="17047" ht="12.75" customHeight="1" x14ac:dyDescent="0.2"/>
    <row r="17048" ht="12.75" customHeight="1" x14ac:dyDescent="0.2"/>
    <row r="17049" ht="12.75" customHeight="1" x14ac:dyDescent="0.2"/>
    <row r="17050" ht="12.75" customHeight="1" x14ac:dyDescent="0.2"/>
    <row r="17051" ht="12.75" customHeight="1" x14ac:dyDescent="0.2"/>
    <row r="17052" ht="12.75" customHeight="1" x14ac:dyDescent="0.2"/>
    <row r="17053" ht="12.75" customHeight="1" x14ac:dyDescent="0.2"/>
    <row r="17054" ht="12.75" customHeight="1" x14ac:dyDescent="0.2"/>
    <row r="17055" ht="12.75" customHeight="1" x14ac:dyDescent="0.2"/>
    <row r="17056" ht="12.75" customHeight="1" x14ac:dyDescent="0.2"/>
    <row r="17057" ht="12.75" customHeight="1" x14ac:dyDescent="0.2"/>
    <row r="17058" ht="12.75" customHeight="1" x14ac:dyDescent="0.2"/>
    <row r="17059" ht="12.75" customHeight="1" x14ac:dyDescent="0.2"/>
    <row r="17060" ht="12.75" customHeight="1" x14ac:dyDescent="0.2"/>
    <row r="17061" ht="12.75" customHeight="1" x14ac:dyDescent="0.2"/>
    <row r="17062" ht="12.75" customHeight="1" x14ac:dyDescent="0.2"/>
    <row r="17063" ht="12.75" customHeight="1" x14ac:dyDescent="0.2"/>
    <row r="17064" ht="12.75" customHeight="1" x14ac:dyDescent="0.2"/>
    <row r="17065" ht="12.75" customHeight="1" x14ac:dyDescent="0.2"/>
    <row r="17066" ht="12.75" customHeight="1" x14ac:dyDescent="0.2"/>
    <row r="17067" ht="12.75" customHeight="1" x14ac:dyDescent="0.2"/>
    <row r="17068" ht="12.75" customHeight="1" x14ac:dyDescent="0.2"/>
    <row r="17069" ht="12.75" customHeight="1" x14ac:dyDescent="0.2"/>
    <row r="17070" ht="12.75" customHeight="1" x14ac:dyDescent="0.2"/>
    <row r="17071" ht="12.75" customHeight="1" x14ac:dyDescent="0.2"/>
    <row r="17072" ht="12.75" customHeight="1" x14ac:dyDescent="0.2"/>
    <row r="17073" ht="12.75" customHeight="1" x14ac:dyDescent="0.2"/>
    <row r="17074" ht="12.75" customHeight="1" x14ac:dyDescent="0.2"/>
    <row r="17075" ht="12.75" customHeight="1" x14ac:dyDescent="0.2"/>
    <row r="17076" ht="12.75" customHeight="1" x14ac:dyDescent="0.2"/>
    <row r="17077" ht="12.75" customHeight="1" x14ac:dyDescent="0.2"/>
    <row r="17078" ht="12.75" customHeight="1" x14ac:dyDescent="0.2"/>
    <row r="17079" ht="12.75" customHeight="1" x14ac:dyDescent="0.2"/>
    <row r="17080" ht="12.75" customHeight="1" x14ac:dyDescent="0.2"/>
    <row r="17081" ht="12.75" customHeight="1" x14ac:dyDescent="0.2"/>
    <row r="17082" ht="12.75" customHeight="1" x14ac:dyDescent="0.2"/>
    <row r="17083" ht="12.75" customHeight="1" x14ac:dyDescent="0.2"/>
    <row r="17084" ht="12.75" customHeight="1" x14ac:dyDescent="0.2"/>
    <row r="17085" ht="12.75" customHeight="1" x14ac:dyDescent="0.2"/>
    <row r="17086" ht="12.75" customHeight="1" x14ac:dyDescent="0.2"/>
    <row r="17087" ht="12.75" customHeight="1" x14ac:dyDescent="0.2"/>
    <row r="17088" ht="12.75" customHeight="1" x14ac:dyDescent="0.2"/>
    <row r="17089" ht="12.75" customHeight="1" x14ac:dyDescent="0.2"/>
    <row r="17090" ht="12.75" customHeight="1" x14ac:dyDescent="0.2"/>
    <row r="17091" ht="12.75" customHeight="1" x14ac:dyDescent="0.2"/>
    <row r="17092" ht="12.75" customHeight="1" x14ac:dyDescent="0.2"/>
    <row r="17093" ht="12.75" customHeight="1" x14ac:dyDescent="0.2"/>
    <row r="17094" ht="12.75" customHeight="1" x14ac:dyDescent="0.2"/>
    <row r="17095" ht="12.75" customHeight="1" x14ac:dyDescent="0.2"/>
    <row r="17096" ht="12.75" customHeight="1" x14ac:dyDescent="0.2"/>
    <row r="17097" ht="12.75" customHeight="1" x14ac:dyDescent="0.2"/>
    <row r="17098" ht="12.75" customHeight="1" x14ac:dyDescent="0.2"/>
    <row r="17099" ht="12.75" customHeight="1" x14ac:dyDescent="0.2"/>
    <row r="17100" ht="12.75" customHeight="1" x14ac:dyDescent="0.2"/>
    <row r="17101" ht="12.75" customHeight="1" x14ac:dyDescent="0.2"/>
    <row r="17102" ht="12.75" customHeight="1" x14ac:dyDescent="0.2"/>
    <row r="17103" ht="12.75" customHeight="1" x14ac:dyDescent="0.2"/>
    <row r="17104" ht="12.75" customHeight="1" x14ac:dyDescent="0.2"/>
    <row r="17105" ht="12.75" customHeight="1" x14ac:dyDescent="0.2"/>
    <row r="17106" ht="12.75" customHeight="1" x14ac:dyDescent="0.2"/>
    <row r="17107" ht="12.75" customHeight="1" x14ac:dyDescent="0.2"/>
    <row r="17108" ht="12.75" customHeight="1" x14ac:dyDescent="0.2"/>
    <row r="17109" ht="12.75" customHeight="1" x14ac:dyDescent="0.2"/>
    <row r="17110" ht="12.75" customHeight="1" x14ac:dyDescent="0.2"/>
    <row r="17111" ht="12.75" customHeight="1" x14ac:dyDescent="0.2"/>
    <row r="17112" ht="12.75" customHeight="1" x14ac:dyDescent="0.2"/>
    <row r="17113" ht="12.75" customHeight="1" x14ac:dyDescent="0.2"/>
    <row r="17114" ht="12.75" customHeight="1" x14ac:dyDescent="0.2"/>
    <row r="17115" ht="12.75" customHeight="1" x14ac:dyDescent="0.2"/>
    <row r="17116" ht="12.75" customHeight="1" x14ac:dyDescent="0.2"/>
    <row r="17117" ht="12.75" customHeight="1" x14ac:dyDescent="0.2"/>
    <row r="17118" ht="12.75" customHeight="1" x14ac:dyDescent="0.2"/>
    <row r="17119" ht="12.75" customHeight="1" x14ac:dyDescent="0.2"/>
    <row r="17120" ht="12.75" customHeight="1" x14ac:dyDescent="0.2"/>
    <row r="17121" ht="12.75" customHeight="1" x14ac:dyDescent="0.2"/>
    <row r="17122" ht="12.75" customHeight="1" x14ac:dyDescent="0.2"/>
    <row r="17123" ht="12.75" customHeight="1" x14ac:dyDescent="0.2"/>
    <row r="17124" ht="12.75" customHeight="1" x14ac:dyDescent="0.2"/>
    <row r="17125" ht="12.75" customHeight="1" x14ac:dyDescent="0.2"/>
    <row r="17126" ht="12.75" customHeight="1" x14ac:dyDescent="0.2"/>
    <row r="17127" ht="12.75" customHeight="1" x14ac:dyDescent="0.2"/>
    <row r="17128" ht="12.75" customHeight="1" x14ac:dyDescent="0.2"/>
    <row r="17129" ht="12.75" customHeight="1" x14ac:dyDescent="0.2"/>
    <row r="17130" ht="12.75" customHeight="1" x14ac:dyDescent="0.2"/>
    <row r="17131" ht="12.75" customHeight="1" x14ac:dyDescent="0.2"/>
    <row r="17132" ht="12.75" customHeight="1" x14ac:dyDescent="0.2"/>
    <row r="17133" ht="12.75" customHeight="1" x14ac:dyDescent="0.2"/>
    <row r="17134" ht="12.75" customHeight="1" x14ac:dyDescent="0.2"/>
    <row r="17135" ht="12.75" customHeight="1" x14ac:dyDescent="0.2"/>
    <row r="17136" ht="12.75" customHeight="1" x14ac:dyDescent="0.2"/>
    <row r="17137" ht="12.75" customHeight="1" x14ac:dyDescent="0.2"/>
    <row r="17138" ht="12.75" customHeight="1" x14ac:dyDescent="0.2"/>
    <row r="17139" ht="12.75" customHeight="1" x14ac:dyDescent="0.2"/>
    <row r="17140" ht="12.75" customHeight="1" x14ac:dyDescent="0.2"/>
    <row r="17141" ht="12.75" customHeight="1" x14ac:dyDescent="0.2"/>
    <row r="17142" ht="12.75" customHeight="1" x14ac:dyDescent="0.2"/>
    <row r="17143" ht="12.75" customHeight="1" x14ac:dyDescent="0.2"/>
    <row r="17144" ht="12.75" customHeight="1" x14ac:dyDescent="0.2"/>
    <row r="17145" ht="12.75" customHeight="1" x14ac:dyDescent="0.2"/>
    <row r="17146" ht="12.75" customHeight="1" x14ac:dyDescent="0.2"/>
    <row r="17147" ht="12.75" customHeight="1" x14ac:dyDescent="0.2"/>
    <row r="17148" ht="12.75" customHeight="1" x14ac:dyDescent="0.2"/>
    <row r="17149" ht="12.75" customHeight="1" x14ac:dyDescent="0.2"/>
    <row r="17150" ht="12.75" customHeight="1" x14ac:dyDescent="0.2"/>
    <row r="17151" ht="12.75" customHeight="1" x14ac:dyDescent="0.2"/>
    <row r="17152" ht="12.75" customHeight="1" x14ac:dyDescent="0.2"/>
    <row r="17153" ht="12.75" customHeight="1" x14ac:dyDescent="0.2"/>
    <row r="17154" ht="12.75" customHeight="1" x14ac:dyDescent="0.2"/>
    <row r="17155" ht="12.75" customHeight="1" x14ac:dyDescent="0.2"/>
    <row r="17156" ht="12.75" customHeight="1" x14ac:dyDescent="0.2"/>
    <row r="17157" ht="12.75" customHeight="1" x14ac:dyDescent="0.2"/>
    <row r="17158" ht="12.75" customHeight="1" x14ac:dyDescent="0.2"/>
    <row r="17159" ht="12.75" customHeight="1" x14ac:dyDescent="0.2"/>
    <row r="17160" ht="12.75" customHeight="1" x14ac:dyDescent="0.2"/>
    <row r="17161" ht="12.75" customHeight="1" x14ac:dyDescent="0.2"/>
    <row r="17162" ht="12.75" customHeight="1" x14ac:dyDescent="0.2"/>
    <row r="17163" ht="12.75" customHeight="1" x14ac:dyDescent="0.2"/>
    <row r="17164" ht="12.75" customHeight="1" x14ac:dyDescent="0.2"/>
    <row r="17165" ht="12.75" customHeight="1" x14ac:dyDescent="0.2"/>
    <row r="17166" ht="12.75" customHeight="1" x14ac:dyDescent="0.2"/>
    <row r="17167" ht="12.75" customHeight="1" x14ac:dyDescent="0.2"/>
    <row r="17168" ht="12.75" customHeight="1" x14ac:dyDescent="0.2"/>
    <row r="17169" ht="12.75" customHeight="1" x14ac:dyDescent="0.2"/>
    <row r="17170" ht="12.75" customHeight="1" x14ac:dyDescent="0.2"/>
    <row r="17171" ht="12.75" customHeight="1" x14ac:dyDescent="0.2"/>
    <row r="17172" ht="12.75" customHeight="1" x14ac:dyDescent="0.2"/>
    <row r="17173" ht="12.75" customHeight="1" x14ac:dyDescent="0.2"/>
    <row r="17174" ht="12.75" customHeight="1" x14ac:dyDescent="0.2"/>
    <row r="17175" ht="12.75" customHeight="1" x14ac:dyDescent="0.2"/>
    <row r="17176" ht="12.75" customHeight="1" x14ac:dyDescent="0.2"/>
    <row r="17177" ht="12.75" customHeight="1" x14ac:dyDescent="0.2"/>
    <row r="17178" ht="12.75" customHeight="1" x14ac:dyDescent="0.2"/>
    <row r="17179" ht="12.75" customHeight="1" x14ac:dyDescent="0.2"/>
    <row r="17180" ht="12.75" customHeight="1" x14ac:dyDescent="0.2"/>
    <row r="17181" ht="12.75" customHeight="1" x14ac:dyDescent="0.2"/>
    <row r="17182" ht="12.75" customHeight="1" x14ac:dyDescent="0.2"/>
    <row r="17183" ht="12.75" customHeight="1" x14ac:dyDescent="0.2"/>
    <row r="17184" ht="12.75" customHeight="1" x14ac:dyDescent="0.2"/>
    <row r="17185" ht="12.75" customHeight="1" x14ac:dyDescent="0.2"/>
    <row r="17186" ht="12.75" customHeight="1" x14ac:dyDescent="0.2"/>
    <row r="17187" ht="12.75" customHeight="1" x14ac:dyDescent="0.2"/>
    <row r="17188" ht="12.75" customHeight="1" x14ac:dyDescent="0.2"/>
    <row r="17189" ht="12.75" customHeight="1" x14ac:dyDescent="0.2"/>
    <row r="17190" ht="12.75" customHeight="1" x14ac:dyDescent="0.2"/>
    <row r="17191" ht="12.75" customHeight="1" x14ac:dyDescent="0.2"/>
    <row r="17192" ht="12.75" customHeight="1" x14ac:dyDescent="0.2"/>
    <row r="17193" ht="12.75" customHeight="1" x14ac:dyDescent="0.2"/>
    <row r="17194" ht="12.75" customHeight="1" x14ac:dyDescent="0.2"/>
    <row r="17195" ht="12.75" customHeight="1" x14ac:dyDescent="0.2"/>
    <row r="17196" ht="12.75" customHeight="1" x14ac:dyDescent="0.2"/>
    <row r="17197" ht="12.75" customHeight="1" x14ac:dyDescent="0.2"/>
    <row r="17198" ht="12.75" customHeight="1" x14ac:dyDescent="0.2"/>
    <row r="17199" ht="12.75" customHeight="1" x14ac:dyDescent="0.2"/>
    <row r="17200" ht="12.75" customHeight="1" x14ac:dyDescent="0.2"/>
    <row r="17201" ht="12.75" customHeight="1" x14ac:dyDescent="0.2"/>
    <row r="17202" ht="12.75" customHeight="1" x14ac:dyDescent="0.2"/>
    <row r="17203" ht="12.75" customHeight="1" x14ac:dyDescent="0.2"/>
    <row r="17204" ht="12.75" customHeight="1" x14ac:dyDescent="0.2"/>
    <row r="17205" ht="12.75" customHeight="1" x14ac:dyDescent="0.2"/>
    <row r="17206" ht="12.75" customHeight="1" x14ac:dyDescent="0.2"/>
    <row r="17207" ht="12.75" customHeight="1" x14ac:dyDescent="0.2"/>
    <row r="17208" ht="12.75" customHeight="1" x14ac:dyDescent="0.2"/>
    <row r="17209" ht="12.75" customHeight="1" x14ac:dyDescent="0.2"/>
    <row r="17210" ht="12.75" customHeight="1" x14ac:dyDescent="0.2"/>
    <row r="17211" ht="12.75" customHeight="1" x14ac:dyDescent="0.2"/>
    <row r="17212" ht="12.75" customHeight="1" x14ac:dyDescent="0.2"/>
    <row r="17213" ht="12.75" customHeight="1" x14ac:dyDescent="0.2"/>
    <row r="17214" ht="12.75" customHeight="1" x14ac:dyDescent="0.2"/>
    <row r="17215" ht="12.75" customHeight="1" x14ac:dyDescent="0.2"/>
    <row r="17216" ht="12.75" customHeight="1" x14ac:dyDescent="0.2"/>
    <row r="17217" ht="12.75" customHeight="1" x14ac:dyDescent="0.2"/>
    <row r="17218" ht="12.75" customHeight="1" x14ac:dyDescent="0.2"/>
    <row r="17219" ht="12.75" customHeight="1" x14ac:dyDescent="0.2"/>
    <row r="17220" ht="12.75" customHeight="1" x14ac:dyDescent="0.2"/>
    <row r="17221" ht="12.75" customHeight="1" x14ac:dyDescent="0.2"/>
    <row r="17222" ht="12.75" customHeight="1" x14ac:dyDescent="0.2"/>
    <row r="17223" ht="12.75" customHeight="1" x14ac:dyDescent="0.2"/>
    <row r="17224" ht="12.75" customHeight="1" x14ac:dyDescent="0.2"/>
    <row r="17225" ht="12.75" customHeight="1" x14ac:dyDescent="0.2"/>
    <row r="17226" ht="12.75" customHeight="1" x14ac:dyDescent="0.2"/>
    <row r="17227" ht="12.75" customHeight="1" x14ac:dyDescent="0.2"/>
    <row r="17228" ht="12.75" customHeight="1" x14ac:dyDescent="0.2"/>
    <row r="17229" ht="12.75" customHeight="1" x14ac:dyDescent="0.2"/>
    <row r="17230" ht="12.75" customHeight="1" x14ac:dyDescent="0.2"/>
    <row r="17231" ht="12.75" customHeight="1" x14ac:dyDescent="0.2"/>
    <row r="17232" ht="12.75" customHeight="1" x14ac:dyDescent="0.2"/>
    <row r="17233" ht="12.75" customHeight="1" x14ac:dyDescent="0.2"/>
    <row r="17234" ht="12.75" customHeight="1" x14ac:dyDescent="0.2"/>
    <row r="17235" ht="12.75" customHeight="1" x14ac:dyDescent="0.2"/>
    <row r="17236" ht="12.75" customHeight="1" x14ac:dyDescent="0.2"/>
    <row r="17237" ht="12.75" customHeight="1" x14ac:dyDescent="0.2"/>
    <row r="17238" ht="12.75" customHeight="1" x14ac:dyDescent="0.2"/>
    <row r="17239" ht="12.75" customHeight="1" x14ac:dyDescent="0.2"/>
    <row r="17240" ht="12.75" customHeight="1" x14ac:dyDescent="0.2"/>
    <row r="17241" ht="12.75" customHeight="1" x14ac:dyDescent="0.2"/>
    <row r="17242" ht="12.75" customHeight="1" x14ac:dyDescent="0.2"/>
    <row r="17243" ht="12.75" customHeight="1" x14ac:dyDescent="0.2"/>
    <row r="17244" ht="12.75" customHeight="1" x14ac:dyDescent="0.2"/>
    <row r="17245" ht="12.75" customHeight="1" x14ac:dyDescent="0.2"/>
    <row r="17246" ht="12.75" customHeight="1" x14ac:dyDescent="0.2"/>
    <row r="17247" ht="12.75" customHeight="1" x14ac:dyDescent="0.2"/>
    <row r="17248" ht="12.75" customHeight="1" x14ac:dyDescent="0.2"/>
    <row r="17249" ht="12.75" customHeight="1" x14ac:dyDescent="0.2"/>
    <row r="17250" ht="12.75" customHeight="1" x14ac:dyDescent="0.2"/>
    <row r="17251" ht="12.75" customHeight="1" x14ac:dyDescent="0.2"/>
    <row r="17252" ht="12.75" customHeight="1" x14ac:dyDescent="0.2"/>
    <row r="17253" ht="12.75" customHeight="1" x14ac:dyDescent="0.2"/>
    <row r="17254" ht="12.75" customHeight="1" x14ac:dyDescent="0.2"/>
    <row r="17255" ht="12.75" customHeight="1" x14ac:dyDescent="0.2"/>
    <row r="17256" ht="12.75" customHeight="1" x14ac:dyDescent="0.2"/>
    <row r="17257" ht="12.75" customHeight="1" x14ac:dyDescent="0.2"/>
    <row r="17258" ht="12.75" customHeight="1" x14ac:dyDescent="0.2"/>
    <row r="17259" ht="12.75" customHeight="1" x14ac:dyDescent="0.2"/>
    <row r="17260" ht="12.75" customHeight="1" x14ac:dyDescent="0.2"/>
    <row r="17261" ht="12.75" customHeight="1" x14ac:dyDescent="0.2"/>
    <row r="17262" ht="12.75" customHeight="1" x14ac:dyDescent="0.2"/>
    <row r="17263" ht="12.75" customHeight="1" x14ac:dyDescent="0.2"/>
    <row r="17264" ht="12.75" customHeight="1" x14ac:dyDescent="0.2"/>
    <row r="17265" ht="12.75" customHeight="1" x14ac:dyDescent="0.2"/>
    <row r="17266" ht="12.75" customHeight="1" x14ac:dyDescent="0.2"/>
    <row r="17267" ht="12.75" customHeight="1" x14ac:dyDescent="0.2"/>
    <row r="17268" ht="12.75" customHeight="1" x14ac:dyDescent="0.2"/>
    <row r="17269" ht="12.75" customHeight="1" x14ac:dyDescent="0.2"/>
    <row r="17270" ht="12.75" customHeight="1" x14ac:dyDescent="0.2"/>
    <row r="17271" ht="12.75" customHeight="1" x14ac:dyDescent="0.2"/>
    <row r="17272" ht="12.75" customHeight="1" x14ac:dyDescent="0.2"/>
    <row r="17273" ht="12.75" customHeight="1" x14ac:dyDescent="0.2"/>
    <row r="17274" ht="12.75" customHeight="1" x14ac:dyDescent="0.2"/>
    <row r="17275" ht="12.75" customHeight="1" x14ac:dyDescent="0.2"/>
    <row r="17276" ht="12.75" customHeight="1" x14ac:dyDescent="0.2"/>
    <row r="17277" ht="12.75" customHeight="1" x14ac:dyDescent="0.2"/>
    <row r="17278" ht="12.75" customHeight="1" x14ac:dyDescent="0.2"/>
    <row r="17279" ht="12.75" customHeight="1" x14ac:dyDescent="0.2"/>
    <row r="17280" ht="12.75" customHeight="1" x14ac:dyDescent="0.2"/>
    <row r="17281" ht="12.75" customHeight="1" x14ac:dyDescent="0.2"/>
    <row r="17282" ht="12.75" customHeight="1" x14ac:dyDescent="0.2"/>
    <row r="17283" ht="12.75" customHeight="1" x14ac:dyDescent="0.2"/>
    <row r="17284" ht="12.75" customHeight="1" x14ac:dyDescent="0.2"/>
    <row r="17285" ht="12.75" customHeight="1" x14ac:dyDescent="0.2"/>
    <row r="17286" ht="12.75" customHeight="1" x14ac:dyDescent="0.2"/>
    <row r="17287" ht="12.75" customHeight="1" x14ac:dyDescent="0.2"/>
    <row r="17288" ht="12.75" customHeight="1" x14ac:dyDescent="0.2"/>
    <row r="17289" ht="12.75" customHeight="1" x14ac:dyDescent="0.2"/>
    <row r="17290" ht="12.75" customHeight="1" x14ac:dyDescent="0.2"/>
    <row r="17291" ht="12.75" customHeight="1" x14ac:dyDescent="0.2"/>
    <row r="17292" ht="12.75" customHeight="1" x14ac:dyDescent="0.2"/>
    <row r="17293" ht="12.75" customHeight="1" x14ac:dyDescent="0.2"/>
    <row r="17294" ht="12.75" customHeight="1" x14ac:dyDescent="0.2"/>
    <row r="17295" ht="12.75" customHeight="1" x14ac:dyDescent="0.2"/>
    <row r="17296" ht="12.75" customHeight="1" x14ac:dyDescent="0.2"/>
    <row r="17297" ht="12.75" customHeight="1" x14ac:dyDescent="0.2"/>
    <row r="17298" ht="12.75" customHeight="1" x14ac:dyDescent="0.2"/>
    <row r="17299" ht="12.75" customHeight="1" x14ac:dyDescent="0.2"/>
    <row r="17300" ht="12.75" customHeight="1" x14ac:dyDescent="0.2"/>
    <row r="17301" ht="12.75" customHeight="1" x14ac:dyDescent="0.2"/>
    <row r="17302" ht="12.75" customHeight="1" x14ac:dyDescent="0.2"/>
    <row r="17303" ht="12.75" customHeight="1" x14ac:dyDescent="0.2"/>
    <row r="17304" ht="12.75" customHeight="1" x14ac:dyDescent="0.2"/>
    <row r="17305" ht="12.75" customHeight="1" x14ac:dyDescent="0.2"/>
    <row r="17306" ht="12.75" customHeight="1" x14ac:dyDescent="0.2"/>
    <row r="17307" ht="12.75" customHeight="1" x14ac:dyDescent="0.2"/>
    <row r="17308" ht="12.75" customHeight="1" x14ac:dyDescent="0.2"/>
    <row r="17309" ht="12.75" customHeight="1" x14ac:dyDescent="0.2"/>
    <row r="17310" ht="12.75" customHeight="1" x14ac:dyDescent="0.2"/>
    <row r="17311" ht="12.75" customHeight="1" x14ac:dyDescent="0.2"/>
    <row r="17312" ht="12.75" customHeight="1" x14ac:dyDescent="0.2"/>
    <row r="17313" ht="12.75" customHeight="1" x14ac:dyDescent="0.2"/>
    <row r="17314" ht="12.75" customHeight="1" x14ac:dyDescent="0.2"/>
    <row r="17315" ht="12.75" customHeight="1" x14ac:dyDescent="0.2"/>
    <row r="17316" ht="12.75" customHeight="1" x14ac:dyDescent="0.2"/>
    <row r="17317" ht="12.75" customHeight="1" x14ac:dyDescent="0.2"/>
    <row r="17318" ht="12.75" customHeight="1" x14ac:dyDescent="0.2"/>
    <row r="17319" ht="12.75" customHeight="1" x14ac:dyDescent="0.2"/>
    <row r="17320" ht="12.75" customHeight="1" x14ac:dyDescent="0.2"/>
    <row r="17321" ht="12.75" customHeight="1" x14ac:dyDescent="0.2"/>
    <row r="17322" ht="12.75" customHeight="1" x14ac:dyDescent="0.2"/>
    <row r="17323" ht="12.75" customHeight="1" x14ac:dyDescent="0.2"/>
    <row r="17324" ht="12.75" customHeight="1" x14ac:dyDescent="0.2"/>
    <row r="17325" ht="12.75" customHeight="1" x14ac:dyDescent="0.2"/>
    <row r="17326" ht="12.75" customHeight="1" x14ac:dyDescent="0.2"/>
    <row r="17327" ht="12.75" customHeight="1" x14ac:dyDescent="0.2"/>
    <row r="17328" ht="12.75" customHeight="1" x14ac:dyDescent="0.2"/>
    <row r="17329" ht="12.75" customHeight="1" x14ac:dyDescent="0.2"/>
    <row r="17330" ht="12.75" customHeight="1" x14ac:dyDescent="0.2"/>
    <row r="17331" ht="12.75" customHeight="1" x14ac:dyDescent="0.2"/>
    <row r="17332" ht="12.75" customHeight="1" x14ac:dyDescent="0.2"/>
    <row r="17333" ht="12.75" customHeight="1" x14ac:dyDescent="0.2"/>
    <row r="17334" ht="12.75" customHeight="1" x14ac:dyDescent="0.2"/>
    <row r="17335" ht="12.75" customHeight="1" x14ac:dyDescent="0.2"/>
    <row r="17336" ht="12.75" customHeight="1" x14ac:dyDescent="0.2"/>
    <row r="17337" ht="12.75" customHeight="1" x14ac:dyDescent="0.2"/>
    <row r="17338" ht="12.75" customHeight="1" x14ac:dyDescent="0.2"/>
    <row r="17339" ht="12.75" customHeight="1" x14ac:dyDescent="0.2"/>
    <row r="17340" ht="12.75" customHeight="1" x14ac:dyDescent="0.2"/>
    <row r="17341" ht="12.75" customHeight="1" x14ac:dyDescent="0.2"/>
    <row r="17342" ht="12.75" customHeight="1" x14ac:dyDescent="0.2"/>
    <row r="17343" ht="12.75" customHeight="1" x14ac:dyDescent="0.2"/>
    <row r="17344" ht="12.75" customHeight="1" x14ac:dyDescent="0.2"/>
    <row r="17345" ht="12.75" customHeight="1" x14ac:dyDescent="0.2"/>
    <row r="17346" ht="12.75" customHeight="1" x14ac:dyDescent="0.2"/>
    <row r="17347" ht="12.75" customHeight="1" x14ac:dyDescent="0.2"/>
    <row r="17348" ht="12.75" customHeight="1" x14ac:dyDescent="0.2"/>
    <row r="17349" ht="12.75" customHeight="1" x14ac:dyDescent="0.2"/>
    <row r="17350" ht="12.75" customHeight="1" x14ac:dyDescent="0.2"/>
    <row r="17351" ht="12.75" customHeight="1" x14ac:dyDescent="0.2"/>
    <row r="17352" ht="12.75" customHeight="1" x14ac:dyDescent="0.2"/>
    <row r="17353" ht="12.75" customHeight="1" x14ac:dyDescent="0.2"/>
    <row r="17354" ht="12.75" customHeight="1" x14ac:dyDescent="0.2"/>
    <row r="17355" ht="12.75" customHeight="1" x14ac:dyDescent="0.2"/>
    <row r="17356" ht="12.75" customHeight="1" x14ac:dyDescent="0.2"/>
    <row r="17357" ht="12.75" customHeight="1" x14ac:dyDescent="0.2"/>
    <row r="17358" ht="12.75" customHeight="1" x14ac:dyDescent="0.2"/>
    <row r="17359" ht="12.75" customHeight="1" x14ac:dyDescent="0.2"/>
    <row r="17360" ht="12.75" customHeight="1" x14ac:dyDescent="0.2"/>
    <row r="17361" ht="12.75" customHeight="1" x14ac:dyDescent="0.2"/>
    <row r="17362" ht="12.75" customHeight="1" x14ac:dyDescent="0.2"/>
    <row r="17363" ht="12.75" customHeight="1" x14ac:dyDescent="0.2"/>
    <row r="17364" ht="12.75" customHeight="1" x14ac:dyDescent="0.2"/>
    <row r="17365" ht="12.75" customHeight="1" x14ac:dyDescent="0.2"/>
    <row r="17366" ht="12.75" customHeight="1" x14ac:dyDescent="0.2"/>
    <row r="17367" ht="12.75" customHeight="1" x14ac:dyDescent="0.2"/>
    <row r="17368" ht="12.75" customHeight="1" x14ac:dyDescent="0.2"/>
    <row r="17369" ht="12.75" customHeight="1" x14ac:dyDescent="0.2"/>
    <row r="17370" ht="12.75" customHeight="1" x14ac:dyDescent="0.2"/>
    <row r="17371" ht="12.75" customHeight="1" x14ac:dyDescent="0.2"/>
    <row r="17372" ht="12.75" customHeight="1" x14ac:dyDescent="0.2"/>
    <row r="17373" ht="12.75" customHeight="1" x14ac:dyDescent="0.2"/>
    <row r="17374" ht="12.75" customHeight="1" x14ac:dyDescent="0.2"/>
    <row r="17375" ht="12.75" customHeight="1" x14ac:dyDescent="0.2"/>
    <row r="17376" ht="12.75" customHeight="1" x14ac:dyDescent="0.2"/>
    <row r="17377" ht="12.75" customHeight="1" x14ac:dyDescent="0.2"/>
    <row r="17378" ht="12.75" customHeight="1" x14ac:dyDescent="0.2"/>
    <row r="17379" ht="12.75" customHeight="1" x14ac:dyDescent="0.2"/>
    <row r="17380" ht="12.75" customHeight="1" x14ac:dyDescent="0.2"/>
    <row r="17381" ht="12.75" customHeight="1" x14ac:dyDescent="0.2"/>
    <row r="17382" ht="12.75" customHeight="1" x14ac:dyDescent="0.2"/>
    <row r="17383" ht="12.75" customHeight="1" x14ac:dyDescent="0.2"/>
    <row r="17384" ht="12.75" customHeight="1" x14ac:dyDescent="0.2"/>
    <row r="17385" ht="12.75" customHeight="1" x14ac:dyDescent="0.2"/>
    <row r="17386" ht="12.75" customHeight="1" x14ac:dyDescent="0.2"/>
    <row r="17387" ht="12.75" customHeight="1" x14ac:dyDescent="0.2"/>
    <row r="17388" ht="12.75" customHeight="1" x14ac:dyDescent="0.2"/>
    <row r="17389" ht="12.75" customHeight="1" x14ac:dyDescent="0.2"/>
    <row r="17390" ht="12.75" customHeight="1" x14ac:dyDescent="0.2"/>
    <row r="17391" ht="12.75" customHeight="1" x14ac:dyDescent="0.2"/>
    <row r="17392" ht="12.75" customHeight="1" x14ac:dyDescent="0.2"/>
    <row r="17393" ht="12.75" customHeight="1" x14ac:dyDescent="0.2"/>
    <row r="17394" ht="12.75" customHeight="1" x14ac:dyDescent="0.2"/>
    <row r="17395" ht="12.75" customHeight="1" x14ac:dyDescent="0.2"/>
    <row r="17396" ht="12.75" customHeight="1" x14ac:dyDescent="0.2"/>
    <row r="17397" ht="12.75" customHeight="1" x14ac:dyDescent="0.2"/>
    <row r="17398" ht="12.75" customHeight="1" x14ac:dyDescent="0.2"/>
    <row r="17399" ht="12.75" customHeight="1" x14ac:dyDescent="0.2"/>
    <row r="17400" ht="12.75" customHeight="1" x14ac:dyDescent="0.2"/>
    <row r="17401" ht="12.75" customHeight="1" x14ac:dyDescent="0.2"/>
    <row r="17402" ht="12.75" customHeight="1" x14ac:dyDescent="0.2"/>
    <row r="17403" ht="12.75" customHeight="1" x14ac:dyDescent="0.2"/>
    <row r="17404" ht="12.75" customHeight="1" x14ac:dyDescent="0.2"/>
    <row r="17405" ht="12.75" customHeight="1" x14ac:dyDescent="0.2"/>
    <row r="17406" ht="12.75" customHeight="1" x14ac:dyDescent="0.2"/>
    <row r="17407" ht="12.75" customHeight="1" x14ac:dyDescent="0.2"/>
    <row r="17408" ht="12.75" customHeight="1" x14ac:dyDescent="0.2"/>
    <row r="17409" ht="12.75" customHeight="1" x14ac:dyDescent="0.2"/>
    <row r="17410" ht="12.75" customHeight="1" x14ac:dyDescent="0.2"/>
    <row r="17411" ht="12.75" customHeight="1" x14ac:dyDescent="0.2"/>
    <row r="17412" ht="12.75" customHeight="1" x14ac:dyDescent="0.2"/>
    <row r="17413" ht="12.75" customHeight="1" x14ac:dyDescent="0.2"/>
    <row r="17414" ht="12.75" customHeight="1" x14ac:dyDescent="0.2"/>
    <row r="17415" ht="12.75" customHeight="1" x14ac:dyDescent="0.2"/>
    <row r="17416" ht="12.75" customHeight="1" x14ac:dyDescent="0.2"/>
    <row r="17417" ht="12.75" customHeight="1" x14ac:dyDescent="0.2"/>
    <row r="17418" ht="12.75" customHeight="1" x14ac:dyDescent="0.2"/>
    <row r="17419" ht="12.75" customHeight="1" x14ac:dyDescent="0.2"/>
    <row r="17420" ht="12.75" customHeight="1" x14ac:dyDescent="0.2"/>
    <row r="17421" ht="12.75" customHeight="1" x14ac:dyDescent="0.2"/>
    <row r="17422" ht="12.75" customHeight="1" x14ac:dyDescent="0.2"/>
    <row r="17423" ht="12.75" customHeight="1" x14ac:dyDescent="0.2"/>
    <row r="17424" ht="12.75" customHeight="1" x14ac:dyDescent="0.2"/>
    <row r="17425" ht="12.75" customHeight="1" x14ac:dyDescent="0.2"/>
    <row r="17426" ht="12.75" customHeight="1" x14ac:dyDescent="0.2"/>
    <row r="17427" ht="12.75" customHeight="1" x14ac:dyDescent="0.2"/>
    <row r="17428" ht="12.75" customHeight="1" x14ac:dyDescent="0.2"/>
    <row r="17429" ht="12.75" customHeight="1" x14ac:dyDescent="0.2"/>
    <row r="17430" ht="12.75" customHeight="1" x14ac:dyDescent="0.2"/>
    <row r="17431" ht="12.75" customHeight="1" x14ac:dyDescent="0.2"/>
    <row r="17432" ht="12.75" customHeight="1" x14ac:dyDescent="0.2"/>
    <row r="17433" ht="12.75" customHeight="1" x14ac:dyDescent="0.2"/>
    <row r="17434" ht="12.75" customHeight="1" x14ac:dyDescent="0.2"/>
    <row r="17435" ht="12.75" customHeight="1" x14ac:dyDescent="0.2"/>
    <row r="17436" ht="12.75" customHeight="1" x14ac:dyDescent="0.2"/>
    <row r="17437" ht="12.75" customHeight="1" x14ac:dyDescent="0.2"/>
    <row r="17438" ht="12.75" customHeight="1" x14ac:dyDescent="0.2"/>
    <row r="17439" ht="12.75" customHeight="1" x14ac:dyDescent="0.2"/>
    <row r="17440" ht="12.75" customHeight="1" x14ac:dyDescent="0.2"/>
    <row r="17441" ht="12.75" customHeight="1" x14ac:dyDescent="0.2"/>
    <row r="17442" ht="12.75" customHeight="1" x14ac:dyDescent="0.2"/>
    <row r="17443" ht="12.75" customHeight="1" x14ac:dyDescent="0.2"/>
    <row r="17444" ht="12.75" customHeight="1" x14ac:dyDescent="0.2"/>
    <row r="17445" ht="12.75" customHeight="1" x14ac:dyDescent="0.2"/>
    <row r="17446" ht="12.75" customHeight="1" x14ac:dyDescent="0.2"/>
    <row r="17447" ht="12.75" customHeight="1" x14ac:dyDescent="0.2"/>
    <row r="17448" ht="12.75" customHeight="1" x14ac:dyDescent="0.2"/>
    <row r="17449" ht="12.75" customHeight="1" x14ac:dyDescent="0.2"/>
    <row r="17450" ht="12.75" customHeight="1" x14ac:dyDescent="0.2"/>
    <row r="17451" ht="12.75" customHeight="1" x14ac:dyDescent="0.2"/>
    <row r="17452" ht="12.75" customHeight="1" x14ac:dyDescent="0.2"/>
    <row r="17453" ht="12.75" customHeight="1" x14ac:dyDescent="0.2"/>
    <row r="17454" ht="12.75" customHeight="1" x14ac:dyDescent="0.2"/>
    <row r="17455" ht="12.75" customHeight="1" x14ac:dyDescent="0.2"/>
    <row r="17456" ht="12.75" customHeight="1" x14ac:dyDescent="0.2"/>
    <row r="17457" ht="12.75" customHeight="1" x14ac:dyDescent="0.2"/>
    <row r="17458" ht="12.75" customHeight="1" x14ac:dyDescent="0.2"/>
    <row r="17459" ht="12.75" customHeight="1" x14ac:dyDescent="0.2"/>
    <row r="17460" ht="12.75" customHeight="1" x14ac:dyDescent="0.2"/>
    <row r="17461" ht="12.75" customHeight="1" x14ac:dyDescent="0.2"/>
    <row r="17462" ht="12.75" customHeight="1" x14ac:dyDescent="0.2"/>
    <row r="17463" ht="12.75" customHeight="1" x14ac:dyDescent="0.2"/>
    <row r="17464" ht="12.75" customHeight="1" x14ac:dyDescent="0.2"/>
    <row r="17465" ht="12.75" customHeight="1" x14ac:dyDescent="0.2"/>
    <row r="17466" ht="12.75" customHeight="1" x14ac:dyDescent="0.2"/>
    <row r="17467" ht="12.75" customHeight="1" x14ac:dyDescent="0.2"/>
    <row r="17468" ht="12.75" customHeight="1" x14ac:dyDescent="0.2"/>
    <row r="17469" ht="12.75" customHeight="1" x14ac:dyDescent="0.2"/>
    <row r="17470" ht="12.75" customHeight="1" x14ac:dyDescent="0.2"/>
    <row r="17471" ht="12.75" customHeight="1" x14ac:dyDescent="0.2"/>
    <row r="17472" ht="12.75" customHeight="1" x14ac:dyDescent="0.2"/>
    <row r="17473" ht="12.75" customHeight="1" x14ac:dyDescent="0.2"/>
    <row r="17474" ht="12.75" customHeight="1" x14ac:dyDescent="0.2"/>
    <row r="17475" ht="12.75" customHeight="1" x14ac:dyDescent="0.2"/>
    <row r="17476" ht="12.75" customHeight="1" x14ac:dyDescent="0.2"/>
    <row r="17477" ht="12.75" customHeight="1" x14ac:dyDescent="0.2"/>
    <row r="17478" ht="12.75" customHeight="1" x14ac:dyDescent="0.2"/>
    <row r="17479" ht="12.75" customHeight="1" x14ac:dyDescent="0.2"/>
    <row r="17480" ht="12.75" customHeight="1" x14ac:dyDescent="0.2"/>
    <row r="17481" ht="12.75" customHeight="1" x14ac:dyDescent="0.2"/>
    <row r="17482" ht="12.75" customHeight="1" x14ac:dyDescent="0.2"/>
    <row r="17483" ht="12.75" customHeight="1" x14ac:dyDescent="0.2"/>
    <row r="17484" ht="12.75" customHeight="1" x14ac:dyDescent="0.2"/>
    <row r="17485" ht="12.75" customHeight="1" x14ac:dyDescent="0.2"/>
    <row r="17486" ht="12.75" customHeight="1" x14ac:dyDescent="0.2"/>
    <row r="17487" ht="12.75" customHeight="1" x14ac:dyDescent="0.2"/>
    <row r="17488" ht="12.75" customHeight="1" x14ac:dyDescent="0.2"/>
    <row r="17489" ht="12.75" customHeight="1" x14ac:dyDescent="0.2"/>
    <row r="17490" ht="12.75" customHeight="1" x14ac:dyDescent="0.2"/>
    <row r="17491" ht="12.75" customHeight="1" x14ac:dyDescent="0.2"/>
    <row r="17492" ht="12.75" customHeight="1" x14ac:dyDescent="0.2"/>
    <row r="17493" ht="12.75" customHeight="1" x14ac:dyDescent="0.2"/>
    <row r="17494" ht="12.75" customHeight="1" x14ac:dyDescent="0.2"/>
    <row r="17495" ht="12.75" customHeight="1" x14ac:dyDescent="0.2"/>
    <row r="17496" ht="12.75" customHeight="1" x14ac:dyDescent="0.2"/>
    <row r="17497" ht="12.75" customHeight="1" x14ac:dyDescent="0.2"/>
    <row r="17498" ht="12.75" customHeight="1" x14ac:dyDescent="0.2"/>
    <row r="17499" ht="12.75" customHeight="1" x14ac:dyDescent="0.2"/>
    <row r="17500" ht="12.75" customHeight="1" x14ac:dyDescent="0.2"/>
    <row r="17501" ht="12.75" customHeight="1" x14ac:dyDescent="0.2"/>
    <row r="17502" ht="12.75" customHeight="1" x14ac:dyDescent="0.2"/>
    <row r="17503" ht="12.75" customHeight="1" x14ac:dyDescent="0.2"/>
    <row r="17504" ht="12.75" customHeight="1" x14ac:dyDescent="0.2"/>
    <row r="17505" ht="12.75" customHeight="1" x14ac:dyDescent="0.2"/>
    <row r="17506" ht="12.75" customHeight="1" x14ac:dyDescent="0.2"/>
    <row r="17507" ht="12.75" customHeight="1" x14ac:dyDescent="0.2"/>
    <row r="17508" ht="12.75" customHeight="1" x14ac:dyDescent="0.2"/>
    <row r="17509" ht="12.75" customHeight="1" x14ac:dyDescent="0.2"/>
    <row r="17510" ht="12.75" customHeight="1" x14ac:dyDescent="0.2"/>
    <row r="17511" ht="12.75" customHeight="1" x14ac:dyDescent="0.2"/>
    <row r="17512" ht="12.75" customHeight="1" x14ac:dyDescent="0.2"/>
    <row r="17513" ht="12.75" customHeight="1" x14ac:dyDescent="0.2"/>
    <row r="17514" ht="12.75" customHeight="1" x14ac:dyDescent="0.2"/>
    <row r="17515" ht="12.75" customHeight="1" x14ac:dyDescent="0.2"/>
    <row r="17516" ht="12.75" customHeight="1" x14ac:dyDescent="0.2"/>
    <row r="17517" ht="12.75" customHeight="1" x14ac:dyDescent="0.2"/>
    <row r="17518" ht="12.75" customHeight="1" x14ac:dyDescent="0.2"/>
    <row r="17519" ht="12.75" customHeight="1" x14ac:dyDescent="0.2"/>
    <row r="17520" ht="12.75" customHeight="1" x14ac:dyDescent="0.2"/>
    <row r="17521" ht="12.75" customHeight="1" x14ac:dyDescent="0.2"/>
    <row r="17522" ht="12.75" customHeight="1" x14ac:dyDescent="0.2"/>
    <row r="17523" ht="12.75" customHeight="1" x14ac:dyDescent="0.2"/>
    <row r="17524" ht="12.75" customHeight="1" x14ac:dyDescent="0.2"/>
    <row r="17525" ht="12.75" customHeight="1" x14ac:dyDescent="0.2"/>
    <row r="17526" ht="12.75" customHeight="1" x14ac:dyDescent="0.2"/>
    <row r="17527" ht="12.75" customHeight="1" x14ac:dyDescent="0.2"/>
    <row r="17528" ht="12.75" customHeight="1" x14ac:dyDescent="0.2"/>
    <row r="17529" ht="12.75" customHeight="1" x14ac:dyDescent="0.2"/>
    <row r="17530" ht="12.75" customHeight="1" x14ac:dyDescent="0.2"/>
    <row r="17531" ht="12.75" customHeight="1" x14ac:dyDescent="0.2"/>
    <row r="17532" ht="12.75" customHeight="1" x14ac:dyDescent="0.2"/>
    <row r="17533" ht="12.75" customHeight="1" x14ac:dyDescent="0.2"/>
    <row r="17534" ht="12.75" customHeight="1" x14ac:dyDescent="0.2"/>
    <row r="17535" ht="12.75" customHeight="1" x14ac:dyDescent="0.2"/>
    <row r="17536" ht="12.75" customHeight="1" x14ac:dyDescent="0.2"/>
    <row r="17537" ht="12.75" customHeight="1" x14ac:dyDescent="0.2"/>
    <row r="17538" ht="12.75" customHeight="1" x14ac:dyDescent="0.2"/>
    <row r="17539" ht="12.75" customHeight="1" x14ac:dyDescent="0.2"/>
    <row r="17540" ht="12.75" customHeight="1" x14ac:dyDescent="0.2"/>
    <row r="17541" ht="12.75" customHeight="1" x14ac:dyDescent="0.2"/>
    <row r="17542" ht="12.75" customHeight="1" x14ac:dyDescent="0.2"/>
    <row r="17543" ht="12.75" customHeight="1" x14ac:dyDescent="0.2"/>
    <row r="17544" ht="12.75" customHeight="1" x14ac:dyDescent="0.2"/>
    <row r="17545" ht="12.75" customHeight="1" x14ac:dyDescent="0.2"/>
    <row r="17546" ht="12.75" customHeight="1" x14ac:dyDescent="0.2"/>
    <row r="17547" ht="12.75" customHeight="1" x14ac:dyDescent="0.2"/>
    <row r="17548" ht="12.75" customHeight="1" x14ac:dyDescent="0.2"/>
    <row r="17549" ht="12.75" customHeight="1" x14ac:dyDescent="0.2"/>
    <row r="17550" ht="12.75" customHeight="1" x14ac:dyDescent="0.2"/>
    <row r="17551" ht="12.75" customHeight="1" x14ac:dyDescent="0.2"/>
    <row r="17552" ht="12.75" customHeight="1" x14ac:dyDescent="0.2"/>
    <row r="17553" ht="12.75" customHeight="1" x14ac:dyDescent="0.2"/>
    <row r="17554" ht="12.75" customHeight="1" x14ac:dyDescent="0.2"/>
    <row r="17555" ht="12.75" customHeight="1" x14ac:dyDescent="0.2"/>
    <row r="17556" ht="12.75" customHeight="1" x14ac:dyDescent="0.2"/>
    <row r="17557" ht="12.75" customHeight="1" x14ac:dyDescent="0.2"/>
    <row r="17558" ht="12.75" customHeight="1" x14ac:dyDescent="0.2"/>
    <row r="17559" ht="12.75" customHeight="1" x14ac:dyDescent="0.2"/>
    <row r="17560" ht="12.75" customHeight="1" x14ac:dyDescent="0.2"/>
    <row r="17561" ht="12.75" customHeight="1" x14ac:dyDescent="0.2"/>
    <row r="17562" ht="12.75" customHeight="1" x14ac:dyDescent="0.2"/>
    <row r="17563" ht="12.75" customHeight="1" x14ac:dyDescent="0.2"/>
    <row r="17564" ht="12.75" customHeight="1" x14ac:dyDescent="0.2"/>
    <row r="17565" ht="12.75" customHeight="1" x14ac:dyDescent="0.2"/>
    <row r="17566" ht="12.75" customHeight="1" x14ac:dyDescent="0.2"/>
    <row r="17567" ht="12.75" customHeight="1" x14ac:dyDescent="0.2"/>
    <row r="17568" ht="12.75" customHeight="1" x14ac:dyDescent="0.2"/>
    <row r="17569" ht="12.75" customHeight="1" x14ac:dyDescent="0.2"/>
    <row r="17570" ht="12.75" customHeight="1" x14ac:dyDescent="0.2"/>
    <row r="17571" ht="12.75" customHeight="1" x14ac:dyDescent="0.2"/>
    <row r="17572" ht="12.75" customHeight="1" x14ac:dyDescent="0.2"/>
    <row r="17573" ht="12.75" customHeight="1" x14ac:dyDescent="0.2"/>
    <row r="17574" ht="12.75" customHeight="1" x14ac:dyDescent="0.2"/>
    <row r="17575" ht="12.75" customHeight="1" x14ac:dyDescent="0.2"/>
    <row r="17576" ht="12.75" customHeight="1" x14ac:dyDescent="0.2"/>
    <row r="17577" ht="12.75" customHeight="1" x14ac:dyDescent="0.2"/>
    <row r="17578" ht="12.75" customHeight="1" x14ac:dyDescent="0.2"/>
    <row r="17579" ht="12.75" customHeight="1" x14ac:dyDescent="0.2"/>
    <row r="17580" ht="12.75" customHeight="1" x14ac:dyDescent="0.2"/>
    <row r="17581" ht="12.75" customHeight="1" x14ac:dyDescent="0.2"/>
    <row r="17582" ht="12.75" customHeight="1" x14ac:dyDescent="0.2"/>
    <row r="17583" ht="12.75" customHeight="1" x14ac:dyDescent="0.2"/>
    <row r="17584" ht="12.75" customHeight="1" x14ac:dyDescent="0.2"/>
    <row r="17585" ht="12.75" customHeight="1" x14ac:dyDescent="0.2"/>
    <row r="17586" ht="12.75" customHeight="1" x14ac:dyDescent="0.2"/>
    <row r="17587" ht="12.75" customHeight="1" x14ac:dyDescent="0.2"/>
    <row r="17588" ht="12.75" customHeight="1" x14ac:dyDescent="0.2"/>
    <row r="17589" ht="12.75" customHeight="1" x14ac:dyDescent="0.2"/>
    <row r="17590" ht="12.75" customHeight="1" x14ac:dyDescent="0.2"/>
    <row r="17591" ht="12.75" customHeight="1" x14ac:dyDescent="0.2"/>
    <row r="17592" ht="12.75" customHeight="1" x14ac:dyDescent="0.2"/>
    <row r="17593" ht="12.75" customHeight="1" x14ac:dyDescent="0.2"/>
    <row r="17594" ht="12.75" customHeight="1" x14ac:dyDescent="0.2"/>
    <row r="17595" ht="12.75" customHeight="1" x14ac:dyDescent="0.2"/>
    <row r="17596" ht="12.75" customHeight="1" x14ac:dyDescent="0.2"/>
    <row r="17597" ht="12.75" customHeight="1" x14ac:dyDescent="0.2"/>
    <row r="17598" ht="12.75" customHeight="1" x14ac:dyDescent="0.2"/>
    <row r="17599" ht="12.75" customHeight="1" x14ac:dyDescent="0.2"/>
    <row r="17600" ht="12.75" customHeight="1" x14ac:dyDescent="0.2"/>
    <row r="17601" ht="12.75" customHeight="1" x14ac:dyDescent="0.2"/>
    <row r="17602" ht="12.75" customHeight="1" x14ac:dyDescent="0.2"/>
    <row r="17603" ht="12.75" customHeight="1" x14ac:dyDescent="0.2"/>
    <row r="17604" ht="12.75" customHeight="1" x14ac:dyDescent="0.2"/>
    <row r="17605" ht="12.75" customHeight="1" x14ac:dyDescent="0.2"/>
    <row r="17606" ht="12.75" customHeight="1" x14ac:dyDescent="0.2"/>
    <row r="17607" ht="12.75" customHeight="1" x14ac:dyDescent="0.2"/>
    <row r="17608" ht="12.75" customHeight="1" x14ac:dyDescent="0.2"/>
    <row r="17609" ht="12.75" customHeight="1" x14ac:dyDescent="0.2"/>
    <row r="17610" ht="12.75" customHeight="1" x14ac:dyDescent="0.2"/>
    <row r="17611" ht="12.75" customHeight="1" x14ac:dyDescent="0.2"/>
    <row r="17612" ht="12.75" customHeight="1" x14ac:dyDescent="0.2"/>
    <row r="17613" ht="12.75" customHeight="1" x14ac:dyDescent="0.2"/>
    <row r="17614" ht="12.75" customHeight="1" x14ac:dyDescent="0.2"/>
    <row r="17615" ht="12.75" customHeight="1" x14ac:dyDescent="0.2"/>
    <row r="17616" ht="12.75" customHeight="1" x14ac:dyDescent="0.2"/>
    <row r="17617" ht="12.75" customHeight="1" x14ac:dyDescent="0.2"/>
    <row r="17618" ht="12.75" customHeight="1" x14ac:dyDescent="0.2"/>
    <row r="17619" ht="12.75" customHeight="1" x14ac:dyDescent="0.2"/>
    <row r="17620" ht="12.75" customHeight="1" x14ac:dyDescent="0.2"/>
    <row r="17621" ht="12.75" customHeight="1" x14ac:dyDescent="0.2"/>
    <row r="17622" ht="12.75" customHeight="1" x14ac:dyDescent="0.2"/>
    <row r="17623" ht="12.75" customHeight="1" x14ac:dyDescent="0.2"/>
    <row r="17624" ht="12.75" customHeight="1" x14ac:dyDescent="0.2"/>
    <row r="17625" ht="12.75" customHeight="1" x14ac:dyDescent="0.2"/>
    <row r="17626" ht="12.75" customHeight="1" x14ac:dyDescent="0.2"/>
    <row r="17627" ht="12.75" customHeight="1" x14ac:dyDescent="0.2"/>
    <row r="17628" ht="12.75" customHeight="1" x14ac:dyDescent="0.2"/>
    <row r="17629" ht="12.75" customHeight="1" x14ac:dyDescent="0.2"/>
    <row r="17630" ht="12.75" customHeight="1" x14ac:dyDescent="0.2"/>
    <row r="17631" ht="12.75" customHeight="1" x14ac:dyDescent="0.2"/>
    <row r="17632" ht="12.75" customHeight="1" x14ac:dyDescent="0.2"/>
    <row r="17633" ht="12.75" customHeight="1" x14ac:dyDescent="0.2"/>
    <row r="17634" ht="12.75" customHeight="1" x14ac:dyDescent="0.2"/>
    <row r="17635" ht="12.75" customHeight="1" x14ac:dyDescent="0.2"/>
    <row r="17636" ht="12.75" customHeight="1" x14ac:dyDescent="0.2"/>
    <row r="17637" ht="12.75" customHeight="1" x14ac:dyDescent="0.2"/>
    <row r="17638" ht="12.75" customHeight="1" x14ac:dyDescent="0.2"/>
    <row r="17639" ht="12.75" customHeight="1" x14ac:dyDescent="0.2"/>
    <row r="17640" ht="12.75" customHeight="1" x14ac:dyDescent="0.2"/>
    <row r="17641" ht="12.75" customHeight="1" x14ac:dyDescent="0.2"/>
    <row r="17642" ht="12.75" customHeight="1" x14ac:dyDescent="0.2"/>
    <row r="17643" ht="12.75" customHeight="1" x14ac:dyDescent="0.2"/>
    <row r="17644" ht="12.75" customHeight="1" x14ac:dyDescent="0.2"/>
    <row r="17645" ht="12.75" customHeight="1" x14ac:dyDescent="0.2"/>
    <row r="17646" ht="12.75" customHeight="1" x14ac:dyDescent="0.2"/>
    <row r="17647" ht="12.75" customHeight="1" x14ac:dyDescent="0.2"/>
    <row r="17648" ht="12.75" customHeight="1" x14ac:dyDescent="0.2"/>
    <row r="17649" ht="12.75" customHeight="1" x14ac:dyDescent="0.2"/>
    <row r="17650" ht="12.75" customHeight="1" x14ac:dyDescent="0.2"/>
    <row r="17651" ht="12.75" customHeight="1" x14ac:dyDescent="0.2"/>
    <row r="17652" ht="12.75" customHeight="1" x14ac:dyDescent="0.2"/>
    <row r="17653" ht="12.75" customHeight="1" x14ac:dyDescent="0.2"/>
    <row r="17654" ht="12.75" customHeight="1" x14ac:dyDescent="0.2"/>
    <row r="17655" ht="12.75" customHeight="1" x14ac:dyDescent="0.2"/>
    <row r="17656" ht="12.75" customHeight="1" x14ac:dyDescent="0.2"/>
    <row r="17657" ht="12.75" customHeight="1" x14ac:dyDescent="0.2"/>
    <row r="17658" ht="12.75" customHeight="1" x14ac:dyDescent="0.2"/>
    <row r="17659" ht="12.75" customHeight="1" x14ac:dyDescent="0.2"/>
    <row r="17660" ht="12.75" customHeight="1" x14ac:dyDescent="0.2"/>
    <row r="17661" ht="12.75" customHeight="1" x14ac:dyDescent="0.2"/>
    <row r="17662" ht="12.75" customHeight="1" x14ac:dyDescent="0.2"/>
    <row r="17663" ht="12.75" customHeight="1" x14ac:dyDescent="0.2"/>
    <row r="17664" ht="12.75" customHeight="1" x14ac:dyDescent="0.2"/>
    <row r="17665" ht="12.75" customHeight="1" x14ac:dyDescent="0.2"/>
    <row r="17666" ht="12.75" customHeight="1" x14ac:dyDescent="0.2"/>
    <row r="17667" ht="12.75" customHeight="1" x14ac:dyDescent="0.2"/>
    <row r="17668" ht="12.75" customHeight="1" x14ac:dyDescent="0.2"/>
    <row r="17669" ht="12.75" customHeight="1" x14ac:dyDescent="0.2"/>
    <row r="17670" ht="12.75" customHeight="1" x14ac:dyDescent="0.2"/>
    <row r="17671" ht="12.75" customHeight="1" x14ac:dyDescent="0.2"/>
    <row r="17672" ht="12.75" customHeight="1" x14ac:dyDescent="0.2"/>
    <row r="17673" ht="12.75" customHeight="1" x14ac:dyDescent="0.2"/>
    <row r="17674" ht="12.75" customHeight="1" x14ac:dyDescent="0.2"/>
    <row r="17675" ht="12.75" customHeight="1" x14ac:dyDescent="0.2"/>
    <row r="17676" ht="12.75" customHeight="1" x14ac:dyDescent="0.2"/>
    <row r="17677" ht="12.75" customHeight="1" x14ac:dyDescent="0.2"/>
    <row r="17678" ht="12.75" customHeight="1" x14ac:dyDescent="0.2"/>
    <row r="17679" ht="12.75" customHeight="1" x14ac:dyDescent="0.2"/>
    <row r="17680" ht="12.75" customHeight="1" x14ac:dyDescent="0.2"/>
    <row r="17681" ht="12.75" customHeight="1" x14ac:dyDescent="0.2"/>
    <row r="17682" ht="12.75" customHeight="1" x14ac:dyDescent="0.2"/>
    <row r="17683" ht="12.75" customHeight="1" x14ac:dyDescent="0.2"/>
    <row r="17684" ht="12.75" customHeight="1" x14ac:dyDescent="0.2"/>
    <row r="17685" ht="12.75" customHeight="1" x14ac:dyDescent="0.2"/>
    <row r="17686" ht="12.75" customHeight="1" x14ac:dyDescent="0.2"/>
    <row r="17687" ht="12.75" customHeight="1" x14ac:dyDescent="0.2"/>
    <row r="17688" ht="12.75" customHeight="1" x14ac:dyDescent="0.2"/>
    <row r="17689" ht="12.75" customHeight="1" x14ac:dyDescent="0.2"/>
    <row r="17690" ht="12.75" customHeight="1" x14ac:dyDescent="0.2"/>
    <row r="17691" ht="12.75" customHeight="1" x14ac:dyDescent="0.2"/>
    <row r="17692" ht="12.75" customHeight="1" x14ac:dyDescent="0.2"/>
    <row r="17693" ht="12.75" customHeight="1" x14ac:dyDescent="0.2"/>
    <row r="17694" ht="12.75" customHeight="1" x14ac:dyDescent="0.2"/>
    <row r="17695" ht="12.75" customHeight="1" x14ac:dyDescent="0.2"/>
    <row r="17696" ht="12.75" customHeight="1" x14ac:dyDescent="0.2"/>
    <row r="17697" ht="12.75" customHeight="1" x14ac:dyDescent="0.2"/>
    <row r="17698" ht="12.75" customHeight="1" x14ac:dyDescent="0.2"/>
    <row r="17699" ht="12.75" customHeight="1" x14ac:dyDescent="0.2"/>
    <row r="17700" ht="12.75" customHeight="1" x14ac:dyDescent="0.2"/>
    <row r="17701" ht="12.75" customHeight="1" x14ac:dyDescent="0.2"/>
    <row r="17702" ht="12.75" customHeight="1" x14ac:dyDescent="0.2"/>
    <row r="17703" ht="12.75" customHeight="1" x14ac:dyDescent="0.2"/>
    <row r="17704" ht="12.75" customHeight="1" x14ac:dyDescent="0.2"/>
    <row r="17705" ht="12.75" customHeight="1" x14ac:dyDescent="0.2"/>
    <row r="17706" ht="12.75" customHeight="1" x14ac:dyDescent="0.2"/>
    <row r="17707" ht="12.75" customHeight="1" x14ac:dyDescent="0.2"/>
    <row r="17708" ht="12.75" customHeight="1" x14ac:dyDescent="0.2"/>
    <row r="17709" ht="12.75" customHeight="1" x14ac:dyDescent="0.2"/>
    <row r="17710" ht="12.75" customHeight="1" x14ac:dyDescent="0.2"/>
    <row r="17711" ht="12.75" customHeight="1" x14ac:dyDescent="0.2"/>
    <row r="17712" ht="12.75" customHeight="1" x14ac:dyDescent="0.2"/>
    <row r="17713" ht="12.75" customHeight="1" x14ac:dyDescent="0.2"/>
    <row r="17714" ht="12.75" customHeight="1" x14ac:dyDescent="0.2"/>
    <row r="17715" ht="12.75" customHeight="1" x14ac:dyDescent="0.2"/>
    <row r="17716" ht="12.75" customHeight="1" x14ac:dyDescent="0.2"/>
    <row r="17717" ht="12.75" customHeight="1" x14ac:dyDescent="0.2"/>
    <row r="17718" ht="12.75" customHeight="1" x14ac:dyDescent="0.2"/>
    <row r="17719" ht="12.75" customHeight="1" x14ac:dyDescent="0.2"/>
    <row r="17720" ht="12.75" customHeight="1" x14ac:dyDescent="0.2"/>
    <row r="17721" ht="12.75" customHeight="1" x14ac:dyDescent="0.2"/>
    <row r="17722" ht="12.75" customHeight="1" x14ac:dyDescent="0.2"/>
    <row r="17723" ht="12.75" customHeight="1" x14ac:dyDescent="0.2"/>
    <row r="17724" ht="12.75" customHeight="1" x14ac:dyDescent="0.2"/>
    <row r="17725" ht="12.75" customHeight="1" x14ac:dyDescent="0.2"/>
    <row r="17726" ht="12.75" customHeight="1" x14ac:dyDescent="0.2"/>
    <row r="17727" ht="12.75" customHeight="1" x14ac:dyDescent="0.2"/>
    <row r="17728" ht="12.75" customHeight="1" x14ac:dyDescent="0.2"/>
    <row r="17729" ht="12.75" customHeight="1" x14ac:dyDescent="0.2"/>
    <row r="17730" ht="12.75" customHeight="1" x14ac:dyDescent="0.2"/>
    <row r="17731" ht="12.75" customHeight="1" x14ac:dyDescent="0.2"/>
    <row r="17732" ht="12.75" customHeight="1" x14ac:dyDescent="0.2"/>
    <row r="17733" ht="12.75" customHeight="1" x14ac:dyDescent="0.2"/>
    <row r="17734" ht="12.75" customHeight="1" x14ac:dyDescent="0.2"/>
    <row r="17735" ht="12.75" customHeight="1" x14ac:dyDescent="0.2"/>
    <row r="17736" ht="12.75" customHeight="1" x14ac:dyDescent="0.2"/>
    <row r="17737" ht="12.75" customHeight="1" x14ac:dyDescent="0.2"/>
    <row r="17738" ht="12.75" customHeight="1" x14ac:dyDescent="0.2"/>
    <row r="17739" ht="12.75" customHeight="1" x14ac:dyDescent="0.2"/>
    <row r="17740" ht="12.75" customHeight="1" x14ac:dyDescent="0.2"/>
    <row r="17741" ht="12.75" customHeight="1" x14ac:dyDescent="0.2"/>
    <row r="17742" ht="12.75" customHeight="1" x14ac:dyDescent="0.2"/>
    <row r="17743" ht="12.75" customHeight="1" x14ac:dyDescent="0.2"/>
    <row r="17744" ht="12.75" customHeight="1" x14ac:dyDescent="0.2"/>
    <row r="17745" ht="12.75" customHeight="1" x14ac:dyDescent="0.2"/>
    <row r="17746" ht="12.75" customHeight="1" x14ac:dyDescent="0.2"/>
    <row r="17747" ht="12.75" customHeight="1" x14ac:dyDescent="0.2"/>
    <row r="17748" ht="12.75" customHeight="1" x14ac:dyDescent="0.2"/>
    <row r="17749" ht="12.75" customHeight="1" x14ac:dyDescent="0.2"/>
    <row r="17750" ht="12.75" customHeight="1" x14ac:dyDescent="0.2"/>
    <row r="17751" ht="12.75" customHeight="1" x14ac:dyDescent="0.2"/>
    <row r="17752" ht="12.75" customHeight="1" x14ac:dyDescent="0.2"/>
    <row r="17753" ht="12.75" customHeight="1" x14ac:dyDescent="0.2"/>
    <row r="17754" ht="12.75" customHeight="1" x14ac:dyDescent="0.2"/>
    <row r="17755" ht="12.75" customHeight="1" x14ac:dyDescent="0.2"/>
    <row r="17756" ht="12.75" customHeight="1" x14ac:dyDescent="0.2"/>
    <row r="17757" ht="12.75" customHeight="1" x14ac:dyDescent="0.2"/>
    <row r="17758" ht="12.75" customHeight="1" x14ac:dyDescent="0.2"/>
    <row r="17759" ht="12.75" customHeight="1" x14ac:dyDescent="0.2"/>
    <row r="17760" ht="12.75" customHeight="1" x14ac:dyDescent="0.2"/>
    <row r="17761" ht="12.75" customHeight="1" x14ac:dyDescent="0.2"/>
    <row r="17762" ht="12.75" customHeight="1" x14ac:dyDescent="0.2"/>
    <row r="17763" ht="12.75" customHeight="1" x14ac:dyDescent="0.2"/>
    <row r="17764" ht="12.75" customHeight="1" x14ac:dyDescent="0.2"/>
    <row r="17765" ht="12.75" customHeight="1" x14ac:dyDescent="0.2"/>
    <row r="17766" ht="12.75" customHeight="1" x14ac:dyDescent="0.2"/>
    <row r="17767" ht="12.75" customHeight="1" x14ac:dyDescent="0.2"/>
    <row r="17768" ht="12.75" customHeight="1" x14ac:dyDescent="0.2"/>
    <row r="17769" ht="12.75" customHeight="1" x14ac:dyDescent="0.2"/>
    <row r="17770" ht="12.75" customHeight="1" x14ac:dyDescent="0.2"/>
    <row r="17771" ht="12.75" customHeight="1" x14ac:dyDescent="0.2"/>
    <row r="17772" ht="12.75" customHeight="1" x14ac:dyDescent="0.2"/>
    <row r="17773" ht="12.75" customHeight="1" x14ac:dyDescent="0.2"/>
    <row r="17774" ht="12.75" customHeight="1" x14ac:dyDescent="0.2"/>
    <row r="17775" ht="12.75" customHeight="1" x14ac:dyDescent="0.2"/>
    <row r="17776" ht="12.75" customHeight="1" x14ac:dyDescent="0.2"/>
    <row r="17777" ht="12.75" customHeight="1" x14ac:dyDescent="0.2"/>
    <row r="17778" ht="12.75" customHeight="1" x14ac:dyDescent="0.2"/>
    <row r="17779" ht="12.75" customHeight="1" x14ac:dyDescent="0.2"/>
    <row r="17780" ht="12.75" customHeight="1" x14ac:dyDescent="0.2"/>
    <row r="17781" ht="12.75" customHeight="1" x14ac:dyDescent="0.2"/>
    <row r="17782" ht="12.75" customHeight="1" x14ac:dyDescent="0.2"/>
    <row r="17783" ht="12.75" customHeight="1" x14ac:dyDescent="0.2"/>
    <row r="17784" ht="12.75" customHeight="1" x14ac:dyDescent="0.2"/>
    <row r="17785" ht="12.75" customHeight="1" x14ac:dyDescent="0.2"/>
    <row r="17786" ht="12.75" customHeight="1" x14ac:dyDescent="0.2"/>
    <row r="17787" ht="12.75" customHeight="1" x14ac:dyDescent="0.2"/>
    <row r="17788" ht="12.75" customHeight="1" x14ac:dyDescent="0.2"/>
    <row r="17789" ht="12.75" customHeight="1" x14ac:dyDescent="0.2"/>
    <row r="17790" ht="12.75" customHeight="1" x14ac:dyDescent="0.2"/>
    <row r="17791" ht="12.75" customHeight="1" x14ac:dyDescent="0.2"/>
    <row r="17792" ht="12.75" customHeight="1" x14ac:dyDescent="0.2"/>
    <row r="17793" ht="12.75" customHeight="1" x14ac:dyDescent="0.2"/>
    <row r="17794" ht="12.75" customHeight="1" x14ac:dyDescent="0.2"/>
    <row r="17795" ht="12.75" customHeight="1" x14ac:dyDescent="0.2"/>
    <row r="17796" ht="12.75" customHeight="1" x14ac:dyDescent="0.2"/>
    <row r="17797" ht="12.75" customHeight="1" x14ac:dyDescent="0.2"/>
    <row r="17798" ht="12.75" customHeight="1" x14ac:dyDescent="0.2"/>
    <row r="17799" ht="12.75" customHeight="1" x14ac:dyDescent="0.2"/>
    <row r="17800" ht="12.75" customHeight="1" x14ac:dyDescent="0.2"/>
    <row r="17801" ht="12.75" customHeight="1" x14ac:dyDescent="0.2"/>
    <row r="17802" ht="12.75" customHeight="1" x14ac:dyDescent="0.2"/>
    <row r="17803" ht="12.75" customHeight="1" x14ac:dyDescent="0.2"/>
    <row r="17804" ht="12.75" customHeight="1" x14ac:dyDescent="0.2"/>
    <row r="17805" ht="12.75" customHeight="1" x14ac:dyDescent="0.2"/>
    <row r="17806" ht="12.75" customHeight="1" x14ac:dyDescent="0.2"/>
    <row r="17807" ht="12.75" customHeight="1" x14ac:dyDescent="0.2"/>
    <row r="17808" ht="12.75" customHeight="1" x14ac:dyDescent="0.2"/>
    <row r="17809" ht="12.75" customHeight="1" x14ac:dyDescent="0.2"/>
    <row r="17810" ht="12.75" customHeight="1" x14ac:dyDescent="0.2"/>
    <row r="17811" ht="12.75" customHeight="1" x14ac:dyDescent="0.2"/>
    <row r="17812" ht="12.75" customHeight="1" x14ac:dyDescent="0.2"/>
    <row r="17813" ht="12.75" customHeight="1" x14ac:dyDescent="0.2"/>
    <row r="17814" ht="12.75" customHeight="1" x14ac:dyDescent="0.2"/>
    <row r="17815" ht="12.75" customHeight="1" x14ac:dyDescent="0.2"/>
    <row r="17816" ht="12.75" customHeight="1" x14ac:dyDescent="0.2"/>
    <row r="17817" ht="12.75" customHeight="1" x14ac:dyDescent="0.2"/>
    <row r="17818" ht="12.75" customHeight="1" x14ac:dyDescent="0.2"/>
    <row r="17819" ht="12.75" customHeight="1" x14ac:dyDescent="0.2"/>
    <row r="17820" ht="12.75" customHeight="1" x14ac:dyDescent="0.2"/>
    <row r="17821" ht="12.75" customHeight="1" x14ac:dyDescent="0.2"/>
    <row r="17822" ht="12.75" customHeight="1" x14ac:dyDescent="0.2"/>
    <row r="17823" ht="12.75" customHeight="1" x14ac:dyDescent="0.2"/>
    <row r="17824" ht="12.75" customHeight="1" x14ac:dyDescent="0.2"/>
    <row r="17825" ht="12.75" customHeight="1" x14ac:dyDescent="0.2"/>
    <row r="17826" ht="12.75" customHeight="1" x14ac:dyDescent="0.2"/>
    <row r="17827" ht="12.75" customHeight="1" x14ac:dyDescent="0.2"/>
    <row r="17828" ht="12.75" customHeight="1" x14ac:dyDescent="0.2"/>
    <row r="17829" ht="12.75" customHeight="1" x14ac:dyDescent="0.2"/>
    <row r="17830" ht="12.75" customHeight="1" x14ac:dyDescent="0.2"/>
    <row r="17831" ht="12.75" customHeight="1" x14ac:dyDescent="0.2"/>
    <row r="17832" ht="12.75" customHeight="1" x14ac:dyDescent="0.2"/>
    <row r="17833" ht="12.75" customHeight="1" x14ac:dyDescent="0.2"/>
    <row r="17834" ht="12.75" customHeight="1" x14ac:dyDescent="0.2"/>
    <row r="17835" ht="12.75" customHeight="1" x14ac:dyDescent="0.2"/>
    <row r="17836" ht="12.75" customHeight="1" x14ac:dyDescent="0.2"/>
    <row r="17837" ht="12.75" customHeight="1" x14ac:dyDescent="0.2"/>
    <row r="17838" ht="12.75" customHeight="1" x14ac:dyDescent="0.2"/>
    <row r="17839" ht="12.75" customHeight="1" x14ac:dyDescent="0.2"/>
    <row r="17840" ht="12.75" customHeight="1" x14ac:dyDescent="0.2"/>
    <row r="17841" ht="12.75" customHeight="1" x14ac:dyDescent="0.2"/>
    <row r="17842" ht="12.75" customHeight="1" x14ac:dyDescent="0.2"/>
    <row r="17843" ht="12.75" customHeight="1" x14ac:dyDescent="0.2"/>
    <row r="17844" ht="12.75" customHeight="1" x14ac:dyDescent="0.2"/>
    <row r="17845" ht="12.75" customHeight="1" x14ac:dyDescent="0.2"/>
    <row r="17846" ht="12.75" customHeight="1" x14ac:dyDescent="0.2"/>
    <row r="17847" ht="12.75" customHeight="1" x14ac:dyDescent="0.2"/>
    <row r="17848" ht="12.75" customHeight="1" x14ac:dyDescent="0.2"/>
    <row r="17849" ht="12.75" customHeight="1" x14ac:dyDescent="0.2"/>
    <row r="17850" ht="12.75" customHeight="1" x14ac:dyDescent="0.2"/>
    <row r="17851" ht="12.75" customHeight="1" x14ac:dyDescent="0.2"/>
    <row r="17852" ht="12.75" customHeight="1" x14ac:dyDescent="0.2"/>
    <row r="17853" ht="12.75" customHeight="1" x14ac:dyDescent="0.2"/>
    <row r="17854" ht="12.75" customHeight="1" x14ac:dyDescent="0.2"/>
    <row r="17855" ht="12.75" customHeight="1" x14ac:dyDescent="0.2"/>
    <row r="17856" ht="12.75" customHeight="1" x14ac:dyDescent="0.2"/>
    <row r="17857" ht="12.75" customHeight="1" x14ac:dyDescent="0.2"/>
    <row r="17858" ht="12.75" customHeight="1" x14ac:dyDescent="0.2"/>
    <row r="17859" ht="12.75" customHeight="1" x14ac:dyDescent="0.2"/>
    <row r="17860" ht="12.75" customHeight="1" x14ac:dyDescent="0.2"/>
    <row r="17861" ht="12.75" customHeight="1" x14ac:dyDescent="0.2"/>
    <row r="17862" ht="12.75" customHeight="1" x14ac:dyDescent="0.2"/>
    <row r="17863" ht="12.75" customHeight="1" x14ac:dyDescent="0.2"/>
    <row r="17864" ht="12.75" customHeight="1" x14ac:dyDescent="0.2"/>
    <row r="17865" ht="12.75" customHeight="1" x14ac:dyDescent="0.2"/>
    <row r="17866" ht="12.75" customHeight="1" x14ac:dyDescent="0.2"/>
    <row r="17867" ht="12.75" customHeight="1" x14ac:dyDescent="0.2"/>
    <row r="17868" ht="12.75" customHeight="1" x14ac:dyDescent="0.2"/>
    <row r="17869" ht="12.75" customHeight="1" x14ac:dyDescent="0.2"/>
    <row r="17870" ht="12.75" customHeight="1" x14ac:dyDescent="0.2"/>
    <row r="17871" ht="12.75" customHeight="1" x14ac:dyDescent="0.2"/>
    <row r="17872" ht="12.75" customHeight="1" x14ac:dyDescent="0.2"/>
    <row r="17873" ht="12.75" customHeight="1" x14ac:dyDescent="0.2"/>
    <row r="17874" ht="12.75" customHeight="1" x14ac:dyDescent="0.2"/>
    <row r="17875" ht="12.75" customHeight="1" x14ac:dyDescent="0.2"/>
    <row r="17876" ht="12.75" customHeight="1" x14ac:dyDescent="0.2"/>
    <row r="17877" ht="12.75" customHeight="1" x14ac:dyDescent="0.2"/>
    <row r="17878" ht="12.75" customHeight="1" x14ac:dyDescent="0.2"/>
    <row r="17879" ht="12.75" customHeight="1" x14ac:dyDescent="0.2"/>
    <row r="17880" ht="12.75" customHeight="1" x14ac:dyDescent="0.2"/>
    <row r="17881" ht="12.75" customHeight="1" x14ac:dyDescent="0.2"/>
    <row r="17882" ht="12.75" customHeight="1" x14ac:dyDescent="0.2"/>
    <row r="17883" ht="12.75" customHeight="1" x14ac:dyDescent="0.2"/>
    <row r="17884" ht="12.75" customHeight="1" x14ac:dyDescent="0.2"/>
    <row r="17885" ht="12.75" customHeight="1" x14ac:dyDescent="0.2"/>
    <row r="17886" ht="12.75" customHeight="1" x14ac:dyDescent="0.2"/>
    <row r="17887" ht="12.75" customHeight="1" x14ac:dyDescent="0.2"/>
    <row r="17888" ht="12.75" customHeight="1" x14ac:dyDescent="0.2"/>
    <row r="17889" ht="12.75" customHeight="1" x14ac:dyDescent="0.2"/>
    <row r="17890" ht="12.75" customHeight="1" x14ac:dyDescent="0.2"/>
    <row r="17891" ht="12.75" customHeight="1" x14ac:dyDescent="0.2"/>
    <row r="17892" ht="12.75" customHeight="1" x14ac:dyDescent="0.2"/>
    <row r="17893" ht="12.75" customHeight="1" x14ac:dyDescent="0.2"/>
    <row r="17894" ht="12.75" customHeight="1" x14ac:dyDescent="0.2"/>
    <row r="17895" ht="12.75" customHeight="1" x14ac:dyDescent="0.2"/>
    <row r="17896" ht="12.75" customHeight="1" x14ac:dyDescent="0.2"/>
    <row r="17897" ht="12.75" customHeight="1" x14ac:dyDescent="0.2"/>
    <row r="17898" ht="12.75" customHeight="1" x14ac:dyDescent="0.2"/>
    <row r="17899" ht="12.75" customHeight="1" x14ac:dyDescent="0.2"/>
    <row r="17900" ht="12.75" customHeight="1" x14ac:dyDescent="0.2"/>
    <row r="17901" ht="12.75" customHeight="1" x14ac:dyDescent="0.2"/>
    <row r="17902" ht="12.75" customHeight="1" x14ac:dyDescent="0.2"/>
    <row r="17903" ht="12.75" customHeight="1" x14ac:dyDescent="0.2"/>
    <row r="17904" ht="12.75" customHeight="1" x14ac:dyDescent="0.2"/>
    <row r="17905" ht="12.75" customHeight="1" x14ac:dyDescent="0.2"/>
    <row r="17906" ht="12.75" customHeight="1" x14ac:dyDescent="0.2"/>
    <row r="17907" ht="12.75" customHeight="1" x14ac:dyDescent="0.2"/>
    <row r="17908" ht="12.75" customHeight="1" x14ac:dyDescent="0.2"/>
    <row r="17909" ht="12.75" customHeight="1" x14ac:dyDescent="0.2"/>
    <row r="17910" ht="12.75" customHeight="1" x14ac:dyDescent="0.2"/>
    <row r="17911" ht="12.75" customHeight="1" x14ac:dyDescent="0.2"/>
    <row r="17912" ht="12.75" customHeight="1" x14ac:dyDescent="0.2"/>
    <row r="17913" ht="12.75" customHeight="1" x14ac:dyDescent="0.2"/>
    <row r="17914" ht="12.75" customHeight="1" x14ac:dyDescent="0.2"/>
    <row r="17915" ht="12.75" customHeight="1" x14ac:dyDescent="0.2"/>
    <row r="17916" ht="12.75" customHeight="1" x14ac:dyDescent="0.2"/>
    <row r="17917" ht="12.75" customHeight="1" x14ac:dyDescent="0.2"/>
    <row r="17918" ht="12.75" customHeight="1" x14ac:dyDescent="0.2"/>
    <row r="17919" ht="12.75" customHeight="1" x14ac:dyDescent="0.2"/>
    <row r="17920" ht="12.75" customHeight="1" x14ac:dyDescent="0.2"/>
    <row r="17921" ht="12.75" customHeight="1" x14ac:dyDescent="0.2"/>
    <row r="17922" ht="12.75" customHeight="1" x14ac:dyDescent="0.2"/>
    <row r="17923" ht="12.75" customHeight="1" x14ac:dyDescent="0.2"/>
    <row r="17924" ht="12.75" customHeight="1" x14ac:dyDescent="0.2"/>
    <row r="17925" ht="12.75" customHeight="1" x14ac:dyDescent="0.2"/>
    <row r="17926" ht="12.75" customHeight="1" x14ac:dyDescent="0.2"/>
    <row r="17927" ht="12.75" customHeight="1" x14ac:dyDescent="0.2"/>
    <row r="17928" ht="12.75" customHeight="1" x14ac:dyDescent="0.2"/>
    <row r="17929" ht="12.75" customHeight="1" x14ac:dyDescent="0.2"/>
    <row r="17930" ht="12.75" customHeight="1" x14ac:dyDescent="0.2"/>
    <row r="17931" ht="12.75" customHeight="1" x14ac:dyDescent="0.2"/>
    <row r="17932" ht="12.75" customHeight="1" x14ac:dyDescent="0.2"/>
    <row r="17933" ht="12.75" customHeight="1" x14ac:dyDescent="0.2"/>
    <row r="17934" ht="12.75" customHeight="1" x14ac:dyDescent="0.2"/>
    <row r="17935" ht="12.75" customHeight="1" x14ac:dyDescent="0.2"/>
    <row r="17936" ht="12.75" customHeight="1" x14ac:dyDescent="0.2"/>
    <row r="17937" ht="12.75" customHeight="1" x14ac:dyDescent="0.2"/>
    <row r="17938" ht="12.75" customHeight="1" x14ac:dyDescent="0.2"/>
    <row r="17939" ht="12.75" customHeight="1" x14ac:dyDescent="0.2"/>
    <row r="17940" ht="12.75" customHeight="1" x14ac:dyDescent="0.2"/>
    <row r="17941" ht="12.75" customHeight="1" x14ac:dyDescent="0.2"/>
    <row r="17942" ht="12.75" customHeight="1" x14ac:dyDescent="0.2"/>
    <row r="17943" ht="12.75" customHeight="1" x14ac:dyDescent="0.2"/>
    <row r="17944" ht="12.75" customHeight="1" x14ac:dyDescent="0.2"/>
    <row r="17945" ht="12.75" customHeight="1" x14ac:dyDescent="0.2"/>
    <row r="17946" ht="12.75" customHeight="1" x14ac:dyDescent="0.2"/>
    <row r="17947" ht="12.75" customHeight="1" x14ac:dyDescent="0.2"/>
    <row r="17948" ht="12.75" customHeight="1" x14ac:dyDescent="0.2"/>
    <row r="17949" ht="12.75" customHeight="1" x14ac:dyDescent="0.2"/>
    <row r="17950" ht="12.75" customHeight="1" x14ac:dyDescent="0.2"/>
    <row r="17951" ht="12.75" customHeight="1" x14ac:dyDescent="0.2"/>
    <row r="17952" ht="12.75" customHeight="1" x14ac:dyDescent="0.2"/>
    <row r="17953" ht="12.75" customHeight="1" x14ac:dyDescent="0.2"/>
    <row r="17954" ht="12.75" customHeight="1" x14ac:dyDescent="0.2"/>
    <row r="17955" ht="12.75" customHeight="1" x14ac:dyDescent="0.2"/>
    <row r="17956" ht="12.75" customHeight="1" x14ac:dyDescent="0.2"/>
    <row r="17957" ht="12.75" customHeight="1" x14ac:dyDescent="0.2"/>
    <row r="17958" ht="12.75" customHeight="1" x14ac:dyDescent="0.2"/>
    <row r="17959" ht="12.75" customHeight="1" x14ac:dyDescent="0.2"/>
    <row r="17960" ht="12.75" customHeight="1" x14ac:dyDescent="0.2"/>
    <row r="17961" ht="12.75" customHeight="1" x14ac:dyDescent="0.2"/>
    <row r="17962" ht="12.75" customHeight="1" x14ac:dyDescent="0.2"/>
    <row r="17963" ht="12.75" customHeight="1" x14ac:dyDescent="0.2"/>
    <row r="17964" ht="12.75" customHeight="1" x14ac:dyDescent="0.2"/>
    <row r="17965" ht="12.75" customHeight="1" x14ac:dyDescent="0.2"/>
    <row r="17966" ht="12.75" customHeight="1" x14ac:dyDescent="0.2"/>
    <row r="17967" ht="12.75" customHeight="1" x14ac:dyDescent="0.2"/>
    <row r="17968" ht="12.75" customHeight="1" x14ac:dyDescent="0.2"/>
    <row r="17969" ht="12.75" customHeight="1" x14ac:dyDescent="0.2"/>
    <row r="17970" ht="12.75" customHeight="1" x14ac:dyDescent="0.2"/>
    <row r="17971" ht="12.75" customHeight="1" x14ac:dyDescent="0.2"/>
    <row r="17972" ht="12.75" customHeight="1" x14ac:dyDescent="0.2"/>
    <row r="17973" ht="12.75" customHeight="1" x14ac:dyDescent="0.2"/>
    <row r="17974" ht="12.75" customHeight="1" x14ac:dyDescent="0.2"/>
    <row r="17975" ht="12.75" customHeight="1" x14ac:dyDescent="0.2"/>
    <row r="17976" ht="12.75" customHeight="1" x14ac:dyDescent="0.2"/>
    <row r="17977" ht="12.75" customHeight="1" x14ac:dyDescent="0.2"/>
    <row r="17978" ht="12.75" customHeight="1" x14ac:dyDescent="0.2"/>
    <row r="17979" ht="12.75" customHeight="1" x14ac:dyDescent="0.2"/>
    <row r="17980" ht="12.75" customHeight="1" x14ac:dyDescent="0.2"/>
    <row r="17981" ht="12.75" customHeight="1" x14ac:dyDescent="0.2"/>
    <row r="17982" ht="12.75" customHeight="1" x14ac:dyDescent="0.2"/>
    <row r="17983" ht="12.75" customHeight="1" x14ac:dyDescent="0.2"/>
    <row r="17984" ht="12.75" customHeight="1" x14ac:dyDescent="0.2"/>
    <row r="17985" ht="12.75" customHeight="1" x14ac:dyDescent="0.2"/>
    <row r="17986" ht="12.75" customHeight="1" x14ac:dyDescent="0.2"/>
    <row r="17987" ht="12.75" customHeight="1" x14ac:dyDescent="0.2"/>
    <row r="17988" ht="12.75" customHeight="1" x14ac:dyDescent="0.2"/>
    <row r="17989" ht="12.75" customHeight="1" x14ac:dyDescent="0.2"/>
    <row r="17990" ht="12.75" customHeight="1" x14ac:dyDescent="0.2"/>
    <row r="17991" ht="12.75" customHeight="1" x14ac:dyDescent="0.2"/>
    <row r="17992" ht="12.75" customHeight="1" x14ac:dyDescent="0.2"/>
    <row r="17993" ht="12.75" customHeight="1" x14ac:dyDescent="0.2"/>
    <row r="17994" ht="12.75" customHeight="1" x14ac:dyDescent="0.2"/>
    <row r="17995" ht="12.75" customHeight="1" x14ac:dyDescent="0.2"/>
    <row r="17996" ht="12.75" customHeight="1" x14ac:dyDescent="0.2"/>
    <row r="17997" ht="12.75" customHeight="1" x14ac:dyDescent="0.2"/>
    <row r="17998" ht="12.75" customHeight="1" x14ac:dyDescent="0.2"/>
    <row r="17999" ht="12.75" customHeight="1" x14ac:dyDescent="0.2"/>
    <row r="18000" ht="12.75" customHeight="1" x14ac:dyDescent="0.2"/>
    <row r="18001" ht="12.75" customHeight="1" x14ac:dyDescent="0.2"/>
    <row r="18002" ht="12.75" customHeight="1" x14ac:dyDescent="0.2"/>
    <row r="18003" ht="12.75" customHeight="1" x14ac:dyDescent="0.2"/>
    <row r="18004" ht="12.75" customHeight="1" x14ac:dyDescent="0.2"/>
    <row r="18005" ht="12.75" customHeight="1" x14ac:dyDescent="0.2"/>
    <row r="18006" ht="12.75" customHeight="1" x14ac:dyDescent="0.2"/>
    <row r="18007" ht="12.75" customHeight="1" x14ac:dyDescent="0.2"/>
    <row r="18008" ht="12.75" customHeight="1" x14ac:dyDescent="0.2"/>
    <row r="18009" ht="12.75" customHeight="1" x14ac:dyDescent="0.2"/>
    <row r="18010" ht="12.75" customHeight="1" x14ac:dyDescent="0.2"/>
    <row r="18011" ht="12.75" customHeight="1" x14ac:dyDescent="0.2"/>
    <row r="18012" ht="12.75" customHeight="1" x14ac:dyDescent="0.2"/>
    <row r="18013" ht="12.75" customHeight="1" x14ac:dyDescent="0.2"/>
    <row r="18014" ht="12.75" customHeight="1" x14ac:dyDescent="0.2"/>
    <row r="18015" ht="12.75" customHeight="1" x14ac:dyDescent="0.2"/>
    <row r="18016" ht="12.75" customHeight="1" x14ac:dyDescent="0.2"/>
    <row r="18017" ht="12.75" customHeight="1" x14ac:dyDescent="0.2"/>
    <row r="18018" ht="12.75" customHeight="1" x14ac:dyDescent="0.2"/>
    <row r="18019" ht="12.75" customHeight="1" x14ac:dyDescent="0.2"/>
    <row r="18020" ht="12.75" customHeight="1" x14ac:dyDescent="0.2"/>
    <row r="18021" ht="12.75" customHeight="1" x14ac:dyDescent="0.2"/>
    <row r="18022" ht="12.75" customHeight="1" x14ac:dyDescent="0.2"/>
    <row r="18023" ht="12.75" customHeight="1" x14ac:dyDescent="0.2"/>
    <row r="18024" ht="12.75" customHeight="1" x14ac:dyDescent="0.2"/>
    <row r="18025" ht="12.75" customHeight="1" x14ac:dyDescent="0.2"/>
    <row r="18026" ht="12.75" customHeight="1" x14ac:dyDescent="0.2"/>
    <row r="18027" ht="12.75" customHeight="1" x14ac:dyDescent="0.2"/>
    <row r="18028" ht="12.75" customHeight="1" x14ac:dyDescent="0.2"/>
    <row r="18029" ht="12.75" customHeight="1" x14ac:dyDescent="0.2"/>
    <row r="18030" ht="12.75" customHeight="1" x14ac:dyDescent="0.2"/>
    <row r="18031" ht="12.75" customHeight="1" x14ac:dyDescent="0.2"/>
    <row r="18032" ht="12.75" customHeight="1" x14ac:dyDescent="0.2"/>
    <row r="18033" ht="12.75" customHeight="1" x14ac:dyDescent="0.2"/>
    <row r="18034" ht="12.75" customHeight="1" x14ac:dyDescent="0.2"/>
    <row r="18035" ht="12.75" customHeight="1" x14ac:dyDescent="0.2"/>
    <row r="18036" ht="12.75" customHeight="1" x14ac:dyDescent="0.2"/>
    <row r="18037" ht="12.75" customHeight="1" x14ac:dyDescent="0.2"/>
    <row r="18038" ht="12.75" customHeight="1" x14ac:dyDescent="0.2"/>
    <row r="18039" ht="12.75" customHeight="1" x14ac:dyDescent="0.2"/>
    <row r="18040" ht="12.75" customHeight="1" x14ac:dyDescent="0.2"/>
    <row r="18041" ht="12.75" customHeight="1" x14ac:dyDescent="0.2"/>
    <row r="18042" ht="12.75" customHeight="1" x14ac:dyDescent="0.2"/>
    <row r="18043" ht="12.75" customHeight="1" x14ac:dyDescent="0.2"/>
    <row r="18044" ht="12.75" customHeight="1" x14ac:dyDescent="0.2"/>
    <row r="18045" ht="12.75" customHeight="1" x14ac:dyDescent="0.2"/>
    <row r="18046" ht="12.75" customHeight="1" x14ac:dyDescent="0.2"/>
    <row r="18047" ht="12.75" customHeight="1" x14ac:dyDescent="0.2"/>
    <row r="18048" ht="12.75" customHeight="1" x14ac:dyDescent="0.2"/>
    <row r="18049" ht="12.75" customHeight="1" x14ac:dyDescent="0.2"/>
    <row r="18050" ht="12.75" customHeight="1" x14ac:dyDescent="0.2"/>
    <row r="18051" ht="12.75" customHeight="1" x14ac:dyDescent="0.2"/>
    <row r="18052" ht="12.75" customHeight="1" x14ac:dyDescent="0.2"/>
    <row r="18053" ht="12.75" customHeight="1" x14ac:dyDescent="0.2"/>
    <row r="18054" ht="12.75" customHeight="1" x14ac:dyDescent="0.2"/>
    <row r="18055" ht="12.75" customHeight="1" x14ac:dyDescent="0.2"/>
    <row r="18056" ht="12.75" customHeight="1" x14ac:dyDescent="0.2"/>
    <row r="18057" ht="12.75" customHeight="1" x14ac:dyDescent="0.2"/>
    <row r="18058" ht="12.75" customHeight="1" x14ac:dyDescent="0.2"/>
    <row r="18059" ht="12.75" customHeight="1" x14ac:dyDescent="0.2"/>
    <row r="18060" ht="12.75" customHeight="1" x14ac:dyDescent="0.2"/>
    <row r="18061" ht="12.75" customHeight="1" x14ac:dyDescent="0.2"/>
    <row r="18062" ht="12.75" customHeight="1" x14ac:dyDescent="0.2"/>
    <row r="18063" ht="12.75" customHeight="1" x14ac:dyDescent="0.2"/>
    <row r="18064" ht="12.75" customHeight="1" x14ac:dyDescent="0.2"/>
    <row r="18065" ht="12.75" customHeight="1" x14ac:dyDescent="0.2"/>
    <row r="18066" ht="12.75" customHeight="1" x14ac:dyDescent="0.2"/>
    <row r="18067" ht="12.75" customHeight="1" x14ac:dyDescent="0.2"/>
    <row r="18068" ht="12.75" customHeight="1" x14ac:dyDescent="0.2"/>
    <row r="18069" ht="12.75" customHeight="1" x14ac:dyDescent="0.2"/>
    <row r="18070" ht="12.75" customHeight="1" x14ac:dyDescent="0.2"/>
    <row r="18071" ht="12.75" customHeight="1" x14ac:dyDescent="0.2"/>
    <row r="18072" ht="12.75" customHeight="1" x14ac:dyDescent="0.2"/>
    <row r="18073" ht="12.75" customHeight="1" x14ac:dyDescent="0.2"/>
    <row r="18074" ht="12.75" customHeight="1" x14ac:dyDescent="0.2"/>
    <row r="18075" ht="12.75" customHeight="1" x14ac:dyDescent="0.2"/>
    <row r="18076" ht="12.75" customHeight="1" x14ac:dyDescent="0.2"/>
    <row r="18077" ht="12.75" customHeight="1" x14ac:dyDescent="0.2"/>
    <row r="18078" ht="12.75" customHeight="1" x14ac:dyDescent="0.2"/>
    <row r="18079" ht="12.75" customHeight="1" x14ac:dyDescent="0.2"/>
    <row r="18080" ht="12.75" customHeight="1" x14ac:dyDescent="0.2"/>
    <row r="18081" ht="12.75" customHeight="1" x14ac:dyDescent="0.2"/>
    <row r="18082" ht="12.75" customHeight="1" x14ac:dyDescent="0.2"/>
    <row r="18083" ht="12.75" customHeight="1" x14ac:dyDescent="0.2"/>
    <row r="18084" ht="12.75" customHeight="1" x14ac:dyDescent="0.2"/>
    <row r="18085" ht="12.75" customHeight="1" x14ac:dyDescent="0.2"/>
    <row r="18086" ht="12.75" customHeight="1" x14ac:dyDescent="0.2"/>
    <row r="18087" ht="12.75" customHeight="1" x14ac:dyDescent="0.2"/>
    <row r="18088" ht="12.75" customHeight="1" x14ac:dyDescent="0.2"/>
    <row r="18089" ht="12.75" customHeight="1" x14ac:dyDescent="0.2"/>
    <row r="18090" ht="12.75" customHeight="1" x14ac:dyDescent="0.2"/>
    <row r="18091" ht="12.75" customHeight="1" x14ac:dyDescent="0.2"/>
    <row r="18092" ht="12.75" customHeight="1" x14ac:dyDescent="0.2"/>
    <row r="18093" ht="12.75" customHeight="1" x14ac:dyDescent="0.2"/>
    <row r="18094" ht="12.75" customHeight="1" x14ac:dyDescent="0.2"/>
    <row r="18095" ht="12.75" customHeight="1" x14ac:dyDescent="0.2"/>
    <row r="18096" ht="12.75" customHeight="1" x14ac:dyDescent="0.2"/>
    <row r="18097" ht="12.75" customHeight="1" x14ac:dyDescent="0.2"/>
    <row r="18098" ht="12.75" customHeight="1" x14ac:dyDescent="0.2"/>
    <row r="18099" ht="12.75" customHeight="1" x14ac:dyDescent="0.2"/>
    <row r="18100" ht="12.75" customHeight="1" x14ac:dyDescent="0.2"/>
    <row r="18101" ht="12.75" customHeight="1" x14ac:dyDescent="0.2"/>
    <row r="18102" ht="12.75" customHeight="1" x14ac:dyDescent="0.2"/>
    <row r="18103" ht="12.75" customHeight="1" x14ac:dyDescent="0.2"/>
    <row r="18104" ht="12.75" customHeight="1" x14ac:dyDescent="0.2"/>
    <row r="18105" ht="12.75" customHeight="1" x14ac:dyDescent="0.2"/>
    <row r="18106" ht="12.75" customHeight="1" x14ac:dyDescent="0.2"/>
    <row r="18107" ht="12.75" customHeight="1" x14ac:dyDescent="0.2"/>
    <row r="18108" ht="12.75" customHeight="1" x14ac:dyDescent="0.2"/>
    <row r="18109" ht="12.75" customHeight="1" x14ac:dyDescent="0.2"/>
    <row r="18110" ht="12.75" customHeight="1" x14ac:dyDescent="0.2"/>
    <row r="18111" ht="12.75" customHeight="1" x14ac:dyDescent="0.2"/>
    <row r="18112" ht="12.75" customHeight="1" x14ac:dyDescent="0.2"/>
    <row r="18113" ht="12.75" customHeight="1" x14ac:dyDescent="0.2"/>
    <row r="18114" ht="12.75" customHeight="1" x14ac:dyDescent="0.2"/>
    <row r="18115" ht="12.75" customHeight="1" x14ac:dyDescent="0.2"/>
    <row r="18116" ht="12.75" customHeight="1" x14ac:dyDescent="0.2"/>
    <row r="18117" ht="12.75" customHeight="1" x14ac:dyDescent="0.2"/>
    <row r="18118" ht="12.75" customHeight="1" x14ac:dyDescent="0.2"/>
    <row r="18119" ht="12.75" customHeight="1" x14ac:dyDescent="0.2"/>
    <row r="18120" ht="12.75" customHeight="1" x14ac:dyDescent="0.2"/>
    <row r="18121" ht="12.75" customHeight="1" x14ac:dyDescent="0.2"/>
    <row r="18122" ht="12.75" customHeight="1" x14ac:dyDescent="0.2"/>
    <row r="18123" ht="12.75" customHeight="1" x14ac:dyDescent="0.2"/>
    <row r="18124" ht="12.75" customHeight="1" x14ac:dyDescent="0.2"/>
    <row r="18125" ht="12.75" customHeight="1" x14ac:dyDescent="0.2"/>
    <row r="18126" ht="12.75" customHeight="1" x14ac:dyDescent="0.2"/>
    <row r="18127" ht="12.75" customHeight="1" x14ac:dyDescent="0.2"/>
    <row r="18128" ht="12.75" customHeight="1" x14ac:dyDescent="0.2"/>
    <row r="18129" ht="12.75" customHeight="1" x14ac:dyDescent="0.2"/>
    <row r="18130" ht="12.75" customHeight="1" x14ac:dyDescent="0.2"/>
    <row r="18131" ht="12.75" customHeight="1" x14ac:dyDescent="0.2"/>
    <row r="18132" ht="12.75" customHeight="1" x14ac:dyDescent="0.2"/>
    <row r="18133" ht="12.75" customHeight="1" x14ac:dyDescent="0.2"/>
    <row r="18134" ht="12.75" customHeight="1" x14ac:dyDescent="0.2"/>
    <row r="18135" ht="12.75" customHeight="1" x14ac:dyDescent="0.2"/>
    <row r="18136" ht="12.75" customHeight="1" x14ac:dyDescent="0.2"/>
    <row r="18137" ht="12.75" customHeight="1" x14ac:dyDescent="0.2"/>
    <row r="18138" ht="12.75" customHeight="1" x14ac:dyDescent="0.2"/>
    <row r="18139" ht="12.75" customHeight="1" x14ac:dyDescent="0.2"/>
    <row r="18140" ht="12.75" customHeight="1" x14ac:dyDescent="0.2"/>
    <row r="18141" ht="12.75" customHeight="1" x14ac:dyDescent="0.2"/>
    <row r="18142" ht="12.75" customHeight="1" x14ac:dyDescent="0.2"/>
    <row r="18143" ht="12.75" customHeight="1" x14ac:dyDescent="0.2"/>
    <row r="18144" ht="12.75" customHeight="1" x14ac:dyDescent="0.2"/>
    <row r="18145" ht="12.75" customHeight="1" x14ac:dyDescent="0.2"/>
    <row r="18146" ht="12.75" customHeight="1" x14ac:dyDescent="0.2"/>
    <row r="18147" ht="12.75" customHeight="1" x14ac:dyDescent="0.2"/>
    <row r="18148" ht="12.75" customHeight="1" x14ac:dyDescent="0.2"/>
    <row r="18149" ht="12.75" customHeight="1" x14ac:dyDescent="0.2"/>
    <row r="18150" ht="12.75" customHeight="1" x14ac:dyDescent="0.2"/>
    <row r="18151" ht="12.75" customHeight="1" x14ac:dyDescent="0.2"/>
    <row r="18152" ht="12.75" customHeight="1" x14ac:dyDescent="0.2"/>
    <row r="18153" ht="12.75" customHeight="1" x14ac:dyDescent="0.2"/>
    <row r="18154" ht="12.75" customHeight="1" x14ac:dyDescent="0.2"/>
    <row r="18155" ht="12.75" customHeight="1" x14ac:dyDescent="0.2"/>
    <row r="18156" ht="12.75" customHeight="1" x14ac:dyDescent="0.2"/>
    <row r="18157" ht="12.75" customHeight="1" x14ac:dyDescent="0.2"/>
    <row r="18158" ht="12.75" customHeight="1" x14ac:dyDescent="0.2"/>
    <row r="18159" ht="12.75" customHeight="1" x14ac:dyDescent="0.2"/>
    <row r="18160" ht="12.75" customHeight="1" x14ac:dyDescent="0.2"/>
    <row r="18161" ht="12.75" customHeight="1" x14ac:dyDescent="0.2"/>
    <row r="18162" ht="12.75" customHeight="1" x14ac:dyDescent="0.2"/>
    <row r="18163" ht="12.75" customHeight="1" x14ac:dyDescent="0.2"/>
    <row r="18164" ht="12.75" customHeight="1" x14ac:dyDescent="0.2"/>
    <row r="18165" ht="12.75" customHeight="1" x14ac:dyDescent="0.2"/>
    <row r="18166" ht="12.75" customHeight="1" x14ac:dyDescent="0.2"/>
    <row r="18167" ht="12.75" customHeight="1" x14ac:dyDescent="0.2"/>
    <row r="18168" ht="12.75" customHeight="1" x14ac:dyDescent="0.2"/>
    <row r="18169" ht="12.75" customHeight="1" x14ac:dyDescent="0.2"/>
    <row r="18170" ht="12.75" customHeight="1" x14ac:dyDescent="0.2"/>
    <row r="18171" ht="12.75" customHeight="1" x14ac:dyDescent="0.2"/>
    <row r="18172" ht="12.75" customHeight="1" x14ac:dyDescent="0.2"/>
    <row r="18173" ht="12.75" customHeight="1" x14ac:dyDescent="0.2"/>
    <row r="18174" ht="12.75" customHeight="1" x14ac:dyDescent="0.2"/>
    <row r="18175" ht="12.75" customHeight="1" x14ac:dyDescent="0.2"/>
    <row r="18176" ht="12.75" customHeight="1" x14ac:dyDescent="0.2"/>
    <row r="18177" ht="12.75" customHeight="1" x14ac:dyDescent="0.2"/>
    <row r="18178" ht="12.75" customHeight="1" x14ac:dyDescent="0.2"/>
    <row r="18179" ht="12.75" customHeight="1" x14ac:dyDescent="0.2"/>
    <row r="18180" ht="12.75" customHeight="1" x14ac:dyDescent="0.2"/>
    <row r="18181" ht="12.75" customHeight="1" x14ac:dyDescent="0.2"/>
    <row r="18182" ht="12.75" customHeight="1" x14ac:dyDescent="0.2"/>
    <row r="18183" ht="12.75" customHeight="1" x14ac:dyDescent="0.2"/>
    <row r="18184" ht="12.75" customHeight="1" x14ac:dyDescent="0.2"/>
    <row r="18185" ht="12.75" customHeight="1" x14ac:dyDescent="0.2"/>
    <row r="18186" ht="12.75" customHeight="1" x14ac:dyDescent="0.2"/>
    <row r="18187" ht="12.75" customHeight="1" x14ac:dyDescent="0.2"/>
    <row r="18188" ht="12.75" customHeight="1" x14ac:dyDescent="0.2"/>
    <row r="18189" ht="12.75" customHeight="1" x14ac:dyDescent="0.2"/>
    <row r="18190" ht="12.75" customHeight="1" x14ac:dyDescent="0.2"/>
    <row r="18191" ht="12.75" customHeight="1" x14ac:dyDescent="0.2"/>
    <row r="18192" ht="12.75" customHeight="1" x14ac:dyDescent="0.2"/>
    <row r="18193" ht="12.75" customHeight="1" x14ac:dyDescent="0.2"/>
    <row r="18194" ht="12.75" customHeight="1" x14ac:dyDescent="0.2"/>
    <row r="18195" ht="12.75" customHeight="1" x14ac:dyDescent="0.2"/>
    <row r="18196" ht="12.75" customHeight="1" x14ac:dyDescent="0.2"/>
    <row r="18197" ht="12.75" customHeight="1" x14ac:dyDescent="0.2"/>
    <row r="18198" ht="12.75" customHeight="1" x14ac:dyDescent="0.2"/>
    <row r="18199" ht="12.75" customHeight="1" x14ac:dyDescent="0.2"/>
    <row r="18200" ht="12.75" customHeight="1" x14ac:dyDescent="0.2"/>
    <row r="18201" ht="12.75" customHeight="1" x14ac:dyDescent="0.2"/>
    <row r="18202" ht="12.75" customHeight="1" x14ac:dyDescent="0.2"/>
    <row r="18203" ht="12.75" customHeight="1" x14ac:dyDescent="0.2"/>
    <row r="18204" ht="12.75" customHeight="1" x14ac:dyDescent="0.2"/>
    <row r="18205" ht="12.75" customHeight="1" x14ac:dyDescent="0.2"/>
    <row r="18206" ht="12.75" customHeight="1" x14ac:dyDescent="0.2"/>
    <row r="18207" ht="12.75" customHeight="1" x14ac:dyDescent="0.2"/>
    <row r="18208" ht="12.75" customHeight="1" x14ac:dyDescent="0.2"/>
    <row r="18209" ht="12.75" customHeight="1" x14ac:dyDescent="0.2"/>
    <row r="18210" ht="12.75" customHeight="1" x14ac:dyDescent="0.2"/>
    <row r="18211" ht="12.75" customHeight="1" x14ac:dyDescent="0.2"/>
    <row r="18212" ht="12.75" customHeight="1" x14ac:dyDescent="0.2"/>
    <row r="18213" ht="12.75" customHeight="1" x14ac:dyDescent="0.2"/>
    <row r="18214" ht="12.75" customHeight="1" x14ac:dyDescent="0.2"/>
    <row r="18215" ht="12.75" customHeight="1" x14ac:dyDescent="0.2"/>
    <row r="18216" ht="12.75" customHeight="1" x14ac:dyDescent="0.2"/>
    <row r="18217" ht="12.75" customHeight="1" x14ac:dyDescent="0.2"/>
    <row r="18218" ht="12.75" customHeight="1" x14ac:dyDescent="0.2"/>
    <row r="18219" ht="12.75" customHeight="1" x14ac:dyDescent="0.2"/>
    <row r="18220" ht="12.75" customHeight="1" x14ac:dyDescent="0.2"/>
    <row r="18221" ht="12.75" customHeight="1" x14ac:dyDescent="0.2"/>
    <row r="18222" ht="12.75" customHeight="1" x14ac:dyDescent="0.2"/>
    <row r="18223" ht="12.75" customHeight="1" x14ac:dyDescent="0.2"/>
    <row r="18224" ht="12.75" customHeight="1" x14ac:dyDescent="0.2"/>
    <row r="18225" ht="12.75" customHeight="1" x14ac:dyDescent="0.2"/>
    <row r="18226" ht="12.75" customHeight="1" x14ac:dyDescent="0.2"/>
    <row r="18227" ht="12.75" customHeight="1" x14ac:dyDescent="0.2"/>
    <row r="18228" ht="12.75" customHeight="1" x14ac:dyDescent="0.2"/>
    <row r="18229" ht="12.75" customHeight="1" x14ac:dyDescent="0.2"/>
    <row r="18230" ht="12.75" customHeight="1" x14ac:dyDescent="0.2"/>
    <row r="18231" ht="12.75" customHeight="1" x14ac:dyDescent="0.2"/>
    <row r="18232" ht="12.75" customHeight="1" x14ac:dyDescent="0.2"/>
    <row r="18233" ht="12.75" customHeight="1" x14ac:dyDescent="0.2"/>
    <row r="18234" ht="12.75" customHeight="1" x14ac:dyDescent="0.2"/>
    <row r="18235" ht="12.75" customHeight="1" x14ac:dyDescent="0.2"/>
    <row r="18236" ht="12.75" customHeight="1" x14ac:dyDescent="0.2"/>
    <row r="18237" ht="12.75" customHeight="1" x14ac:dyDescent="0.2"/>
    <row r="18238" ht="12.75" customHeight="1" x14ac:dyDescent="0.2"/>
    <row r="18239" ht="12.75" customHeight="1" x14ac:dyDescent="0.2"/>
    <row r="18240" ht="12.75" customHeight="1" x14ac:dyDescent="0.2"/>
    <row r="18241" ht="12.75" customHeight="1" x14ac:dyDescent="0.2"/>
    <row r="18242" ht="12.75" customHeight="1" x14ac:dyDescent="0.2"/>
    <row r="18243" ht="12.75" customHeight="1" x14ac:dyDescent="0.2"/>
    <row r="18244" ht="12.75" customHeight="1" x14ac:dyDescent="0.2"/>
    <row r="18245" ht="12.75" customHeight="1" x14ac:dyDescent="0.2"/>
    <row r="18246" ht="12.75" customHeight="1" x14ac:dyDescent="0.2"/>
    <row r="18247" ht="12.75" customHeight="1" x14ac:dyDescent="0.2"/>
    <row r="18248" ht="12.75" customHeight="1" x14ac:dyDescent="0.2"/>
    <row r="18249" ht="12.75" customHeight="1" x14ac:dyDescent="0.2"/>
    <row r="18250" ht="12.75" customHeight="1" x14ac:dyDescent="0.2"/>
    <row r="18251" ht="12.75" customHeight="1" x14ac:dyDescent="0.2"/>
    <row r="18252" ht="12.75" customHeight="1" x14ac:dyDescent="0.2"/>
    <row r="18253" ht="12.75" customHeight="1" x14ac:dyDescent="0.2"/>
    <row r="18254" ht="12.75" customHeight="1" x14ac:dyDescent="0.2"/>
    <row r="18255" ht="12.75" customHeight="1" x14ac:dyDescent="0.2"/>
    <row r="18256" ht="12.75" customHeight="1" x14ac:dyDescent="0.2"/>
    <row r="18257" ht="12.75" customHeight="1" x14ac:dyDescent="0.2"/>
    <row r="18258" ht="12.75" customHeight="1" x14ac:dyDescent="0.2"/>
    <row r="18259" ht="12.75" customHeight="1" x14ac:dyDescent="0.2"/>
    <row r="18260" ht="12.75" customHeight="1" x14ac:dyDescent="0.2"/>
    <row r="18261" ht="12.75" customHeight="1" x14ac:dyDescent="0.2"/>
    <row r="18262" ht="12.75" customHeight="1" x14ac:dyDescent="0.2"/>
    <row r="18263" ht="12.75" customHeight="1" x14ac:dyDescent="0.2"/>
    <row r="18264" ht="12.75" customHeight="1" x14ac:dyDescent="0.2"/>
    <row r="18265" ht="12.75" customHeight="1" x14ac:dyDescent="0.2"/>
    <row r="18266" ht="12.75" customHeight="1" x14ac:dyDescent="0.2"/>
    <row r="18267" ht="12.75" customHeight="1" x14ac:dyDescent="0.2"/>
    <row r="18268" ht="12.75" customHeight="1" x14ac:dyDescent="0.2"/>
    <row r="18269" ht="12.75" customHeight="1" x14ac:dyDescent="0.2"/>
    <row r="18270" ht="12.75" customHeight="1" x14ac:dyDescent="0.2"/>
    <row r="18271" ht="12.75" customHeight="1" x14ac:dyDescent="0.2"/>
    <row r="18272" ht="12.75" customHeight="1" x14ac:dyDescent="0.2"/>
    <row r="18273" ht="12.75" customHeight="1" x14ac:dyDescent="0.2"/>
    <row r="18274" ht="12.75" customHeight="1" x14ac:dyDescent="0.2"/>
    <row r="18275" ht="12.75" customHeight="1" x14ac:dyDescent="0.2"/>
    <row r="18276" ht="12.75" customHeight="1" x14ac:dyDescent="0.2"/>
    <row r="18277" ht="12.75" customHeight="1" x14ac:dyDescent="0.2"/>
    <row r="18278" ht="12.75" customHeight="1" x14ac:dyDescent="0.2"/>
    <row r="18279" ht="12.75" customHeight="1" x14ac:dyDescent="0.2"/>
    <row r="18280" ht="12.75" customHeight="1" x14ac:dyDescent="0.2"/>
    <row r="18281" ht="12.75" customHeight="1" x14ac:dyDescent="0.2"/>
    <row r="18282" ht="12.75" customHeight="1" x14ac:dyDescent="0.2"/>
    <row r="18283" ht="12.75" customHeight="1" x14ac:dyDescent="0.2"/>
    <row r="18284" ht="12.75" customHeight="1" x14ac:dyDescent="0.2"/>
    <row r="18285" ht="12.75" customHeight="1" x14ac:dyDescent="0.2"/>
    <row r="18286" ht="12.75" customHeight="1" x14ac:dyDescent="0.2"/>
    <row r="18287" ht="12.75" customHeight="1" x14ac:dyDescent="0.2"/>
    <row r="18288" ht="12.75" customHeight="1" x14ac:dyDescent="0.2"/>
    <row r="18289" ht="12.75" customHeight="1" x14ac:dyDescent="0.2"/>
    <row r="18290" ht="12.75" customHeight="1" x14ac:dyDescent="0.2"/>
    <row r="18291" ht="12.75" customHeight="1" x14ac:dyDescent="0.2"/>
    <row r="18292" ht="12.75" customHeight="1" x14ac:dyDescent="0.2"/>
    <row r="18293" ht="12.75" customHeight="1" x14ac:dyDescent="0.2"/>
    <row r="18294" ht="12.75" customHeight="1" x14ac:dyDescent="0.2"/>
    <row r="18295" ht="12.75" customHeight="1" x14ac:dyDescent="0.2"/>
    <row r="18296" ht="12.75" customHeight="1" x14ac:dyDescent="0.2"/>
    <row r="18297" ht="12.75" customHeight="1" x14ac:dyDescent="0.2"/>
    <row r="18298" ht="12.75" customHeight="1" x14ac:dyDescent="0.2"/>
    <row r="18299" ht="12.75" customHeight="1" x14ac:dyDescent="0.2"/>
    <row r="18300" ht="12.75" customHeight="1" x14ac:dyDescent="0.2"/>
    <row r="18301" ht="12.75" customHeight="1" x14ac:dyDescent="0.2"/>
    <row r="18302" ht="12.75" customHeight="1" x14ac:dyDescent="0.2"/>
    <row r="18303" ht="12.75" customHeight="1" x14ac:dyDescent="0.2"/>
    <row r="18304" ht="12.75" customHeight="1" x14ac:dyDescent="0.2"/>
    <row r="18305" ht="12.75" customHeight="1" x14ac:dyDescent="0.2"/>
    <row r="18306" ht="12.75" customHeight="1" x14ac:dyDescent="0.2"/>
    <row r="18307" ht="12.75" customHeight="1" x14ac:dyDescent="0.2"/>
    <row r="18308" ht="12.75" customHeight="1" x14ac:dyDescent="0.2"/>
    <row r="18309" ht="12.75" customHeight="1" x14ac:dyDescent="0.2"/>
    <row r="18310" ht="12.75" customHeight="1" x14ac:dyDescent="0.2"/>
    <row r="18311" ht="12.75" customHeight="1" x14ac:dyDescent="0.2"/>
    <row r="18312" ht="12.75" customHeight="1" x14ac:dyDescent="0.2"/>
    <row r="18313" ht="12.75" customHeight="1" x14ac:dyDescent="0.2"/>
    <row r="18314" ht="12.75" customHeight="1" x14ac:dyDescent="0.2"/>
    <row r="18315" ht="12.75" customHeight="1" x14ac:dyDescent="0.2"/>
    <row r="18316" ht="12.75" customHeight="1" x14ac:dyDescent="0.2"/>
    <row r="18317" ht="12.75" customHeight="1" x14ac:dyDescent="0.2"/>
    <row r="18318" ht="12.75" customHeight="1" x14ac:dyDescent="0.2"/>
    <row r="18319" ht="12.75" customHeight="1" x14ac:dyDescent="0.2"/>
    <row r="18320" ht="12.75" customHeight="1" x14ac:dyDescent="0.2"/>
    <row r="18321" ht="12.75" customHeight="1" x14ac:dyDescent="0.2"/>
    <row r="18322" ht="12.75" customHeight="1" x14ac:dyDescent="0.2"/>
    <row r="18323" ht="12.75" customHeight="1" x14ac:dyDescent="0.2"/>
    <row r="18324" ht="12.75" customHeight="1" x14ac:dyDescent="0.2"/>
    <row r="18325" ht="12.75" customHeight="1" x14ac:dyDescent="0.2"/>
    <row r="18326" ht="12.75" customHeight="1" x14ac:dyDescent="0.2"/>
    <row r="18327" ht="12.75" customHeight="1" x14ac:dyDescent="0.2"/>
    <row r="18328" ht="12.75" customHeight="1" x14ac:dyDescent="0.2"/>
    <row r="18329" ht="12.75" customHeight="1" x14ac:dyDescent="0.2"/>
    <row r="18330" ht="12.75" customHeight="1" x14ac:dyDescent="0.2"/>
    <row r="18331" ht="12.75" customHeight="1" x14ac:dyDescent="0.2"/>
    <row r="18332" ht="12.75" customHeight="1" x14ac:dyDescent="0.2"/>
    <row r="18333" ht="12.75" customHeight="1" x14ac:dyDescent="0.2"/>
    <row r="18334" ht="12.75" customHeight="1" x14ac:dyDescent="0.2"/>
    <row r="18335" ht="12.75" customHeight="1" x14ac:dyDescent="0.2"/>
    <row r="18336" ht="12.75" customHeight="1" x14ac:dyDescent="0.2"/>
    <row r="18337" ht="12.75" customHeight="1" x14ac:dyDescent="0.2"/>
    <row r="18338" ht="12.75" customHeight="1" x14ac:dyDescent="0.2"/>
    <row r="18339" ht="12.75" customHeight="1" x14ac:dyDescent="0.2"/>
    <row r="18340" ht="12.75" customHeight="1" x14ac:dyDescent="0.2"/>
    <row r="18341" ht="12.75" customHeight="1" x14ac:dyDescent="0.2"/>
    <row r="18342" ht="12.75" customHeight="1" x14ac:dyDescent="0.2"/>
    <row r="18343" ht="12.75" customHeight="1" x14ac:dyDescent="0.2"/>
    <row r="18344" ht="12.75" customHeight="1" x14ac:dyDescent="0.2"/>
    <row r="18345" ht="12.75" customHeight="1" x14ac:dyDescent="0.2"/>
    <row r="18346" ht="12.75" customHeight="1" x14ac:dyDescent="0.2"/>
    <row r="18347" ht="12.75" customHeight="1" x14ac:dyDescent="0.2"/>
    <row r="18348" ht="12.75" customHeight="1" x14ac:dyDescent="0.2"/>
    <row r="18349" ht="12.75" customHeight="1" x14ac:dyDescent="0.2"/>
    <row r="18350" ht="12.75" customHeight="1" x14ac:dyDescent="0.2"/>
    <row r="18351" ht="12.75" customHeight="1" x14ac:dyDescent="0.2"/>
    <row r="18352" ht="12.75" customHeight="1" x14ac:dyDescent="0.2"/>
    <row r="18353" ht="12.75" customHeight="1" x14ac:dyDescent="0.2"/>
    <row r="18354" ht="12.75" customHeight="1" x14ac:dyDescent="0.2"/>
    <row r="18355" ht="12.75" customHeight="1" x14ac:dyDescent="0.2"/>
    <row r="18356" ht="12.75" customHeight="1" x14ac:dyDescent="0.2"/>
    <row r="18357" ht="12.75" customHeight="1" x14ac:dyDescent="0.2"/>
    <row r="18358" ht="12.75" customHeight="1" x14ac:dyDescent="0.2"/>
    <row r="18359" ht="12.75" customHeight="1" x14ac:dyDescent="0.2"/>
    <row r="18360" ht="12.75" customHeight="1" x14ac:dyDescent="0.2"/>
    <row r="18361" ht="12.75" customHeight="1" x14ac:dyDescent="0.2"/>
    <row r="18362" ht="12.75" customHeight="1" x14ac:dyDescent="0.2"/>
    <row r="18363" ht="12.75" customHeight="1" x14ac:dyDescent="0.2"/>
    <row r="18364" ht="12.75" customHeight="1" x14ac:dyDescent="0.2"/>
    <row r="18365" ht="12.75" customHeight="1" x14ac:dyDescent="0.2"/>
    <row r="18366" ht="12.75" customHeight="1" x14ac:dyDescent="0.2"/>
    <row r="18367" ht="12.75" customHeight="1" x14ac:dyDescent="0.2"/>
    <row r="18368" ht="12.75" customHeight="1" x14ac:dyDescent="0.2"/>
    <row r="18369" ht="12.75" customHeight="1" x14ac:dyDescent="0.2"/>
    <row r="18370" ht="12.75" customHeight="1" x14ac:dyDescent="0.2"/>
    <row r="18371" ht="12.75" customHeight="1" x14ac:dyDescent="0.2"/>
    <row r="18372" ht="12.75" customHeight="1" x14ac:dyDescent="0.2"/>
    <row r="18373" ht="12.75" customHeight="1" x14ac:dyDescent="0.2"/>
    <row r="18374" ht="12.75" customHeight="1" x14ac:dyDescent="0.2"/>
    <row r="18375" ht="12.75" customHeight="1" x14ac:dyDescent="0.2"/>
    <row r="18376" ht="12.75" customHeight="1" x14ac:dyDescent="0.2"/>
    <row r="18377" ht="12.75" customHeight="1" x14ac:dyDescent="0.2"/>
    <row r="18378" ht="12.75" customHeight="1" x14ac:dyDescent="0.2"/>
    <row r="18379" ht="12.75" customHeight="1" x14ac:dyDescent="0.2"/>
    <row r="18380" ht="12.75" customHeight="1" x14ac:dyDescent="0.2"/>
    <row r="18381" ht="12.75" customHeight="1" x14ac:dyDescent="0.2"/>
    <row r="18382" ht="12.75" customHeight="1" x14ac:dyDescent="0.2"/>
    <row r="18383" ht="12.75" customHeight="1" x14ac:dyDescent="0.2"/>
    <row r="18384" ht="12.75" customHeight="1" x14ac:dyDescent="0.2"/>
    <row r="18385" ht="12.75" customHeight="1" x14ac:dyDescent="0.2"/>
    <row r="18386" ht="12.75" customHeight="1" x14ac:dyDescent="0.2"/>
    <row r="18387" ht="12.75" customHeight="1" x14ac:dyDescent="0.2"/>
    <row r="18388" ht="12.75" customHeight="1" x14ac:dyDescent="0.2"/>
    <row r="18389" ht="12.75" customHeight="1" x14ac:dyDescent="0.2"/>
    <row r="18390" ht="12.75" customHeight="1" x14ac:dyDescent="0.2"/>
    <row r="18391" ht="12.75" customHeight="1" x14ac:dyDescent="0.2"/>
    <row r="18392" ht="12.75" customHeight="1" x14ac:dyDescent="0.2"/>
    <row r="18393" ht="12.75" customHeight="1" x14ac:dyDescent="0.2"/>
    <row r="18394" ht="12.75" customHeight="1" x14ac:dyDescent="0.2"/>
    <row r="18395" ht="12.75" customHeight="1" x14ac:dyDescent="0.2"/>
    <row r="18396" ht="12.75" customHeight="1" x14ac:dyDescent="0.2"/>
    <row r="18397" ht="12.75" customHeight="1" x14ac:dyDescent="0.2"/>
    <row r="18398" ht="12.75" customHeight="1" x14ac:dyDescent="0.2"/>
    <row r="18399" ht="12.75" customHeight="1" x14ac:dyDescent="0.2"/>
    <row r="18400" ht="12.75" customHeight="1" x14ac:dyDescent="0.2"/>
    <row r="18401" ht="12.75" customHeight="1" x14ac:dyDescent="0.2"/>
    <row r="18402" ht="12.75" customHeight="1" x14ac:dyDescent="0.2"/>
    <row r="18403" ht="12.75" customHeight="1" x14ac:dyDescent="0.2"/>
    <row r="18404" ht="12.75" customHeight="1" x14ac:dyDescent="0.2"/>
    <row r="18405" ht="12.75" customHeight="1" x14ac:dyDescent="0.2"/>
    <row r="18406" ht="12.75" customHeight="1" x14ac:dyDescent="0.2"/>
    <row r="18407" ht="12.75" customHeight="1" x14ac:dyDescent="0.2"/>
    <row r="18408" ht="12.75" customHeight="1" x14ac:dyDescent="0.2"/>
    <row r="18409" ht="12.75" customHeight="1" x14ac:dyDescent="0.2"/>
    <row r="18410" ht="12.75" customHeight="1" x14ac:dyDescent="0.2"/>
    <row r="18411" ht="12.75" customHeight="1" x14ac:dyDescent="0.2"/>
    <row r="18412" ht="12.75" customHeight="1" x14ac:dyDescent="0.2"/>
    <row r="18413" ht="12.75" customHeight="1" x14ac:dyDescent="0.2"/>
    <row r="18414" ht="12.75" customHeight="1" x14ac:dyDescent="0.2"/>
    <row r="18415" ht="12.75" customHeight="1" x14ac:dyDescent="0.2"/>
    <row r="18416" ht="12.75" customHeight="1" x14ac:dyDescent="0.2"/>
    <row r="18417" ht="12.75" customHeight="1" x14ac:dyDescent="0.2"/>
    <row r="18418" ht="12.75" customHeight="1" x14ac:dyDescent="0.2"/>
    <row r="18419" ht="12.75" customHeight="1" x14ac:dyDescent="0.2"/>
    <row r="18420" ht="12.75" customHeight="1" x14ac:dyDescent="0.2"/>
    <row r="18421" ht="12.75" customHeight="1" x14ac:dyDescent="0.2"/>
    <row r="18422" ht="12.75" customHeight="1" x14ac:dyDescent="0.2"/>
    <row r="18423" ht="12.75" customHeight="1" x14ac:dyDescent="0.2"/>
    <row r="18424" ht="12.75" customHeight="1" x14ac:dyDescent="0.2"/>
    <row r="18425" ht="12.75" customHeight="1" x14ac:dyDescent="0.2"/>
    <row r="18426" ht="12.75" customHeight="1" x14ac:dyDescent="0.2"/>
    <row r="18427" ht="12.75" customHeight="1" x14ac:dyDescent="0.2"/>
    <row r="18428" ht="12.75" customHeight="1" x14ac:dyDescent="0.2"/>
    <row r="18429" ht="12.75" customHeight="1" x14ac:dyDescent="0.2"/>
    <row r="18430" ht="12.75" customHeight="1" x14ac:dyDescent="0.2"/>
    <row r="18431" ht="12.75" customHeight="1" x14ac:dyDescent="0.2"/>
    <row r="18432" ht="12.75" customHeight="1" x14ac:dyDescent="0.2"/>
    <row r="18433" ht="12.75" customHeight="1" x14ac:dyDescent="0.2"/>
    <row r="18434" ht="12.75" customHeight="1" x14ac:dyDescent="0.2"/>
    <row r="18435" ht="12.75" customHeight="1" x14ac:dyDescent="0.2"/>
    <row r="18436" ht="12.75" customHeight="1" x14ac:dyDescent="0.2"/>
    <row r="18437" ht="12.75" customHeight="1" x14ac:dyDescent="0.2"/>
    <row r="18438" ht="12.75" customHeight="1" x14ac:dyDescent="0.2"/>
    <row r="18439" ht="12.75" customHeight="1" x14ac:dyDescent="0.2"/>
    <row r="18440" ht="12.75" customHeight="1" x14ac:dyDescent="0.2"/>
    <row r="18441" ht="12.75" customHeight="1" x14ac:dyDescent="0.2"/>
    <row r="18442" ht="12.75" customHeight="1" x14ac:dyDescent="0.2"/>
    <row r="18443" ht="12.75" customHeight="1" x14ac:dyDescent="0.2"/>
    <row r="18444" ht="12.75" customHeight="1" x14ac:dyDescent="0.2"/>
    <row r="18445" ht="12.75" customHeight="1" x14ac:dyDescent="0.2"/>
    <row r="18446" ht="12.75" customHeight="1" x14ac:dyDescent="0.2"/>
    <row r="18447" ht="12.75" customHeight="1" x14ac:dyDescent="0.2"/>
    <row r="18448" ht="12.75" customHeight="1" x14ac:dyDescent="0.2"/>
    <row r="18449" ht="12.75" customHeight="1" x14ac:dyDescent="0.2"/>
    <row r="18450" ht="12.75" customHeight="1" x14ac:dyDescent="0.2"/>
    <row r="18451" ht="12.75" customHeight="1" x14ac:dyDescent="0.2"/>
    <row r="18452" ht="12.75" customHeight="1" x14ac:dyDescent="0.2"/>
    <row r="18453" ht="12.75" customHeight="1" x14ac:dyDescent="0.2"/>
    <row r="18454" ht="12.75" customHeight="1" x14ac:dyDescent="0.2"/>
    <row r="18455" ht="12.75" customHeight="1" x14ac:dyDescent="0.2"/>
    <row r="18456" ht="12.75" customHeight="1" x14ac:dyDescent="0.2"/>
    <row r="18457" ht="12.75" customHeight="1" x14ac:dyDescent="0.2"/>
    <row r="18458" ht="12.75" customHeight="1" x14ac:dyDescent="0.2"/>
    <row r="18459" ht="12.75" customHeight="1" x14ac:dyDescent="0.2"/>
    <row r="18460" ht="12.75" customHeight="1" x14ac:dyDescent="0.2"/>
    <row r="18461" ht="12.75" customHeight="1" x14ac:dyDescent="0.2"/>
    <row r="18462" ht="12.75" customHeight="1" x14ac:dyDescent="0.2"/>
    <row r="18463" ht="12.75" customHeight="1" x14ac:dyDescent="0.2"/>
    <row r="18464" ht="12.75" customHeight="1" x14ac:dyDescent="0.2"/>
    <row r="18465" ht="12.75" customHeight="1" x14ac:dyDescent="0.2"/>
    <row r="18466" ht="12.75" customHeight="1" x14ac:dyDescent="0.2"/>
    <row r="18467" ht="12.75" customHeight="1" x14ac:dyDescent="0.2"/>
    <row r="18468" ht="12.75" customHeight="1" x14ac:dyDescent="0.2"/>
    <row r="18469" ht="12.75" customHeight="1" x14ac:dyDescent="0.2"/>
    <row r="18470" ht="12.75" customHeight="1" x14ac:dyDescent="0.2"/>
    <row r="18471" ht="12.75" customHeight="1" x14ac:dyDescent="0.2"/>
    <row r="18472" ht="12.75" customHeight="1" x14ac:dyDescent="0.2"/>
    <row r="18473" ht="12.75" customHeight="1" x14ac:dyDescent="0.2"/>
    <row r="18474" ht="12.75" customHeight="1" x14ac:dyDescent="0.2"/>
    <row r="18475" ht="12.75" customHeight="1" x14ac:dyDescent="0.2"/>
    <row r="18476" ht="12.75" customHeight="1" x14ac:dyDescent="0.2"/>
    <row r="18477" ht="12.75" customHeight="1" x14ac:dyDescent="0.2"/>
    <row r="18478" ht="12.75" customHeight="1" x14ac:dyDescent="0.2"/>
    <row r="18479" ht="12.75" customHeight="1" x14ac:dyDescent="0.2"/>
    <row r="18480" ht="12.75" customHeight="1" x14ac:dyDescent="0.2"/>
    <row r="18481" ht="12.75" customHeight="1" x14ac:dyDescent="0.2"/>
    <row r="18482" ht="12.75" customHeight="1" x14ac:dyDescent="0.2"/>
    <row r="18483" ht="12.75" customHeight="1" x14ac:dyDescent="0.2"/>
    <row r="18484" ht="12.75" customHeight="1" x14ac:dyDescent="0.2"/>
    <row r="18485" ht="12.75" customHeight="1" x14ac:dyDescent="0.2"/>
    <row r="18486" ht="12.75" customHeight="1" x14ac:dyDescent="0.2"/>
    <row r="18487" ht="12.75" customHeight="1" x14ac:dyDescent="0.2"/>
    <row r="18488" ht="12.75" customHeight="1" x14ac:dyDescent="0.2"/>
    <row r="18489" ht="12.75" customHeight="1" x14ac:dyDescent="0.2"/>
    <row r="18490" ht="12.75" customHeight="1" x14ac:dyDescent="0.2"/>
    <row r="18491" ht="12.75" customHeight="1" x14ac:dyDescent="0.2"/>
    <row r="18492" ht="12.75" customHeight="1" x14ac:dyDescent="0.2"/>
    <row r="18493" ht="12.75" customHeight="1" x14ac:dyDescent="0.2"/>
    <row r="18494" ht="12.75" customHeight="1" x14ac:dyDescent="0.2"/>
    <row r="18495" ht="12.75" customHeight="1" x14ac:dyDescent="0.2"/>
    <row r="18496" ht="12.75" customHeight="1" x14ac:dyDescent="0.2"/>
    <row r="18497" ht="12.75" customHeight="1" x14ac:dyDescent="0.2"/>
    <row r="18498" ht="12.75" customHeight="1" x14ac:dyDescent="0.2"/>
    <row r="18499" ht="12.75" customHeight="1" x14ac:dyDescent="0.2"/>
    <row r="18500" ht="12.75" customHeight="1" x14ac:dyDescent="0.2"/>
    <row r="18501" ht="12.75" customHeight="1" x14ac:dyDescent="0.2"/>
    <row r="18502" ht="12.75" customHeight="1" x14ac:dyDescent="0.2"/>
    <row r="18503" ht="12.75" customHeight="1" x14ac:dyDescent="0.2"/>
    <row r="18504" ht="12.75" customHeight="1" x14ac:dyDescent="0.2"/>
    <row r="18505" ht="12.75" customHeight="1" x14ac:dyDescent="0.2"/>
    <row r="18506" ht="12.75" customHeight="1" x14ac:dyDescent="0.2"/>
    <row r="18507" ht="12.75" customHeight="1" x14ac:dyDescent="0.2"/>
    <row r="18508" ht="12.75" customHeight="1" x14ac:dyDescent="0.2"/>
    <row r="18509" ht="12.75" customHeight="1" x14ac:dyDescent="0.2"/>
    <row r="18510" ht="12.75" customHeight="1" x14ac:dyDescent="0.2"/>
    <row r="18511" ht="12.75" customHeight="1" x14ac:dyDescent="0.2"/>
    <row r="18512" ht="12.75" customHeight="1" x14ac:dyDescent="0.2"/>
    <row r="18513" ht="12.75" customHeight="1" x14ac:dyDescent="0.2"/>
    <row r="18514" ht="12.75" customHeight="1" x14ac:dyDescent="0.2"/>
    <row r="18515" ht="12.75" customHeight="1" x14ac:dyDescent="0.2"/>
    <row r="18516" ht="12.75" customHeight="1" x14ac:dyDescent="0.2"/>
    <row r="18517" ht="12.75" customHeight="1" x14ac:dyDescent="0.2"/>
    <row r="18518" ht="12.75" customHeight="1" x14ac:dyDescent="0.2"/>
    <row r="18519" ht="12.75" customHeight="1" x14ac:dyDescent="0.2"/>
    <row r="18520" ht="12.75" customHeight="1" x14ac:dyDescent="0.2"/>
    <row r="18521" ht="12.75" customHeight="1" x14ac:dyDescent="0.2"/>
    <row r="18522" ht="12.75" customHeight="1" x14ac:dyDescent="0.2"/>
    <row r="18523" ht="12.75" customHeight="1" x14ac:dyDescent="0.2"/>
    <row r="18524" ht="12.75" customHeight="1" x14ac:dyDescent="0.2"/>
    <row r="18525" ht="12.75" customHeight="1" x14ac:dyDescent="0.2"/>
    <row r="18526" ht="12.75" customHeight="1" x14ac:dyDescent="0.2"/>
    <row r="18527" ht="12.75" customHeight="1" x14ac:dyDescent="0.2"/>
    <row r="18528" ht="12.75" customHeight="1" x14ac:dyDescent="0.2"/>
    <row r="18529" ht="12.75" customHeight="1" x14ac:dyDescent="0.2"/>
    <row r="18530" ht="12.75" customHeight="1" x14ac:dyDescent="0.2"/>
    <row r="18531" ht="12.75" customHeight="1" x14ac:dyDescent="0.2"/>
    <row r="18532" ht="12.75" customHeight="1" x14ac:dyDescent="0.2"/>
    <row r="18533" ht="12.75" customHeight="1" x14ac:dyDescent="0.2"/>
    <row r="18534" ht="12.75" customHeight="1" x14ac:dyDescent="0.2"/>
    <row r="18535" ht="12.75" customHeight="1" x14ac:dyDescent="0.2"/>
    <row r="18536" ht="12.75" customHeight="1" x14ac:dyDescent="0.2"/>
    <row r="18537" ht="12.75" customHeight="1" x14ac:dyDescent="0.2"/>
    <row r="18538" ht="12.75" customHeight="1" x14ac:dyDescent="0.2"/>
    <row r="18539" ht="12.75" customHeight="1" x14ac:dyDescent="0.2"/>
    <row r="18540" ht="12.75" customHeight="1" x14ac:dyDescent="0.2"/>
    <row r="18541" ht="12.75" customHeight="1" x14ac:dyDescent="0.2"/>
    <row r="18542" ht="12.75" customHeight="1" x14ac:dyDescent="0.2"/>
    <row r="18543" ht="12.75" customHeight="1" x14ac:dyDescent="0.2"/>
    <row r="18544" ht="12.75" customHeight="1" x14ac:dyDescent="0.2"/>
    <row r="18545" ht="12.75" customHeight="1" x14ac:dyDescent="0.2"/>
    <row r="18546" ht="12.75" customHeight="1" x14ac:dyDescent="0.2"/>
    <row r="18547" ht="12.75" customHeight="1" x14ac:dyDescent="0.2"/>
    <row r="18548" ht="12.75" customHeight="1" x14ac:dyDescent="0.2"/>
    <row r="18549" ht="12.75" customHeight="1" x14ac:dyDescent="0.2"/>
    <row r="18550" ht="12.75" customHeight="1" x14ac:dyDescent="0.2"/>
    <row r="18551" ht="12.75" customHeight="1" x14ac:dyDescent="0.2"/>
    <row r="18552" ht="12.75" customHeight="1" x14ac:dyDescent="0.2"/>
    <row r="18553" ht="12.75" customHeight="1" x14ac:dyDescent="0.2"/>
    <row r="18554" ht="12.75" customHeight="1" x14ac:dyDescent="0.2"/>
    <row r="18555" ht="12.75" customHeight="1" x14ac:dyDescent="0.2"/>
    <row r="18556" ht="12.75" customHeight="1" x14ac:dyDescent="0.2"/>
    <row r="18557" ht="12.75" customHeight="1" x14ac:dyDescent="0.2"/>
    <row r="18558" ht="12.75" customHeight="1" x14ac:dyDescent="0.2"/>
    <row r="18559" ht="12.75" customHeight="1" x14ac:dyDescent="0.2"/>
    <row r="18560" ht="12.75" customHeight="1" x14ac:dyDescent="0.2"/>
    <row r="18561" ht="12.75" customHeight="1" x14ac:dyDescent="0.2"/>
    <row r="18562" ht="12.75" customHeight="1" x14ac:dyDescent="0.2"/>
    <row r="18563" ht="12.75" customHeight="1" x14ac:dyDescent="0.2"/>
    <row r="18564" ht="12.75" customHeight="1" x14ac:dyDescent="0.2"/>
    <row r="18565" ht="12.75" customHeight="1" x14ac:dyDescent="0.2"/>
    <row r="18566" ht="12.75" customHeight="1" x14ac:dyDescent="0.2"/>
    <row r="18567" ht="12.75" customHeight="1" x14ac:dyDescent="0.2"/>
    <row r="18568" ht="12.75" customHeight="1" x14ac:dyDescent="0.2"/>
    <row r="18569" ht="12.75" customHeight="1" x14ac:dyDescent="0.2"/>
    <row r="18570" ht="12.75" customHeight="1" x14ac:dyDescent="0.2"/>
    <row r="18571" ht="12.75" customHeight="1" x14ac:dyDescent="0.2"/>
    <row r="18572" ht="12.75" customHeight="1" x14ac:dyDescent="0.2"/>
    <row r="18573" ht="12.75" customHeight="1" x14ac:dyDescent="0.2"/>
    <row r="18574" ht="12.75" customHeight="1" x14ac:dyDescent="0.2"/>
    <row r="18575" ht="12.75" customHeight="1" x14ac:dyDescent="0.2"/>
    <row r="18576" ht="12.75" customHeight="1" x14ac:dyDescent="0.2"/>
    <row r="18577" ht="12.75" customHeight="1" x14ac:dyDescent="0.2"/>
    <row r="18578" ht="12.75" customHeight="1" x14ac:dyDescent="0.2"/>
    <row r="18579" ht="12.75" customHeight="1" x14ac:dyDescent="0.2"/>
    <row r="18580" ht="12.75" customHeight="1" x14ac:dyDescent="0.2"/>
    <row r="18581" ht="12.75" customHeight="1" x14ac:dyDescent="0.2"/>
    <row r="18582" ht="12.75" customHeight="1" x14ac:dyDescent="0.2"/>
    <row r="18583" ht="12.75" customHeight="1" x14ac:dyDescent="0.2"/>
    <row r="18584" ht="12.75" customHeight="1" x14ac:dyDescent="0.2"/>
    <row r="18585" ht="12.75" customHeight="1" x14ac:dyDescent="0.2"/>
    <row r="18586" ht="12.75" customHeight="1" x14ac:dyDescent="0.2"/>
    <row r="18587" ht="12.75" customHeight="1" x14ac:dyDescent="0.2"/>
    <row r="18588" ht="12.75" customHeight="1" x14ac:dyDescent="0.2"/>
    <row r="18589" ht="12.75" customHeight="1" x14ac:dyDescent="0.2"/>
    <row r="18590" ht="12.75" customHeight="1" x14ac:dyDescent="0.2"/>
    <row r="18591" ht="12.75" customHeight="1" x14ac:dyDescent="0.2"/>
    <row r="18592" ht="12.75" customHeight="1" x14ac:dyDescent="0.2"/>
    <row r="18593" ht="12.75" customHeight="1" x14ac:dyDescent="0.2"/>
    <row r="18594" ht="12.75" customHeight="1" x14ac:dyDescent="0.2"/>
    <row r="18595" ht="12.75" customHeight="1" x14ac:dyDescent="0.2"/>
    <row r="18596" ht="12.75" customHeight="1" x14ac:dyDescent="0.2"/>
    <row r="18597" ht="12.75" customHeight="1" x14ac:dyDescent="0.2"/>
    <row r="18598" ht="12.75" customHeight="1" x14ac:dyDescent="0.2"/>
    <row r="18599" ht="12.75" customHeight="1" x14ac:dyDescent="0.2"/>
    <row r="18600" ht="12.75" customHeight="1" x14ac:dyDescent="0.2"/>
    <row r="18601" ht="12.75" customHeight="1" x14ac:dyDescent="0.2"/>
    <row r="18602" ht="12.75" customHeight="1" x14ac:dyDescent="0.2"/>
    <row r="18603" ht="12.75" customHeight="1" x14ac:dyDescent="0.2"/>
    <row r="18604" ht="12.75" customHeight="1" x14ac:dyDescent="0.2"/>
    <row r="18605" ht="12.75" customHeight="1" x14ac:dyDescent="0.2"/>
    <row r="18606" ht="12.75" customHeight="1" x14ac:dyDescent="0.2"/>
    <row r="18607" ht="12.75" customHeight="1" x14ac:dyDescent="0.2"/>
    <row r="18608" ht="12.75" customHeight="1" x14ac:dyDescent="0.2"/>
    <row r="18609" ht="12.75" customHeight="1" x14ac:dyDescent="0.2"/>
    <row r="18610" ht="12.75" customHeight="1" x14ac:dyDescent="0.2"/>
    <row r="18611" ht="12.75" customHeight="1" x14ac:dyDescent="0.2"/>
    <row r="18612" ht="12.75" customHeight="1" x14ac:dyDescent="0.2"/>
    <row r="18613" ht="12.75" customHeight="1" x14ac:dyDescent="0.2"/>
    <row r="18614" ht="12.75" customHeight="1" x14ac:dyDescent="0.2"/>
    <row r="18615" ht="12.75" customHeight="1" x14ac:dyDescent="0.2"/>
    <row r="18616" ht="12.75" customHeight="1" x14ac:dyDescent="0.2"/>
    <row r="18617" ht="12.75" customHeight="1" x14ac:dyDescent="0.2"/>
    <row r="18618" ht="12.75" customHeight="1" x14ac:dyDescent="0.2"/>
    <row r="18619" ht="12.75" customHeight="1" x14ac:dyDescent="0.2"/>
    <row r="18620" ht="12.75" customHeight="1" x14ac:dyDescent="0.2"/>
    <row r="18621" ht="12.75" customHeight="1" x14ac:dyDescent="0.2"/>
    <row r="18622" ht="12.75" customHeight="1" x14ac:dyDescent="0.2"/>
    <row r="18623" ht="12.75" customHeight="1" x14ac:dyDescent="0.2"/>
    <row r="18624" ht="12.75" customHeight="1" x14ac:dyDescent="0.2"/>
    <row r="18625" ht="12.75" customHeight="1" x14ac:dyDescent="0.2"/>
    <row r="18626" ht="12.75" customHeight="1" x14ac:dyDescent="0.2"/>
    <row r="18627" ht="12.75" customHeight="1" x14ac:dyDescent="0.2"/>
    <row r="18628" ht="12.75" customHeight="1" x14ac:dyDescent="0.2"/>
    <row r="18629" ht="12.75" customHeight="1" x14ac:dyDescent="0.2"/>
    <row r="18630" ht="12.75" customHeight="1" x14ac:dyDescent="0.2"/>
    <row r="18631" ht="12.75" customHeight="1" x14ac:dyDescent="0.2"/>
    <row r="18632" ht="12.75" customHeight="1" x14ac:dyDescent="0.2"/>
    <row r="18633" ht="12.75" customHeight="1" x14ac:dyDescent="0.2"/>
    <row r="18634" ht="12.75" customHeight="1" x14ac:dyDescent="0.2"/>
    <row r="18635" ht="12.75" customHeight="1" x14ac:dyDescent="0.2"/>
    <row r="18636" ht="12.75" customHeight="1" x14ac:dyDescent="0.2"/>
    <row r="18637" ht="12.75" customHeight="1" x14ac:dyDescent="0.2"/>
    <row r="18638" ht="12.75" customHeight="1" x14ac:dyDescent="0.2"/>
    <row r="18639" ht="12.75" customHeight="1" x14ac:dyDescent="0.2"/>
    <row r="18640" ht="12.75" customHeight="1" x14ac:dyDescent="0.2"/>
    <row r="18641" ht="12.75" customHeight="1" x14ac:dyDescent="0.2"/>
    <row r="18642" ht="12.75" customHeight="1" x14ac:dyDescent="0.2"/>
    <row r="18643" ht="12.75" customHeight="1" x14ac:dyDescent="0.2"/>
    <row r="18644" ht="12.75" customHeight="1" x14ac:dyDescent="0.2"/>
    <row r="18645" ht="12.75" customHeight="1" x14ac:dyDescent="0.2"/>
    <row r="18646" ht="12.75" customHeight="1" x14ac:dyDescent="0.2"/>
    <row r="18647" ht="12.75" customHeight="1" x14ac:dyDescent="0.2"/>
    <row r="18648" ht="12.75" customHeight="1" x14ac:dyDescent="0.2"/>
    <row r="18649" ht="12.75" customHeight="1" x14ac:dyDescent="0.2"/>
    <row r="18650" ht="12.75" customHeight="1" x14ac:dyDescent="0.2"/>
    <row r="18651" ht="12.75" customHeight="1" x14ac:dyDescent="0.2"/>
    <row r="18652" ht="12.75" customHeight="1" x14ac:dyDescent="0.2"/>
    <row r="18653" ht="12.75" customHeight="1" x14ac:dyDescent="0.2"/>
    <row r="18654" ht="12.75" customHeight="1" x14ac:dyDescent="0.2"/>
    <row r="18655" ht="12.75" customHeight="1" x14ac:dyDescent="0.2"/>
    <row r="18656" ht="12.75" customHeight="1" x14ac:dyDescent="0.2"/>
    <row r="18657" ht="12.75" customHeight="1" x14ac:dyDescent="0.2"/>
    <row r="18658" ht="12.75" customHeight="1" x14ac:dyDescent="0.2"/>
    <row r="18659" ht="12.75" customHeight="1" x14ac:dyDescent="0.2"/>
    <row r="18660" ht="12.75" customHeight="1" x14ac:dyDescent="0.2"/>
    <row r="18661" ht="12.75" customHeight="1" x14ac:dyDescent="0.2"/>
    <row r="18662" ht="12.75" customHeight="1" x14ac:dyDescent="0.2"/>
    <row r="18663" ht="12.75" customHeight="1" x14ac:dyDescent="0.2"/>
    <row r="18664" ht="12.75" customHeight="1" x14ac:dyDescent="0.2"/>
    <row r="18665" ht="12.75" customHeight="1" x14ac:dyDescent="0.2"/>
    <row r="18666" ht="12.75" customHeight="1" x14ac:dyDescent="0.2"/>
    <row r="18667" ht="12.75" customHeight="1" x14ac:dyDescent="0.2"/>
    <row r="18668" ht="12.75" customHeight="1" x14ac:dyDescent="0.2"/>
    <row r="18669" ht="12.75" customHeight="1" x14ac:dyDescent="0.2"/>
    <row r="18670" ht="12.75" customHeight="1" x14ac:dyDescent="0.2"/>
    <row r="18671" ht="12.75" customHeight="1" x14ac:dyDescent="0.2"/>
    <row r="18672" ht="12.75" customHeight="1" x14ac:dyDescent="0.2"/>
    <row r="18673" ht="12.75" customHeight="1" x14ac:dyDescent="0.2"/>
    <row r="18674" ht="12.75" customHeight="1" x14ac:dyDescent="0.2"/>
    <row r="18675" ht="12.75" customHeight="1" x14ac:dyDescent="0.2"/>
    <row r="18676" ht="12.75" customHeight="1" x14ac:dyDescent="0.2"/>
    <row r="18677" ht="12.75" customHeight="1" x14ac:dyDescent="0.2"/>
    <row r="18678" ht="12.75" customHeight="1" x14ac:dyDescent="0.2"/>
    <row r="18679" ht="12.75" customHeight="1" x14ac:dyDescent="0.2"/>
    <row r="18680" ht="12.75" customHeight="1" x14ac:dyDescent="0.2"/>
    <row r="18681" ht="12.75" customHeight="1" x14ac:dyDescent="0.2"/>
    <row r="18682" ht="12.75" customHeight="1" x14ac:dyDescent="0.2"/>
    <row r="18683" ht="12.75" customHeight="1" x14ac:dyDescent="0.2"/>
    <row r="18684" ht="12.75" customHeight="1" x14ac:dyDescent="0.2"/>
    <row r="18685" ht="12.75" customHeight="1" x14ac:dyDescent="0.2"/>
    <row r="18686" ht="12.75" customHeight="1" x14ac:dyDescent="0.2"/>
    <row r="18687" ht="12.75" customHeight="1" x14ac:dyDescent="0.2"/>
    <row r="18688" ht="12.75" customHeight="1" x14ac:dyDescent="0.2"/>
    <row r="18689" ht="12.75" customHeight="1" x14ac:dyDescent="0.2"/>
    <row r="18690" ht="12.75" customHeight="1" x14ac:dyDescent="0.2"/>
    <row r="18691" ht="12.75" customHeight="1" x14ac:dyDescent="0.2"/>
    <row r="18692" ht="12.75" customHeight="1" x14ac:dyDescent="0.2"/>
    <row r="18693" ht="12.75" customHeight="1" x14ac:dyDescent="0.2"/>
    <row r="18694" ht="12.75" customHeight="1" x14ac:dyDescent="0.2"/>
    <row r="18695" ht="12.75" customHeight="1" x14ac:dyDescent="0.2"/>
    <row r="18696" ht="12.75" customHeight="1" x14ac:dyDescent="0.2"/>
    <row r="18697" ht="12.75" customHeight="1" x14ac:dyDescent="0.2"/>
    <row r="18698" ht="12.75" customHeight="1" x14ac:dyDescent="0.2"/>
    <row r="18699" ht="12.75" customHeight="1" x14ac:dyDescent="0.2"/>
    <row r="18700" ht="12.75" customHeight="1" x14ac:dyDescent="0.2"/>
    <row r="18701" ht="12.75" customHeight="1" x14ac:dyDescent="0.2"/>
    <row r="18702" ht="12.75" customHeight="1" x14ac:dyDescent="0.2"/>
    <row r="18703" ht="12.75" customHeight="1" x14ac:dyDescent="0.2"/>
    <row r="18704" ht="12.75" customHeight="1" x14ac:dyDescent="0.2"/>
    <row r="18705" ht="12.75" customHeight="1" x14ac:dyDescent="0.2"/>
    <row r="18706" ht="12.75" customHeight="1" x14ac:dyDescent="0.2"/>
    <row r="18707" ht="12.75" customHeight="1" x14ac:dyDescent="0.2"/>
    <row r="18708" ht="12.75" customHeight="1" x14ac:dyDescent="0.2"/>
    <row r="18709" ht="12.75" customHeight="1" x14ac:dyDescent="0.2"/>
    <row r="18710" ht="12.75" customHeight="1" x14ac:dyDescent="0.2"/>
    <row r="18711" ht="12.75" customHeight="1" x14ac:dyDescent="0.2"/>
    <row r="18712" ht="12.75" customHeight="1" x14ac:dyDescent="0.2"/>
    <row r="18713" ht="12.75" customHeight="1" x14ac:dyDescent="0.2"/>
    <row r="18714" ht="12.75" customHeight="1" x14ac:dyDescent="0.2"/>
    <row r="18715" ht="12.75" customHeight="1" x14ac:dyDescent="0.2"/>
    <row r="18716" ht="12.75" customHeight="1" x14ac:dyDescent="0.2"/>
    <row r="18717" ht="12.75" customHeight="1" x14ac:dyDescent="0.2"/>
    <row r="18718" ht="12.75" customHeight="1" x14ac:dyDescent="0.2"/>
    <row r="18719" ht="12.75" customHeight="1" x14ac:dyDescent="0.2"/>
    <row r="18720" ht="12.75" customHeight="1" x14ac:dyDescent="0.2"/>
    <row r="18721" ht="12.75" customHeight="1" x14ac:dyDescent="0.2"/>
    <row r="18722" ht="12.75" customHeight="1" x14ac:dyDescent="0.2"/>
    <row r="18723" ht="12.75" customHeight="1" x14ac:dyDescent="0.2"/>
    <row r="18724" ht="12.75" customHeight="1" x14ac:dyDescent="0.2"/>
    <row r="18725" ht="12.75" customHeight="1" x14ac:dyDescent="0.2"/>
    <row r="18726" ht="12.75" customHeight="1" x14ac:dyDescent="0.2"/>
    <row r="18727" ht="12.75" customHeight="1" x14ac:dyDescent="0.2"/>
    <row r="18728" ht="12.75" customHeight="1" x14ac:dyDescent="0.2"/>
    <row r="18729" ht="12.75" customHeight="1" x14ac:dyDescent="0.2"/>
    <row r="18730" ht="12.75" customHeight="1" x14ac:dyDescent="0.2"/>
    <row r="18731" ht="12.75" customHeight="1" x14ac:dyDescent="0.2"/>
    <row r="18732" ht="12.75" customHeight="1" x14ac:dyDescent="0.2"/>
    <row r="18733" ht="12.75" customHeight="1" x14ac:dyDescent="0.2"/>
    <row r="18734" ht="12.75" customHeight="1" x14ac:dyDescent="0.2"/>
    <row r="18735" ht="12.75" customHeight="1" x14ac:dyDescent="0.2"/>
    <row r="18736" ht="12.75" customHeight="1" x14ac:dyDescent="0.2"/>
    <row r="18737" ht="12.75" customHeight="1" x14ac:dyDescent="0.2"/>
    <row r="18738" ht="12.75" customHeight="1" x14ac:dyDescent="0.2"/>
    <row r="18739" ht="12.75" customHeight="1" x14ac:dyDescent="0.2"/>
    <row r="18740" ht="12.75" customHeight="1" x14ac:dyDescent="0.2"/>
    <row r="18741" ht="12.75" customHeight="1" x14ac:dyDescent="0.2"/>
    <row r="18742" ht="12.75" customHeight="1" x14ac:dyDescent="0.2"/>
    <row r="18743" ht="12.75" customHeight="1" x14ac:dyDescent="0.2"/>
    <row r="18744" ht="12.75" customHeight="1" x14ac:dyDescent="0.2"/>
    <row r="18745" ht="12.75" customHeight="1" x14ac:dyDescent="0.2"/>
    <row r="18746" ht="12.75" customHeight="1" x14ac:dyDescent="0.2"/>
    <row r="18747" ht="12.75" customHeight="1" x14ac:dyDescent="0.2"/>
    <row r="18748" ht="12.75" customHeight="1" x14ac:dyDescent="0.2"/>
    <row r="18749" ht="12.75" customHeight="1" x14ac:dyDescent="0.2"/>
    <row r="18750" ht="12.75" customHeight="1" x14ac:dyDescent="0.2"/>
    <row r="18751" ht="12.75" customHeight="1" x14ac:dyDescent="0.2"/>
    <row r="18752" ht="12.75" customHeight="1" x14ac:dyDescent="0.2"/>
    <row r="18753" ht="12.75" customHeight="1" x14ac:dyDescent="0.2"/>
    <row r="18754" ht="12.75" customHeight="1" x14ac:dyDescent="0.2"/>
    <row r="18755" ht="12.75" customHeight="1" x14ac:dyDescent="0.2"/>
    <row r="18756" ht="12.75" customHeight="1" x14ac:dyDescent="0.2"/>
    <row r="18757" ht="12.75" customHeight="1" x14ac:dyDescent="0.2"/>
    <row r="18758" ht="12.75" customHeight="1" x14ac:dyDescent="0.2"/>
    <row r="18759" ht="12.75" customHeight="1" x14ac:dyDescent="0.2"/>
    <row r="18760" ht="12.75" customHeight="1" x14ac:dyDescent="0.2"/>
    <row r="18761" ht="12.75" customHeight="1" x14ac:dyDescent="0.2"/>
    <row r="18762" ht="12.75" customHeight="1" x14ac:dyDescent="0.2"/>
    <row r="18763" ht="12.75" customHeight="1" x14ac:dyDescent="0.2"/>
    <row r="18764" ht="12.75" customHeight="1" x14ac:dyDescent="0.2"/>
    <row r="18765" ht="12.75" customHeight="1" x14ac:dyDescent="0.2"/>
    <row r="18766" ht="12.75" customHeight="1" x14ac:dyDescent="0.2"/>
    <row r="18767" ht="12.75" customHeight="1" x14ac:dyDescent="0.2"/>
    <row r="18768" ht="12.75" customHeight="1" x14ac:dyDescent="0.2"/>
    <row r="18769" ht="12.75" customHeight="1" x14ac:dyDescent="0.2"/>
    <row r="18770" ht="12.75" customHeight="1" x14ac:dyDescent="0.2"/>
    <row r="18771" ht="12.75" customHeight="1" x14ac:dyDescent="0.2"/>
    <row r="18772" ht="12.75" customHeight="1" x14ac:dyDescent="0.2"/>
    <row r="18773" ht="12.75" customHeight="1" x14ac:dyDescent="0.2"/>
    <row r="18774" ht="12.75" customHeight="1" x14ac:dyDescent="0.2"/>
    <row r="18775" ht="12.75" customHeight="1" x14ac:dyDescent="0.2"/>
    <row r="18776" ht="12.75" customHeight="1" x14ac:dyDescent="0.2"/>
    <row r="18777" ht="12.75" customHeight="1" x14ac:dyDescent="0.2"/>
    <row r="18778" ht="12.75" customHeight="1" x14ac:dyDescent="0.2"/>
    <row r="18779" ht="12.75" customHeight="1" x14ac:dyDescent="0.2"/>
    <row r="18780" ht="12.75" customHeight="1" x14ac:dyDescent="0.2"/>
    <row r="18781" ht="12.75" customHeight="1" x14ac:dyDescent="0.2"/>
    <row r="18782" ht="12.75" customHeight="1" x14ac:dyDescent="0.2"/>
    <row r="18783" ht="12.75" customHeight="1" x14ac:dyDescent="0.2"/>
    <row r="18784" ht="12.75" customHeight="1" x14ac:dyDescent="0.2"/>
    <row r="18785" ht="12.75" customHeight="1" x14ac:dyDescent="0.2"/>
    <row r="18786" ht="12.75" customHeight="1" x14ac:dyDescent="0.2"/>
    <row r="18787" ht="12.75" customHeight="1" x14ac:dyDescent="0.2"/>
    <row r="18788" ht="12.75" customHeight="1" x14ac:dyDescent="0.2"/>
    <row r="18789" ht="12.75" customHeight="1" x14ac:dyDescent="0.2"/>
    <row r="18790" ht="12.75" customHeight="1" x14ac:dyDescent="0.2"/>
    <row r="18791" ht="12.75" customHeight="1" x14ac:dyDescent="0.2"/>
    <row r="18792" ht="12.75" customHeight="1" x14ac:dyDescent="0.2"/>
    <row r="18793" ht="12.75" customHeight="1" x14ac:dyDescent="0.2"/>
    <row r="18794" ht="12.75" customHeight="1" x14ac:dyDescent="0.2"/>
    <row r="18795" ht="12.75" customHeight="1" x14ac:dyDescent="0.2"/>
    <row r="18796" ht="12.75" customHeight="1" x14ac:dyDescent="0.2"/>
    <row r="18797" ht="12.75" customHeight="1" x14ac:dyDescent="0.2"/>
    <row r="18798" ht="12.75" customHeight="1" x14ac:dyDescent="0.2"/>
    <row r="18799" ht="12.75" customHeight="1" x14ac:dyDescent="0.2"/>
    <row r="18800" ht="12.75" customHeight="1" x14ac:dyDescent="0.2"/>
    <row r="18801" ht="12.75" customHeight="1" x14ac:dyDescent="0.2"/>
    <row r="18802" ht="12.75" customHeight="1" x14ac:dyDescent="0.2"/>
    <row r="18803" ht="12.75" customHeight="1" x14ac:dyDescent="0.2"/>
    <row r="18804" ht="12.75" customHeight="1" x14ac:dyDescent="0.2"/>
    <row r="18805" ht="12.75" customHeight="1" x14ac:dyDescent="0.2"/>
    <row r="18806" ht="12.75" customHeight="1" x14ac:dyDescent="0.2"/>
    <row r="18807" ht="12.75" customHeight="1" x14ac:dyDescent="0.2"/>
    <row r="18808" ht="12.75" customHeight="1" x14ac:dyDescent="0.2"/>
    <row r="18809" ht="12.75" customHeight="1" x14ac:dyDescent="0.2"/>
    <row r="18810" ht="12.75" customHeight="1" x14ac:dyDescent="0.2"/>
    <row r="18811" ht="12.75" customHeight="1" x14ac:dyDescent="0.2"/>
    <row r="18812" ht="12.75" customHeight="1" x14ac:dyDescent="0.2"/>
    <row r="18813" ht="12.75" customHeight="1" x14ac:dyDescent="0.2"/>
    <row r="18814" ht="12.75" customHeight="1" x14ac:dyDescent="0.2"/>
    <row r="18815" ht="12.75" customHeight="1" x14ac:dyDescent="0.2"/>
    <row r="18816" ht="12.75" customHeight="1" x14ac:dyDescent="0.2"/>
    <row r="18817" ht="12.75" customHeight="1" x14ac:dyDescent="0.2"/>
    <row r="18818" ht="12.75" customHeight="1" x14ac:dyDescent="0.2"/>
    <row r="18819" ht="12.75" customHeight="1" x14ac:dyDescent="0.2"/>
    <row r="18820" ht="12.75" customHeight="1" x14ac:dyDescent="0.2"/>
    <row r="18821" ht="12.75" customHeight="1" x14ac:dyDescent="0.2"/>
    <row r="18822" ht="12.75" customHeight="1" x14ac:dyDescent="0.2"/>
    <row r="18823" ht="12.75" customHeight="1" x14ac:dyDescent="0.2"/>
    <row r="18824" ht="12.75" customHeight="1" x14ac:dyDescent="0.2"/>
    <row r="18825" ht="12.75" customHeight="1" x14ac:dyDescent="0.2"/>
    <row r="18826" ht="12.75" customHeight="1" x14ac:dyDescent="0.2"/>
    <row r="18827" ht="12.75" customHeight="1" x14ac:dyDescent="0.2"/>
    <row r="18828" ht="12.75" customHeight="1" x14ac:dyDescent="0.2"/>
    <row r="18829" ht="12.75" customHeight="1" x14ac:dyDescent="0.2"/>
    <row r="18830" ht="12.75" customHeight="1" x14ac:dyDescent="0.2"/>
    <row r="18831" ht="12.75" customHeight="1" x14ac:dyDescent="0.2"/>
    <row r="18832" ht="12.75" customHeight="1" x14ac:dyDescent="0.2"/>
    <row r="18833" ht="12.75" customHeight="1" x14ac:dyDescent="0.2"/>
    <row r="18834" ht="12.75" customHeight="1" x14ac:dyDescent="0.2"/>
    <row r="18835" ht="12.75" customHeight="1" x14ac:dyDescent="0.2"/>
    <row r="18836" ht="12.75" customHeight="1" x14ac:dyDescent="0.2"/>
    <row r="18837" ht="12.75" customHeight="1" x14ac:dyDescent="0.2"/>
    <row r="18838" ht="12.75" customHeight="1" x14ac:dyDescent="0.2"/>
    <row r="18839" ht="12.75" customHeight="1" x14ac:dyDescent="0.2"/>
    <row r="18840" ht="12.75" customHeight="1" x14ac:dyDescent="0.2"/>
    <row r="18841" ht="12.75" customHeight="1" x14ac:dyDescent="0.2"/>
    <row r="18842" ht="12.75" customHeight="1" x14ac:dyDescent="0.2"/>
    <row r="18843" ht="12.75" customHeight="1" x14ac:dyDescent="0.2"/>
    <row r="18844" ht="12.75" customHeight="1" x14ac:dyDescent="0.2"/>
    <row r="18845" ht="12.75" customHeight="1" x14ac:dyDescent="0.2"/>
    <row r="18846" ht="12.75" customHeight="1" x14ac:dyDescent="0.2"/>
    <row r="18847" ht="12.75" customHeight="1" x14ac:dyDescent="0.2"/>
    <row r="18848" ht="12.75" customHeight="1" x14ac:dyDescent="0.2"/>
    <row r="18849" ht="12.75" customHeight="1" x14ac:dyDescent="0.2"/>
    <row r="18850" ht="12.75" customHeight="1" x14ac:dyDescent="0.2"/>
    <row r="18851" ht="12.75" customHeight="1" x14ac:dyDescent="0.2"/>
    <row r="18852" ht="12.75" customHeight="1" x14ac:dyDescent="0.2"/>
    <row r="18853" ht="12.75" customHeight="1" x14ac:dyDescent="0.2"/>
    <row r="18854" ht="12.75" customHeight="1" x14ac:dyDescent="0.2"/>
    <row r="18855" ht="12.75" customHeight="1" x14ac:dyDescent="0.2"/>
    <row r="18856" ht="12.75" customHeight="1" x14ac:dyDescent="0.2"/>
    <row r="18857" ht="12.75" customHeight="1" x14ac:dyDescent="0.2"/>
    <row r="18858" ht="12.75" customHeight="1" x14ac:dyDescent="0.2"/>
    <row r="18859" ht="12.75" customHeight="1" x14ac:dyDescent="0.2"/>
    <row r="18860" ht="12.75" customHeight="1" x14ac:dyDescent="0.2"/>
    <row r="18861" ht="12.75" customHeight="1" x14ac:dyDescent="0.2"/>
    <row r="18862" ht="12.75" customHeight="1" x14ac:dyDescent="0.2"/>
    <row r="18863" ht="12.75" customHeight="1" x14ac:dyDescent="0.2"/>
    <row r="18864" ht="12.75" customHeight="1" x14ac:dyDescent="0.2"/>
    <row r="18865" ht="12.75" customHeight="1" x14ac:dyDescent="0.2"/>
    <row r="18866" ht="12.75" customHeight="1" x14ac:dyDescent="0.2"/>
    <row r="18867" ht="12.75" customHeight="1" x14ac:dyDescent="0.2"/>
    <row r="18868" ht="12.75" customHeight="1" x14ac:dyDescent="0.2"/>
    <row r="18869" ht="12.75" customHeight="1" x14ac:dyDescent="0.2"/>
    <row r="18870" ht="12.75" customHeight="1" x14ac:dyDescent="0.2"/>
    <row r="18871" ht="12.75" customHeight="1" x14ac:dyDescent="0.2"/>
    <row r="18872" ht="12.75" customHeight="1" x14ac:dyDescent="0.2"/>
    <row r="18873" ht="12.75" customHeight="1" x14ac:dyDescent="0.2"/>
    <row r="18874" ht="12.75" customHeight="1" x14ac:dyDescent="0.2"/>
    <row r="18875" ht="12.75" customHeight="1" x14ac:dyDescent="0.2"/>
    <row r="18876" ht="12.75" customHeight="1" x14ac:dyDescent="0.2"/>
    <row r="18877" ht="12.75" customHeight="1" x14ac:dyDescent="0.2"/>
    <row r="18878" ht="12.75" customHeight="1" x14ac:dyDescent="0.2"/>
    <row r="18879" ht="12.75" customHeight="1" x14ac:dyDescent="0.2"/>
    <row r="18880" ht="12.75" customHeight="1" x14ac:dyDescent="0.2"/>
    <row r="18881" ht="12.75" customHeight="1" x14ac:dyDescent="0.2"/>
    <row r="18882" ht="12.75" customHeight="1" x14ac:dyDescent="0.2"/>
    <row r="18883" ht="12.75" customHeight="1" x14ac:dyDescent="0.2"/>
    <row r="18884" ht="12.75" customHeight="1" x14ac:dyDescent="0.2"/>
    <row r="18885" ht="12.75" customHeight="1" x14ac:dyDescent="0.2"/>
    <row r="18886" ht="12.75" customHeight="1" x14ac:dyDescent="0.2"/>
    <row r="18887" ht="12.75" customHeight="1" x14ac:dyDescent="0.2"/>
    <row r="18888" ht="12.75" customHeight="1" x14ac:dyDescent="0.2"/>
    <row r="18889" ht="12.75" customHeight="1" x14ac:dyDescent="0.2"/>
    <row r="18890" ht="12.75" customHeight="1" x14ac:dyDescent="0.2"/>
    <row r="18891" ht="12.75" customHeight="1" x14ac:dyDescent="0.2"/>
    <row r="18892" ht="12.75" customHeight="1" x14ac:dyDescent="0.2"/>
    <row r="18893" ht="12.75" customHeight="1" x14ac:dyDescent="0.2"/>
    <row r="18894" ht="12.75" customHeight="1" x14ac:dyDescent="0.2"/>
    <row r="18895" ht="12.75" customHeight="1" x14ac:dyDescent="0.2"/>
    <row r="18896" ht="12.75" customHeight="1" x14ac:dyDescent="0.2"/>
    <row r="18897" ht="12.75" customHeight="1" x14ac:dyDescent="0.2"/>
    <row r="18898" ht="12.75" customHeight="1" x14ac:dyDescent="0.2"/>
    <row r="18899" ht="12.75" customHeight="1" x14ac:dyDescent="0.2"/>
    <row r="18900" ht="12.75" customHeight="1" x14ac:dyDescent="0.2"/>
    <row r="18901" ht="12.75" customHeight="1" x14ac:dyDescent="0.2"/>
    <row r="18902" ht="12.75" customHeight="1" x14ac:dyDescent="0.2"/>
    <row r="18903" ht="12.75" customHeight="1" x14ac:dyDescent="0.2"/>
    <row r="18904" ht="12.75" customHeight="1" x14ac:dyDescent="0.2"/>
    <row r="18905" ht="12.75" customHeight="1" x14ac:dyDescent="0.2"/>
    <row r="18906" ht="12.75" customHeight="1" x14ac:dyDescent="0.2"/>
    <row r="18907" ht="12.75" customHeight="1" x14ac:dyDescent="0.2"/>
    <row r="18908" ht="12.75" customHeight="1" x14ac:dyDescent="0.2"/>
    <row r="18909" ht="12.75" customHeight="1" x14ac:dyDescent="0.2"/>
    <row r="18910" ht="12.75" customHeight="1" x14ac:dyDescent="0.2"/>
    <row r="18911" ht="12.75" customHeight="1" x14ac:dyDescent="0.2"/>
    <row r="18912" ht="12.75" customHeight="1" x14ac:dyDescent="0.2"/>
    <row r="18913" ht="12.75" customHeight="1" x14ac:dyDescent="0.2"/>
    <row r="18914" ht="12.75" customHeight="1" x14ac:dyDescent="0.2"/>
    <row r="18915" ht="12.75" customHeight="1" x14ac:dyDescent="0.2"/>
    <row r="18916" ht="12.75" customHeight="1" x14ac:dyDescent="0.2"/>
    <row r="18917" ht="12.75" customHeight="1" x14ac:dyDescent="0.2"/>
    <row r="18918" ht="12.75" customHeight="1" x14ac:dyDescent="0.2"/>
    <row r="18919" ht="12.75" customHeight="1" x14ac:dyDescent="0.2"/>
    <row r="18920" ht="12.75" customHeight="1" x14ac:dyDescent="0.2"/>
    <row r="18921" ht="12.75" customHeight="1" x14ac:dyDescent="0.2"/>
    <row r="18922" ht="12.75" customHeight="1" x14ac:dyDescent="0.2"/>
    <row r="18923" ht="12.75" customHeight="1" x14ac:dyDescent="0.2"/>
    <row r="18924" ht="12.75" customHeight="1" x14ac:dyDescent="0.2"/>
    <row r="18925" ht="12.75" customHeight="1" x14ac:dyDescent="0.2"/>
    <row r="18926" ht="12.75" customHeight="1" x14ac:dyDescent="0.2"/>
    <row r="18927" ht="12.75" customHeight="1" x14ac:dyDescent="0.2"/>
    <row r="18928" ht="12.75" customHeight="1" x14ac:dyDescent="0.2"/>
    <row r="18929" ht="12.75" customHeight="1" x14ac:dyDescent="0.2"/>
    <row r="18930" ht="12.75" customHeight="1" x14ac:dyDescent="0.2"/>
    <row r="18931" ht="12.75" customHeight="1" x14ac:dyDescent="0.2"/>
    <row r="18932" ht="12.75" customHeight="1" x14ac:dyDescent="0.2"/>
    <row r="18933" ht="12.75" customHeight="1" x14ac:dyDescent="0.2"/>
    <row r="18934" ht="12.75" customHeight="1" x14ac:dyDescent="0.2"/>
    <row r="18935" ht="12.75" customHeight="1" x14ac:dyDescent="0.2"/>
    <row r="18936" ht="12.75" customHeight="1" x14ac:dyDescent="0.2"/>
    <row r="18937" ht="12.75" customHeight="1" x14ac:dyDescent="0.2"/>
    <row r="18938" ht="12.75" customHeight="1" x14ac:dyDescent="0.2"/>
    <row r="18939" ht="12.75" customHeight="1" x14ac:dyDescent="0.2"/>
    <row r="18940" ht="12.75" customHeight="1" x14ac:dyDescent="0.2"/>
    <row r="18941" ht="12.75" customHeight="1" x14ac:dyDescent="0.2"/>
    <row r="18942" ht="12.75" customHeight="1" x14ac:dyDescent="0.2"/>
    <row r="18943" ht="12.75" customHeight="1" x14ac:dyDescent="0.2"/>
    <row r="18944" ht="12.75" customHeight="1" x14ac:dyDescent="0.2"/>
    <row r="18945" ht="12.75" customHeight="1" x14ac:dyDescent="0.2"/>
    <row r="18946" ht="12.75" customHeight="1" x14ac:dyDescent="0.2"/>
    <row r="18947" ht="12.75" customHeight="1" x14ac:dyDescent="0.2"/>
    <row r="18948" ht="12.75" customHeight="1" x14ac:dyDescent="0.2"/>
    <row r="18949" ht="12.75" customHeight="1" x14ac:dyDescent="0.2"/>
    <row r="18950" ht="12.75" customHeight="1" x14ac:dyDescent="0.2"/>
    <row r="18951" ht="12.75" customHeight="1" x14ac:dyDescent="0.2"/>
    <row r="18952" ht="12.75" customHeight="1" x14ac:dyDescent="0.2"/>
    <row r="18953" ht="12.75" customHeight="1" x14ac:dyDescent="0.2"/>
    <row r="18954" ht="12.75" customHeight="1" x14ac:dyDescent="0.2"/>
    <row r="18955" ht="12.75" customHeight="1" x14ac:dyDescent="0.2"/>
    <row r="18956" ht="12.75" customHeight="1" x14ac:dyDescent="0.2"/>
    <row r="18957" ht="12.75" customHeight="1" x14ac:dyDescent="0.2"/>
    <row r="18958" ht="12.75" customHeight="1" x14ac:dyDescent="0.2"/>
    <row r="18959" ht="12.75" customHeight="1" x14ac:dyDescent="0.2"/>
    <row r="18960" ht="12.75" customHeight="1" x14ac:dyDescent="0.2"/>
    <row r="18961" ht="12.75" customHeight="1" x14ac:dyDescent="0.2"/>
    <row r="18962" ht="12.75" customHeight="1" x14ac:dyDescent="0.2"/>
    <row r="18963" ht="12.75" customHeight="1" x14ac:dyDescent="0.2"/>
    <row r="18964" ht="12.75" customHeight="1" x14ac:dyDescent="0.2"/>
    <row r="18965" ht="12.75" customHeight="1" x14ac:dyDescent="0.2"/>
    <row r="18966" ht="12.75" customHeight="1" x14ac:dyDescent="0.2"/>
    <row r="18967" ht="12.75" customHeight="1" x14ac:dyDescent="0.2"/>
    <row r="18968" ht="12.75" customHeight="1" x14ac:dyDescent="0.2"/>
    <row r="18969" ht="12.75" customHeight="1" x14ac:dyDescent="0.2"/>
    <row r="18970" ht="12.75" customHeight="1" x14ac:dyDescent="0.2"/>
    <row r="18971" ht="12.75" customHeight="1" x14ac:dyDescent="0.2"/>
    <row r="18972" ht="12.75" customHeight="1" x14ac:dyDescent="0.2"/>
    <row r="18973" ht="12.75" customHeight="1" x14ac:dyDescent="0.2"/>
    <row r="18974" ht="12.75" customHeight="1" x14ac:dyDescent="0.2"/>
    <row r="18975" ht="12.75" customHeight="1" x14ac:dyDescent="0.2"/>
    <row r="18976" ht="12.75" customHeight="1" x14ac:dyDescent="0.2"/>
    <row r="18977" ht="12.75" customHeight="1" x14ac:dyDescent="0.2"/>
    <row r="18978" ht="12.75" customHeight="1" x14ac:dyDescent="0.2"/>
    <row r="18979" ht="12.75" customHeight="1" x14ac:dyDescent="0.2"/>
    <row r="18980" ht="12.75" customHeight="1" x14ac:dyDescent="0.2"/>
    <row r="18981" ht="12.75" customHeight="1" x14ac:dyDescent="0.2"/>
    <row r="18982" ht="12.75" customHeight="1" x14ac:dyDescent="0.2"/>
    <row r="18983" ht="12.75" customHeight="1" x14ac:dyDescent="0.2"/>
    <row r="18984" ht="12.75" customHeight="1" x14ac:dyDescent="0.2"/>
    <row r="18985" ht="12.75" customHeight="1" x14ac:dyDescent="0.2"/>
    <row r="18986" ht="12.75" customHeight="1" x14ac:dyDescent="0.2"/>
    <row r="18987" ht="12.75" customHeight="1" x14ac:dyDescent="0.2"/>
    <row r="18988" ht="12.75" customHeight="1" x14ac:dyDescent="0.2"/>
    <row r="18989" ht="12.75" customHeight="1" x14ac:dyDescent="0.2"/>
    <row r="18990" ht="12.75" customHeight="1" x14ac:dyDescent="0.2"/>
    <row r="18991" ht="12.75" customHeight="1" x14ac:dyDescent="0.2"/>
    <row r="18992" ht="12.75" customHeight="1" x14ac:dyDescent="0.2"/>
    <row r="18993" ht="12.75" customHeight="1" x14ac:dyDescent="0.2"/>
    <row r="18994" ht="12.75" customHeight="1" x14ac:dyDescent="0.2"/>
    <row r="18995" ht="12.75" customHeight="1" x14ac:dyDescent="0.2"/>
    <row r="18996" ht="12.75" customHeight="1" x14ac:dyDescent="0.2"/>
    <row r="18997" ht="12.75" customHeight="1" x14ac:dyDescent="0.2"/>
    <row r="18998" ht="12.75" customHeight="1" x14ac:dyDescent="0.2"/>
    <row r="18999" ht="12.75" customHeight="1" x14ac:dyDescent="0.2"/>
    <row r="19000" ht="12.75" customHeight="1" x14ac:dyDescent="0.2"/>
    <row r="19001" ht="12.75" customHeight="1" x14ac:dyDescent="0.2"/>
    <row r="19002" ht="12.75" customHeight="1" x14ac:dyDescent="0.2"/>
    <row r="19003" ht="12.75" customHeight="1" x14ac:dyDescent="0.2"/>
    <row r="19004" ht="12.75" customHeight="1" x14ac:dyDescent="0.2"/>
    <row r="19005" ht="12.75" customHeight="1" x14ac:dyDescent="0.2"/>
    <row r="19006" ht="12.75" customHeight="1" x14ac:dyDescent="0.2"/>
    <row r="19007" ht="12.75" customHeight="1" x14ac:dyDescent="0.2"/>
    <row r="19008" ht="12.75" customHeight="1" x14ac:dyDescent="0.2"/>
    <row r="19009" ht="12.75" customHeight="1" x14ac:dyDescent="0.2"/>
    <row r="19010" ht="12.75" customHeight="1" x14ac:dyDescent="0.2"/>
    <row r="19011" ht="12.75" customHeight="1" x14ac:dyDescent="0.2"/>
    <row r="19012" ht="12.75" customHeight="1" x14ac:dyDescent="0.2"/>
    <row r="19013" ht="12.75" customHeight="1" x14ac:dyDescent="0.2"/>
    <row r="19014" ht="12.75" customHeight="1" x14ac:dyDescent="0.2"/>
    <row r="19015" ht="12.75" customHeight="1" x14ac:dyDescent="0.2"/>
    <row r="19016" ht="12.75" customHeight="1" x14ac:dyDescent="0.2"/>
    <row r="19017" ht="12.75" customHeight="1" x14ac:dyDescent="0.2"/>
    <row r="19018" ht="12.75" customHeight="1" x14ac:dyDescent="0.2"/>
    <row r="19019" ht="12.75" customHeight="1" x14ac:dyDescent="0.2"/>
    <row r="19020" ht="12.75" customHeight="1" x14ac:dyDescent="0.2"/>
    <row r="19021" ht="12.75" customHeight="1" x14ac:dyDescent="0.2"/>
    <row r="19022" ht="12.75" customHeight="1" x14ac:dyDescent="0.2"/>
    <row r="19023" ht="12.75" customHeight="1" x14ac:dyDescent="0.2"/>
    <row r="19024" ht="12.75" customHeight="1" x14ac:dyDescent="0.2"/>
    <row r="19025" ht="12.75" customHeight="1" x14ac:dyDescent="0.2"/>
    <row r="19026" ht="12.75" customHeight="1" x14ac:dyDescent="0.2"/>
    <row r="19027" ht="12.75" customHeight="1" x14ac:dyDescent="0.2"/>
    <row r="19028" ht="12.75" customHeight="1" x14ac:dyDescent="0.2"/>
    <row r="19029" ht="12.75" customHeight="1" x14ac:dyDescent="0.2"/>
    <row r="19030" ht="12.75" customHeight="1" x14ac:dyDescent="0.2"/>
    <row r="19031" ht="12.75" customHeight="1" x14ac:dyDescent="0.2"/>
    <row r="19032" ht="12.75" customHeight="1" x14ac:dyDescent="0.2"/>
    <row r="19033" ht="12.75" customHeight="1" x14ac:dyDescent="0.2"/>
    <row r="19034" ht="12.75" customHeight="1" x14ac:dyDescent="0.2"/>
    <row r="19035" ht="12.75" customHeight="1" x14ac:dyDescent="0.2"/>
    <row r="19036" ht="12.75" customHeight="1" x14ac:dyDescent="0.2"/>
    <row r="19037" ht="12.75" customHeight="1" x14ac:dyDescent="0.2"/>
    <row r="19038" ht="12.75" customHeight="1" x14ac:dyDescent="0.2"/>
    <row r="19039" ht="12.75" customHeight="1" x14ac:dyDescent="0.2"/>
    <row r="19040" ht="12.75" customHeight="1" x14ac:dyDescent="0.2"/>
    <row r="19041" ht="12.75" customHeight="1" x14ac:dyDescent="0.2"/>
    <row r="19042" ht="12.75" customHeight="1" x14ac:dyDescent="0.2"/>
    <row r="19043" ht="12.75" customHeight="1" x14ac:dyDescent="0.2"/>
    <row r="19044" ht="12.75" customHeight="1" x14ac:dyDescent="0.2"/>
    <row r="19045" ht="12.75" customHeight="1" x14ac:dyDescent="0.2"/>
    <row r="19046" ht="12.75" customHeight="1" x14ac:dyDescent="0.2"/>
    <row r="19047" ht="12.75" customHeight="1" x14ac:dyDescent="0.2"/>
    <row r="19048" ht="12.75" customHeight="1" x14ac:dyDescent="0.2"/>
    <row r="19049" ht="12.75" customHeight="1" x14ac:dyDescent="0.2"/>
    <row r="19050" ht="12.75" customHeight="1" x14ac:dyDescent="0.2"/>
    <row r="19051" ht="12.75" customHeight="1" x14ac:dyDescent="0.2"/>
    <row r="19052" ht="12.75" customHeight="1" x14ac:dyDescent="0.2"/>
    <row r="19053" ht="12.75" customHeight="1" x14ac:dyDescent="0.2"/>
    <row r="19054" ht="12.75" customHeight="1" x14ac:dyDescent="0.2"/>
    <row r="19055" ht="12.75" customHeight="1" x14ac:dyDescent="0.2"/>
    <row r="19056" ht="12.75" customHeight="1" x14ac:dyDescent="0.2"/>
    <row r="19057" ht="12.75" customHeight="1" x14ac:dyDescent="0.2"/>
    <row r="19058" ht="12.75" customHeight="1" x14ac:dyDescent="0.2"/>
    <row r="19059" ht="12.75" customHeight="1" x14ac:dyDescent="0.2"/>
    <row r="19060" ht="12.75" customHeight="1" x14ac:dyDescent="0.2"/>
    <row r="19061" ht="12.75" customHeight="1" x14ac:dyDescent="0.2"/>
    <row r="19062" ht="12.75" customHeight="1" x14ac:dyDescent="0.2"/>
    <row r="19063" ht="12.75" customHeight="1" x14ac:dyDescent="0.2"/>
    <row r="19064" ht="12.75" customHeight="1" x14ac:dyDescent="0.2"/>
    <row r="19065" ht="12.75" customHeight="1" x14ac:dyDescent="0.2"/>
    <row r="19066" ht="12.75" customHeight="1" x14ac:dyDescent="0.2"/>
    <row r="19067" ht="12.75" customHeight="1" x14ac:dyDescent="0.2"/>
    <row r="19068" ht="12.75" customHeight="1" x14ac:dyDescent="0.2"/>
    <row r="19069" ht="12.75" customHeight="1" x14ac:dyDescent="0.2"/>
    <row r="19070" ht="12.75" customHeight="1" x14ac:dyDescent="0.2"/>
    <row r="19071" ht="12.75" customHeight="1" x14ac:dyDescent="0.2"/>
    <row r="19072" ht="12.75" customHeight="1" x14ac:dyDescent="0.2"/>
    <row r="19073" ht="12.75" customHeight="1" x14ac:dyDescent="0.2"/>
    <row r="19074" ht="12.75" customHeight="1" x14ac:dyDescent="0.2"/>
    <row r="19075" ht="12.75" customHeight="1" x14ac:dyDescent="0.2"/>
    <row r="19076" ht="12.75" customHeight="1" x14ac:dyDescent="0.2"/>
    <row r="19077" ht="12.75" customHeight="1" x14ac:dyDescent="0.2"/>
    <row r="19078" ht="12.75" customHeight="1" x14ac:dyDescent="0.2"/>
    <row r="19079" ht="12.75" customHeight="1" x14ac:dyDescent="0.2"/>
    <row r="19080" ht="12.75" customHeight="1" x14ac:dyDescent="0.2"/>
    <row r="19081" ht="12.75" customHeight="1" x14ac:dyDescent="0.2"/>
    <row r="19082" ht="12.75" customHeight="1" x14ac:dyDescent="0.2"/>
    <row r="19083" ht="12.75" customHeight="1" x14ac:dyDescent="0.2"/>
    <row r="19084" ht="12.75" customHeight="1" x14ac:dyDescent="0.2"/>
    <row r="19085" ht="12.75" customHeight="1" x14ac:dyDescent="0.2"/>
    <row r="19086" ht="12.75" customHeight="1" x14ac:dyDescent="0.2"/>
    <row r="19087" ht="12.75" customHeight="1" x14ac:dyDescent="0.2"/>
    <row r="19088" ht="12.75" customHeight="1" x14ac:dyDescent="0.2"/>
    <row r="19089" ht="12.75" customHeight="1" x14ac:dyDescent="0.2"/>
    <row r="19090" ht="12.75" customHeight="1" x14ac:dyDescent="0.2"/>
    <row r="19091" ht="12.75" customHeight="1" x14ac:dyDescent="0.2"/>
    <row r="19092" ht="12.75" customHeight="1" x14ac:dyDescent="0.2"/>
    <row r="19093" ht="12.75" customHeight="1" x14ac:dyDescent="0.2"/>
    <row r="19094" ht="12.75" customHeight="1" x14ac:dyDescent="0.2"/>
    <row r="19095" ht="12.75" customHeight="1" x14ac:dyDescent="0.2"/>
    <row r="19096" ht="12.75" customHeight="1" x14ac:dyDescent="0.2"/>
    <row r="19097" ht="12.75" customHeight="1" x14ac:dyDescent="0.2"/>
    <row r="19098" ht="12.75" customHeight="1" x14ac:dyDescent="0.2"/>
    <row r="19099" ht="12.75" customHeight="1" x14ac:dyDescent="0.2"/>
    <row r="19100" ht="12.75" customHeight="1" x14ac:dyDescent="0.2"/>
    <row r="19101" ht="12.75" customHeight="1" x14ac:dyDescent="0.2"/>
    <row r="19102" ht="12.75" customHeight="1" x14ac:dyDescent="0.2"/>
    <row r="19103" ht="12.75" customHeight="1" x14ac:dyDescent="0.2"/>
    <row r="19104" ht="12.75" customHeight="1" x14ac:dyDescent="0.2"/>
    <row r="19105" ht="12.75" customHeight="1" x14ac:dyDescent="0.2"/>
    <row r="19106" ht="12.75" customHeight="1" x14ac:dyDescent="0.2"/>
    <row r="19107" ht="12.75" customHeight="1" x14ac:dyDescent="0.2"/>
    <row r="19108" ht="12.75" customHeight="1" x14ac:dyDescent="0.2"/>
    <row r="19109" ht="12.75" customHeight="1" x14ac:dyDescent="0.2"/>
    <row r="19110" ht="12.75" customHeight="1" x14ac:dyDescent="0.2"/>
    <row r="19111" ht="12.75" customHeight="1" x14ac:dyDescent="0.2"/>
    <row r="19112" ht="12.75" customHeight="1" x14ac:dyDescent="0.2"/>
    <row r="19113" ht="12.75" customHeight="1" x14ac:dyDescent="0.2"/>
    <row r="19114" ht="12.75" customHeight="1" x14ac:dyDescent="0.2"/>
    <row r="19115" ht="12.75" customHeight="1" x14ac:dyDescent="0.2"/>
    <row r="19116" ht="12.75" customHeight="1" x14ac:dyDescent="0.2"/>
    <row r="19117" ht="12.75" customHeight="1" x14ac:dyDescent="0.2"/>
    <row r="19118" ht="12.75" customHeight="1" x14ac:dyDescent="0.2"/>
    <row r="19119" ht="12.75" customHeight="1" x14ac:dyDescent="0.2"/>
    <row r="19120" ht="12.75" customHeight="1" x14ac:dyDescent="0.2"/>
    <row r="19121" ht="12.75" customHeight="1" x14ac:dyDescent="0.2"/>
    <row r="19122" ht="12.75" customHeight="1" x14ac:dyDescent="0.2"/>
    <row r="19123" ht="12.75" customHeight="1" x14ac:dyDescent="0.2"/>
    <row r="19124" ht="12.75" customHeight="1" x14ac:dyDescent="0.2"/>
    <row r="19125" ht="12.75" customHeight="1" x14ac:dyDescent="0.2"/>
    <row r="19126" ht="12.75" customHeight="1" x14ac:dyDescent="0.2"/>
    <row r="19127" ht="12.75" customHeight="1" x14ac:dyDescent="0.2"/>
    <row r="19128" ht="12.75" customHeight="1" x14ac:dyDescent="0.2"/>
    <row r="19129" ht="12.75" customHeight="1" x14ac:dyDescent="0.2"/>
    <row r="19130" ht="12.75" customHeight="1" x14ac:dyDescent="0.2"/>
    <row r="19131" ht="12.75" customHeight="1" x14ac:dyDescent="0.2"/>
    <row r="19132" ht="12.75" customHeight="1" x14ac:dyDescent="0.2"/>
    <row r="19133" ht="12.75" customHeight="1" x14ac:dyDescent="0.2"/>
    <row r="19134" ht="12.75" customHeight="1" x14ac:dyDescent="0.2"/>
    <row r="19135" ht="12.75" customHeight="1" x14ac:dyDescent="0.2"/>
    <row r="19136" ht="12.75" customHeight="1" x14ac:dyDescent="0.2"/>
    <row r="19137" ht="12.75" customHeight="1" x14ac:dyDescent="0.2"/>
    <row r="19138" ht="12.75" customHeight="1" x14ac:dyDescent="0.2"/>
    <row r="19139" ht="12.75" customHeight="1" x14ac:dyDescent="0.2"/>
    <row r="19140" ht="12.75" customHeight="1" x14ac:dyDescent="0.2"/>
    <row r="19141" ht="12.75" customHeight="1" x14ac:dyDescent="0.2"/>
    <row r="19142" ht="12.75" customHeight="1" x14ac:dyDescent="0.2"/>
    <row r="19143" ht="12.75" customHeight="1" x14ac:dyDescent="0.2"/>
    <row r="19144" ht="12.75" customHeight="1" x14ac:dyDescent="0.2"/>
    <row r="19145" ht="12.75" customHeight="1" x14ac:dyDescent="0.2"/>
    <row r="19146" ht="12.75" customHeight="1" x14ac:dyDescent="0.2"/>
    <row r="19147" ht="12.75" customHeight="1" x14ac:dyDescent="0.2"/>
    <row r="19148" ht="12.75" customHeight="1" x14ac:dyDescent="0.2"/>
    <row r="19149" ht="12.75" customHeight="1" x14ac:dyDescent="0.2"/>
    <row r="19150" ht="12.75" customHeight="1" x14ac:dyDescent="0.2"/>
    <row r="19151" ht="12.75" customHeight="1" x14ac:dyDescent="0.2"/>
    <row r="19152" ht="12.75" customHeight="1" x14ac:dyDescent="0.2"/>
    <row r="19153" ht="12.75" customHeight="1" x14ac:dyDescent="0.2"/>
    <row r="19154" ht="12.75" customHeight="1" x14ac:dyDescent="0.2"/>
    <row r="19155" ht="12.75" customHeight="1" x14ac:dyDescent="0.2"/>
    <row r="19156" ht="12.75" customHeight="1" x14ac:dyDescent="0.2"/>
    <row r="19157" ht="12.75" customHeight="1" x14ac:dyDescent="0.2"/>
    <row r="19158" ht="12.75" customHeight="1" x14ac:dyDescent="0.2"/>
    <row r="19159" ht="12.75" customHeight="1" x14ac:dyDescent="0.2"/>
    <row r="19160" ht="12.75" customHeight="1" x14ac:dyDescent="0.2"/>
    <row r="19161" ht="12.75" customHeight="1" x14ac:dyDescent="0.2"/>
    <row r="19162" ht="12.75" customHeight="1" x14ac:dyDescent="0.2"/>
    <row r="19163" ht="12.75" customHeight="1" x14ac:dyDescent="0.2"/>
    <row r="19164" ht="12.75" customHeight="1" x14ac:dyDescent="0.2"/>
    <row r="19165" ht="12.75" customHeight="1" x14ac:dyDescent="0.2"/>
    <row r="19166" ht="12.75" customHeight="1" x14ac:dyDescent="0.2"/>
    <row r="19167" ht="12.75" customHeight="1" x14ac:dyDescent="0.2"/>
    <row r="19168" ht="12.75" customHeight="1" x14ac:dyDescent="0.2"/>
    <row r="19169" ht="12.75" customHeight="1" x14ac:dyDescent="0.2"/>
    <row r="19170" ht="12.75" customHeight="1" x14ac:dyDescent="0.2"/>
    <row r="19171" ht="12.75" customHeight="1" x14ac:dyDescent="0.2"/>
    <row r="19172" ht="12.75" customHeight="1" x14ac:dyDescent="0.2"/>
    <row r="19173" ht="12.75" customHeight="1" x14ac:dyDescent="0.2"/>
    <row r="19174" ht="12.75" customHeight="1" x14ac:dyDescent="0.2"/>
    <row r="19175" ht="12.75" customHeight="1" x14ac:dyDescent="0.2"/>
    <row r="19176" ht="12.75" customHeight="1" x14ac:dyDescent="0.2"/>
    <row r="19177" ht="12.75" customHeight="1" x14ac:dyDescent="0.2"/>
    <row r="19178" ht="12.75" customHeight="1" x14ac:dyDescent="0.2"/>
    <row r="19179" ht="12.75" customHeight="1" x14ac:dyDescent="0.2"/>
    <row r="19180" ht="12.75" customHeight="1" x14ac:dyDescent="0.2"/>
    <row r="19181" ht="12.75" customHeight="1" x14ac:dyDescent="0.2"/>
    <row r="19182" ht="12.75" customHeight="1" x14ac:dyDescent="0.2"/>
    <row r="19183" ht="12.75" customHeight="1" x14ac:dyDescent="0.2"/>
    <row r="19184" ht="12.75" customHeight="1" x14ac:dyDescent="0.2"/>
    <row r="19185" ht="12.75" customHeight="1" x14ac:dyDescent="0.2"/>
    <row r="19186" ht="12.75" customHeight="1" x14ac:dyDescent="0.2"/>
    <row r="19187" ht="12.75" customHeight="1" x14ac:dyDescent="0.2"/>
    <row r="19188" ht="12.75" customHeight="1" x14ac:dyDescent="0.2"/>
    <row r="19189" ht="12.75" customHeight="1" x14ac:dyDescent="0.2"/>
    <row r="19190" ht="12.75" customHeight="1" x14ac:dyDescent="0.2"/>
    <row r="19191" ht="12.75" customHeight="1" x14ac:dyDescent="0.2"/>
    <row r="19192" ht="12.75" customHeight="1" x14ac:dyDescent="0.2"/>
    <row r="19193" ht="12.75" customHeight="1" x14ac:dyDescent="0.2"/>
    <row r="19194" ht="12.75" customHeight="1" x14ac:dyDescent="0.2"/>
    <row r="19195" ht="12.75" customHeight="1" x14ac:dyDescent="0.2"/>
    <row r="19196" ht="12.75" customHeight="1" x14ac:dyDescent="0.2"/>
    <row r="19197" ht="12.75" customHeight="1" x14ac:dyDescent="0.2"/>
    <row r="19198" ht="12.75" customHeight="1" x14ac:dyDescent="0.2"/>
    <row r="19199" ht="12.75" customHeight="1" x14ac:dyDescent="0.2"/>
    <row r="19200" ht="12.75" customHeight="1" x14ac:dyDescent="0.2"/>
    <row r="19201" ht="12.75" customHeight="1" x14ac:dyDescent="0.2"/>
    <row r="19202" ht="12.75" customHeight="1" x14ac:dyDescent="0.2"/>
    <row r="19203" ht="12.75" customHeight="1" x14ac:dyDescent="0.2"/>
    <row r="19204" ht="12.75" customHeight="1" x14ac:dyDescent="0.2"/>
    <row r="19205" ht="12.75" customHeight="1" x14ac:dyDescent="0.2"/>
    <row r="19206" ht="12.75" customHeight="1" x14ac:dyDescent="0.2"/>
    <row r="19207" ht="12.75" customHeight="1" x14ac:dyDescent="0.2"/>
    <row r="19208" ht="12.75" customHeight="1" x14ac:dyDescent="0.2"/>
    <row r="19209" ht="12.75" customHeight="1" x14ac:dyDescent="0.2"/>
    <row r="19210" ht="12.75" customHeight="1" x14ac:dyDescent="0.2"/>
    <row r="19211" ht="12.75" customHeight="1" x14ac:dyDescent="0.2"/>
    <row r="19212" ht="12.75" customHeight="1" x14ac:dyDescent="0.2"/>
    <row r="19213" ht="12.75" customHeight="1" x14ac:dyDescent="0.2"/>
    <row r="19214" ht="12.75" customHeight="1" x14ac:dyDescent="0.2"/>
    <row r="19215" ht="12.75" customHeight="1" x14ac:dyDescent="0.2"/>
    <row r="19216" ht="12.75" customHeight="1" x14ac:dyDescent="0.2"/>
    <row r="19217" ht="12.75" customHeight="1" x14ac:dyDescent="0.2"/>
    <row r="19218" ht="12.75" customHeight="1" x14ac:dyDescent="0.2"/>
    <row r="19219" ht="12.75" customHeight="1" x14ac:dyDescent="0.2"/>
    <row r="19220" ht="12.75" customHeight="1" x14ac:dyDescent="0.2"/>
    <row r="19221" ht="12.75" customHeight="1" x14ac:dyDescent="0.2"/>
    <row r="19222" ht="12.75" customHeight="1" x14ac:dyDescent="0.2"/>
    <row r="19223" ht="12.75" customHeight="1" x14ac:dyDescent="0.2"/>
    <row r="19224" ht="12.75" customHeight="1" x14ac:dyDescent="0.2"/>
    <row r="19225" ht="12.75" customHeight="1" x14ac:dyDescent="0.2"/>
    <row r="19226" ht="12.75" customHeight="1" x14ac:dyDescent="0.2"/>
    <row r="19227" ht="12.75" customHeight="1" x14ac:dyDescent="0.2"/>
    <row r="19228" ht="12.75" customHeight="1" x14ac:dyDescent="0.2"/>
    <row r="19229" ht="12.75" customHeight="1" x14ac:dyDescent="0.2"/>
    <row r="19230" ht="12.75" customHeight="1" x14ac:dyDescent="0.2"/>
    <row r="19231" ht="12.75" customHeight="1" x14ac:dyDescent="0.2"/>
    <row r="19232" ht="12.75" customHeight="1" x14ac:dyDescent="0.2"/>
    <row r="19233" ht="12.75" customHeight="1" x14ac:dyDescent="0.2"/>
    <row r="19234" ht="12.75" customHeight="1" x14ac:dyDescent="0.2"/>
    <row r="19235" ht="12.75" customHeight="1" x14ac:dyDescent="0.2"/>
    <row r="19236" ht="12.75" customHeight="1" x14ac:dyDescent="0.2"/>
    <row r="19237" ht="12.75" customHeight="1" x14ac:dyDescent="0.2"/>
    <row r="19238" ht="12.75" customHeight="1" x14ac:dyDescent="0.2"/>
    <row r="19239" ht="12.75" customHeight="1" x14ac:dyDescent="0.2"/>
    <row r="19240" ht="12.75" customHeight="1" x14ac:dyDescent="0.2"/>
    <row r="19241" ht="12.75" customHeight="1" x14ac:dyDescent="0.2"/>
    <row r="19242" ht="12.75" customHeight="1" x14ac:dyDescent="0.2"/>
    <row r="19243" ht="12.75" customHeight="1" x14ac:dyDescent="0.2"/>
    <row r="19244" ht="12.75" customHeight="1" x14ac:dyDescent="0.2"/>
    <row r="19245" ht="12.75" customHeight="1" x14ac:dyDescent="0.2"/>
    <row r="19246" ht="12.75" customHeight="1" x14ac:dyDescent="0.2"/>
    <row r="19247" ht="12.75" customHeight="1" x14ac:dyDescent="0.2"/>
    <row r="19248" ht="12.75" customHeight="1" x14ac:dyDescent="0.2"/>
    <row r="19249" ht="12.75" customHeight="1" x14ac:dyDescent="0.2"/>
    <row r="19250" ht="12.75" customHeight="1" x14ac:dyDescent="0.2"/>
    <row r="19251" ht="12.75" customHeight="1" x14ac:dyDescent="0.2"/>
    <row r="19252" ht="12.75" customHeight="1" x14ac:dyDescent="0.2"/>
    <row r="19253" ht="12.75" customHeight="1" x14ac:dyDescent="0.2"/>
    <row r="19254" ht="12.75" customHeight="1" x14ac:dyDescent="0.2"/>
    <row r="19255" ht="12.75" customHeight="1" x14ac:dyDescent="0.2"/>
    <row r="19256" ht="12.75" customHeight="1" x14ac:dyDescent="0.2"/>
    <row r="19257" ht="12.75" customHeight="1" x14ac:dyDescent="0.2"/>
    <row r="19258" ht="12.75" customHeight="1" x14ac:dyDescent="0.2"/>
    <row r="19259" ht="12.75" customHeight="1" x14ac:dyDescent="0.2"/>
    <row r="19260" ht="12.75" customHeight="1" x14ac:dyDescent="0.2"/>
    <row r="19261" ht="12.75" customHeight="1" x14ac:dyDescent="0.2"/>
    <row r="19262" ht="12.75" customHeight="1" x14ac:dyDescent="0.2"/>
    <row r="19263" ht="12.75" customHeight="1" x14ac:dyDescent="0.2"/>
    <row r="19264" ht="12.75" customHeight="1" x14ac:dyDescent="0.2"/>
    <row r="19265" ht="12.75" customHeight="1" x14ac:dyDescent="0.2"/>
    <row r="19266" ht="12.75" customHeight="1" x14ac:dyDescent="0.2"/>
    <row r="19267" ht="12.75" customHeight="1" x14ac:dyDescent="0.2"/>
    <row r="19268" ht="12.75" customHeight="1" x14ac:dyDescent="0.2"/>
    <row r="19269" ht="12.75" customHeight="1" x14ac:dyDescent="0.2"/>
    <row r="19270" ht="12.75" customHeight="1" x14ac:dyDescent="0.2"/>
    <row r="19271" ht="12.75" customHeight="1" x14ac:dyDescent="0.2"/>
    <row r="19272" ht="12.75" customHeight="1" x14ac:dyDescent="0.2"/>
    <row r="19273" ht="12.75" customHeight="1" x14ac:dyDescent="0.2"/>
    <row r="19274" ht="12.75" customHeight="1" x14ac:dyDescent="0.2"/>
    <row r="19275" ht="12.75" customHeight="1" x14ac:dyDescent="0.2"/>
    <row r="19276" ht="12.75" customHeight="1" x14ac:dyDescent="0.2"/>
    <row r="19277" ht="12.75" customHeight="1" x14ac:dyDescent="0.2"/>
    <row r="19278" ht="12.75" customHeight="1" x14ac:dyDescent="0.2"/>
    <row r="19279" ht="12.75" customHeight="1" x14ac:dyDescent="0.2"/>
    <row r="19280" ht="12.75" customHeight="1" x14ac:dyDescent="0.2"/>
    <row r="19281" ht="12.75" customHeight="1" x14ac:dyDescent="0.2"/>
    <row r="19282" ht="12.75" customHeight="1" x14ac:dyDescent="0.2"/>
    <row r="19283" ht="12.75" customHeight="1" x14ac:dyDescent="0.2"/>
    <row r="19284" ht="12.75" customHeight="1" x14ac:dyDescent="0.2"/>
    <row r="19285" ht="12.75" customHeight="1" x14ac:dyDescent="0.2"/>
    <row r="19286" ht="12.75" customHeight="1" x14ac:dyDescent="0.2"/>
    <row r="19287" ht="12.75" customHeight="1" x14ac:dyDescent="0.2"/>
    <row r="19288" ht="12.75" customHeight="1" x14ac:dyDescent="0.2"/>
    <row r="19289" ht="12.75" customHeight="1" x14ac:dyDescent="0.2"/>
    <row r="19290" ht="12.75" customHeight="1" x14ac:dyDescent="0.2"/>
    <row r="19291" ht="12.75" customHeight="1" x14ac:dyDescent="0.2"/>
    <row r="19292" ht="12.75" customHeight="1" x14ac:dyDescent="0.2"/>
    <row r="19293" ht="12.75" customHeight="1" x14ac:dyDescent="0.2"/>
    <row r="19294" ht="12.75" customHeight="1" x14ac:dyDescent="0.2"/>
    <row r="19295" ht="12.75" customHeight="1" x14ac:dyDescent="0.2"/>
    <row r="19296" ht="12.75" customHeight="1" x14ac:dyDescent="0.2"/>
    <row r="19297" ht="12.75" customHeight="1" x14ac:dyDescent="0.2"/>
    <row r="19298" ht="12.75" customHeight="1" x14ac:dyDescent="0.2"/>
    <row r="19299" ht="12.75" customHeight="1" x14ac:dyDescent="0.2"/>
    <row r="19300" ht="12.75" customHeight="1" x14ac:dyDescent="0.2"/>
    <row r="19301" ht="12.75" customHeight="1" x14ac:dyDescent="0.2"/>
    <row r="19302" ht="12.75" customHeight="1" x14ac:dyDescent="0.2"/>
    <row r="19303" ht="12.75" customHeight="1" x14ac:dyDescent="0.2"/>
    <row r="19304" ht="12.75" customHeight="1" x14ac:dyDescent="0.2"/>
    <row r="19305" ht="12.75" customHeight="1" x14ac:dyDescent="0.2"/>
    <row r="19306" ht="12.75" customHeight="1" x14ac:dyDescent="0.2"/>
    <row r="19307" ht="12.75" customHeight="1" x14ac:dyDescent="0.2"/>
    <row r="19308" ht="12.75" customHeight="1" x14ac:dyDescent="0.2"/>
    <row r="19309" ht="12.75" customHeight="1" x14ac:dyDescent="0.2"/>
    <row r="19310" ht="12.75" customHeight="1" x14ac:dyDescent="0.2"/>
    <row r="19311" ht="12.75" customHeight="1" x14ac:dyDescent="0.2"/>
    <row r="19312" ht="12.75" customHeight="1" x14ac:dyDescent="0.2"/>
    <row r="19313" ht="12.75" customHeight="1" x14ac:dyDescent="0.2"/>
    <row r="19314" ht="12.75" customHeight="1" x14ac:dyDescent="0.2"/>
    <row r="19315" ht="12.75" customHeight="1" x14ac:dyDescent="0.2"/>
    <row r="19316" ht="12.75" customHeight="1" x14ac:dyDescent="0.2"/>
    <row r="19317" ht="12.75" customHeight="1" x14ac:dyDescent="0.2"/>
    <row r="19318" ht="12.75" customHeight="1" x14ac:dyDescent="0.2"/>
    <row r="19319" ht="12.75" customHeight="1" x14ac:dyDescent="0.2"/>
    <row r="19320" ht="12.75" customHeight="1" x14ac:dyDescent="0.2"/>
    <row r="19321" ht="12.75" customHeight="1" x14ac:dyDescent="0.2"/>
    <row r="19322" ht="12.75" customHeight="1" x14ac:dyDescent="0.2"/>
    <row r="19323" ht="12.75" customHeight="1" x14ac:dyDescent="0.2"/>
    <row r="19324" ht="12.75" customHeight="1" x14ac:dyDescent="0.2"/>
    <row r="19325" ht="12.75" customHeight="1" x14ac:dyDescent="0.2"/>
    <row r="19326" ht="12.75" customHeight="1" x14ac:dyDescent="0.2"/>
    <row r="19327" ht="12.75" customHeight="1" x14ac:dyDescent="0.2"/>
    <row r="19328" ht="12.75" customHeight="1" x14ac:dyDescent="0.2"/>
    <row r="19329" ht="12.75" customHeight="1" x14ac:dyDescent="0.2"/>
    <row r="19330" ht="12.75" customHeight="1" x14ac:dyDescent="0.2"/>
    <row r="19331" ht="12.75" customHeight="1" x14ac:dyDescent="0.2"/>
    <row r="19332" ht="12.75" customHeight="1" x14ac:dyDescent="0.2"/>
    <row r="19333" ht="12.75" customHeight="1" x14ac:dyDescent="0.2"/>
    <row r="19334" ht="12.75" customHeight="1" x14ac:dyDescent="0.2"/>
    <row r="19335" ht="12.75" customHeight="1" x14ac:dyDescent="0.2"/>
    <row r="19336" ht="12.75" customHeight="1" x14ac:dyDescent="0.2"/>
    <row r="19337" ht="12.75" customHeight="1" x14ac:dyDescent="0.2"/>
    <row r="19338" ht="12.75" customHeight="1" x14ac:dyDescent="0.2"/>
    <row r="19339" ht="12.75" customHeight="1" x14ac:dyDescent="0.2"/>
    <row r="19340" ht="12.75" customHeight="1" x14ac:dyDescent="0.2"/>
    <row r="19341" ht="12.75" customHeight="1" x14ac:dyDescent="0.2"/>
    <row r="19342" ht="12.75" customHeight="1" x14ac:dyDescent="0.2"/>
    <row r="19343" ht="12.75" customHeight="1" x14ac:dyDescent="0.2"/>
    <row r="19344" ht="12.75" customHeight="1" x14ac:dyDescent="0.2"/>
    <row r="19345" ht="12.75" customHeight="1" x14ac:dyDescent="0.2"/>
    <row r="19346" ht="12.75" customHeight="1" x14ac:dyDescent="0.2"/>
    <row r="19347" ht="12.75" customHeight="1" x14ac:dyDescent="0.2"/>
    <row r="19348" ht="12.75" customHeight="1" x14ac:dyDescent="0.2"/>
    <row r="19349" ht="12.75" customHeight="1" x14ac:dyDescent="0.2"/>
    <row r="19350" ht="12.75" customHeight="1" x14ac:dyDescent="0.2"/>
    <row r="19351" ht="12.75" customHeight="1" x14ac:dyDescent="0.2"/>
    <row r="19352" ht="12.75" customHeight="1" x14ac:dyDescent="0.2"/>
    <row r="19353" ht="12.75" customHeight="1" x14ac:dyDescent="0.2"/>
    <row r="19354" ht="12.75" customHeight="1" x14ac:dyDescent="0.2"/>
    <row r="19355" ht="12.75" customHeight="1" x14ac:dyDescent="0.2"/>
    <row r="19356" ht="12.75" customHeight="1" x14ac:dyDescent="0.2"/>
    <row r="19357" ht="12.75" customHeight="1" x14ac:dyDescent="0.2"/>
    <row r="19358" ht="12.75" customHeight="1" x14ac:dyDescent="0.2"/>
    <row r="19359" ht="12.75" customHeight="1" x14ac:dyDescent="0.2"/>
    <row r="19360" ht="12.75" customHeight="1" x14ac:dyDescent="0.2"/>
    <row r="19361" ht="12.75" customHeight="1" x14ac:dyDescent="0.2"/>
    <row r="19362" ht="12.75" customHeight="1" x14ac:dyDescent="0.2"/>
    <row r="19363" ht="12.75" customHeight="1" x14ac:dyDescent="0.2"/>
    <row r="19364" ht="12.75" customHeight="1" x14ac:dyDescent="0.2"/>
    <row r="19365" ht="12.75" customHeight="1" x14ac:dyDescent="0.2"/>
    <row r="19366" ht="12.75" customHeight="1" x14ac:dyDescent="0.2"/>
    <row r="19367" ht="12.75" customHeight="1" x14ac:dyDescent="0.2"/>
    <row r="19368" ht="12.75" customHeight="1" x14ac:dyDescent="0.2"/>
    <row r="19369" ht="12.75" customHeight="1" x14ac:dyDescent="0.2"/>
    <row r="19370" ht="12.75" customHeight="1" x14ac:dyDescent="0.2"/>
    <row r="19371" ht="12.75" customHeight="1" x14ac:dyDescent="0.2"/>
    <row r="19372" ht="12.75" customHeight="1" x14ac:dyDescent="0.2"/>
    <row r="19373" ht="12.75" customHeight="1" x14ac:dyDescent="0.2"/>
    <row r="19374" ht="12.75" customHeight="1" x14ac:dyDescent="0.2"/>
    <row r="19375" ht="12.75" customHeight="1" x14ac:dyDescent="0.2"/>
    <row r="19376" ht="12.75" customHeight="1" x14ac:dyDescent="0.2"/>
    <row r="19377" ht="12.75" customHeight="1" x14ac:dyDescent="0.2"/>
    <row r="19378" ht="12.75" customHeight="1" x14ac:dyDescent="0.2"/>
    <row r="19379" ht="12.75" customHeight="1" x14ac:dyDescent="0.2"/>
    <row r="19380" ht="12.75" customHeight="1" x14ac:dyDescent="0.2"/>
    <row r="19381" ht="12.75" customHeight="1" x14ac:dyDescent="0.2"/>
    <row r="19382" ht="12.75" customHeight="1" x14ac:dyDescent="0.2"/>
    <row r="19383" ht="12.75" customHeight="1" x14ac:dyDescent="0.2"/>
    <row r="19384" ht="12.75" customHeight="1" x14ac:dyDescent="0.2"/>
    <row r="19385" ht="12.75" customHeight="1" x14ac:dyDescent="0.2"/>
    <row r="19386" ht="12.75" customHeight="1" x14ac:dyDescent="0.2"/>
    <row r="19387" ht="12.75" customHeight="1" x14ac:dyDescent="0.2"/>
    <row r="19388" ht="12.75" customHeight="1" x14ac:dyDescent="0.2"/>
    <row r="19389" ht="12.75" customHeight="1" x14ac:dyDescent="0.2"/>
    <row r="19390" ht="12.75" customHeight="1" x14ac:dyDescent="0.2"/>
    <row r="19391" ht="12.75" customHeight="1" x14ac:dyDescent="0.2"/>
    <row r="19392" ht="12.75" customHeight="1" x14ac:dyDescent="0.2"/>
    <row r="19393" ht="12.75" customHeight="1" x14ac:dyDescent="0.2"/>
    <row r="19394" ht="12.75" customHeight="1" x14ac:dyDescent="0.2"/>
    <row r="19395" ht="12.75" customHeight="1" x14ac:dyDescent="0.2"/>
    <row r="19396" ht="12.75" customHeight="1" x14ac:dyDescent="0.2"/>
    <row r="19397" ht="12.75" customHeight="1" x14ac:dyDescent="0.2"/>
    <row r="19398" ht="12.75" customHeight="1" x14ac:dyDescent="0.2"/>
    <row r="19399" ht="12.75" customHeight="1" x14ac:dyDescent="0.2"/>
    <row r="19400" ht="12.75" customHeight="1" x14ac:dyDescent="0.2"/>
    <row r="19401" ht="12.75" customHeight="1" x14ac:dyDescent="0.2"/>
    <row r="19402" ht="12.75" customHeight="1" x14ac:dyDescent="0.2"/>
    <row r="19403" ht="12.75" customHeight="1" x14ac:dyDescent="0.2"/>
    <row r="19404" ht="12.75" customHeight="1" x14ac:dyDescent="0.2"/>
    <row r="19405" ht="12.75" customHeight="1" x14ac:dyDescent="0.2"/>
    <row r="19406" ht="12.75" customHeight="1" x14ac:dyDescent="0.2"/>
    <row r="19407" ht="12.75" customHeight="1" x14ac:dyDescent="0.2"/>
    <row r="19408" ht="12.75" customHeight="1" x14ac:dyDescent="0.2"/>
    <row r="19409" ht="12.75" customHeight="1" x14ac:dyDescent="0.2"/>
    <row r="19410" ht="12.75" customHeight="1" x14ac:dyDescent="0.2"/>
    <row r="19411" ht="12.75" customHeight="1" x14ac:dyDescent="0.2"/>
    <row r="19412" ht="12.75" customHeight="1" x14ac:dyDescent="0.2"/>
    <row r="19413" ht="12.75" customHeight="1" x14ac:dyDescent="0.2"/>
    <row r="19414" ht="12.75" customHeight="1" x14ac:dyDescent="0.2"/>
    <row r="19415" ht="12.75" customHeight="1" x14ac:dyDescent="0.2"/>
    <row r="19416" ht="12.75" customHeight="1" x14ac:dyDescent="0.2"/>
    <row r="19417" ht="12.75" customHeight="1" x14ac:dyDescent="0.2"/>
    <row r="19418" ht="12.75" customHeight="1" x14ac:dyDescent="0.2"/>
    <row r="19419" ht="12.75" customHeight="1" x14ac:dyDescent="0.2"/>
    <row r="19420" ht="12.75" customHeight="1" x14ac:dyDescent="0.2"/>
    <row r="19421" ht="12.75" customHeight="1" x14ac:dyDescent="0.2"/>
    <row r="19422" ht="12.75" customHeight="1" x14ac:dyDescent="0.2"/>
    <row r="19423" ht="12.75" customHeight="1" x14ac:dyDescent="0.2"/>
    <row r="19424" ht="12.75" customHeight="1" x14ac:dyDescent="0.2"/>
    <row r="19425" ht="12.75" customHeight="1" x14ac:dyDescent="0.2"/>
    <row r="19426" ht="12.75" customHeight="1" x14ac:dyDescent="0.2"/>
    <row r="19427" ht="12.75" customHeight="1" x14ac:dyDescent="0.2"/>
    <row r="19428" ht="12.75" customHeight="1" x14ac:dyDescent="0.2"/>
    <row r="19429" ht="12.75" customHeight="1" x14ac:dyDescent="0.2"/>
    <row r="19430" ht="12.75" customHeight="1" x14ac:dyDescent="0.2"/>
    <row r="19431" ht="12.75" customHeight="1" x14ac:dyDescent="0.2"/>
    <row r="19432" ht="12.75" customHeight="1" x14ac:dyDescent="0.2"/>
    <row r="19433" ht="12.75" customHeight="1" x14ac:dyDescent="0.2"/>
    <row r="19434" ht="12.75" customHeight="1" x14ac:dyDescent="0.2"/>
    <row r="19435" ht="12.75" customHeight="1" x14ac:dyDescent="0.2"/>
    <row r="19436" ht="12.75" customHeight="1" x14ac:dyDescent="0.2"/>
    <row r="19437" ht="12.75" customHeight="1" x14ac:dyDescent="0.2"/>
    <row r="19438" ht="12.75" customHeight="1" x14ac:dyDescent="0.2"/>
    <row r="19439" ht="12.75" customHeight="1" x14ac:dyDescent="0.2"/>
    <row r="19440" ht="12.75" customHeight="1" x14ac:dyDescent="0.2"/>
    <row r="19441" ht="12.75" customHeight="1" x14ac:dyDescent="0.2"/>
    <row r="19442" ht="12.75" customHeight="1" x14ac:dyDescent="0.2"/>
    <row r="19443" ht="12.75" customHeight="1" x14ac:dyDescent="0.2"/>
    <row r="19444" ht="12.75" customHeight="1" x14ac:dyDescent="0.2"/>
    <row r="19445" ht="12.75" customHeight="1" x14ac:dyDescent="0.2"/>
    <row r="19446" ht="12.75" customHeight="1" x14ac:dyDescent="0.2"/>
    <row r="19447" ht="12.75" customHeight="1" x14ac:dyDescent="0.2"/>
    <row r="19448" ht="12.75" customHeight="1" x14ac:dyDescent="0.2"/>
    <row r="19449" ht="12.75" customHeight="1" x14ac:dyDescent="0.2"/>
    <row r="19450" ht="12.75" customHeight="1" x14ac:dyDescent="0.2"/>
    <row r="19451" ht="12.75" customHeight="1" x14ac:dyDescent="0.2"/>
    <row r="19452" ht="12.75" customHeight="1" x14ac:dyDescent="0.2"/>
    <row r="19453" ht="12.75" customHeight="1" x14ac:dyDescent="0.2"/>
    <row r="19454" ht="12.75" customHeight="1" x14ac:dyDescent="0.2"/>
    <row r="19455" ht="12.75" customHeight="1" x14ac:dyDescent="0.2"/>
    <row r="19456" ht="12.75" customHeight="1" x14ac:dyDescent="0.2"/>
    <row r="19457" ht="12.75" customHeight="1" x14ac:dyDescent="0.2"/>
    <row r="19458" ht="12.75" customHeight="1" x14ac:dyDescent="0.2"/>
    <row r="19459" ht="12.75" customHeight="1" x14ac:dyDescent="0.2"/>
    <row r="19460" ht="12.75" customHeight="1" x14ac:dyDescent="0.2"/>
    <row r="19461" ht="12.75" customHeight="1" x14ac:dyDescent="0.2"/>
    <row r="19462" ht="12.75" customHeight="1" x14ac:dyDescent="0.2"/>
    <row r="19463" ht="12.75" customHeight="1" x14ac:dyDescent="0.2"/>
    <row r="19464" ht="12.75" customHeight="1" x14ac:dyDescent="0.2"/>
    <row r="19465" ht="12.75" customHeight="1" x14ac:dyDescent="0.2"/>
    <row r="19466" ht="12.75" customHeight="1" x14ac:dyDescent="0.2"/>
    <row r="19467" ht="12.75" customHeight="1" x14ac:dyDescent="0.2"/>
    <row r="19468" ht="12.75" customHeight="1" x14ac:dyDescent="0.2"/>
    <row r="19469" ht="12.75" customHeight="1" x14ac:dyDescent="0.2"/>
    <row r="19470" ht="12.75" customHeight="1" x14ac:dyDescent="0.2"/>
    <row r="19471" ht="12.75" customHeight="1" x14ac:dyDescent="0.2"/>
    <row r="19472" ht="12.75" customHeight="1" x14ac:dyDescent="0.2"/>
    <row r="19473" ht="12.75" customHeight="1" x14ac:dyDescent="0.2"/>
    <row r="19474" ht="12.75" customHeight="1" x14ac:dyDescent="0.2"/>
    <row r="19475" ht="12.75" customHeight="1" x14ac:dyDescent="0.2"/>
    <row r="19476" ht="12.75" customHeight="1" x14ac:dyDescent="0.2"/>
    <row r="19477" ht="12.75" customHeight="1" x14ac:dyDescent="0.2"/>
    <row r="19478" ht="12.75" customHeight="1" x14ac:dyDescent="0.2"/>
    <row r="19479" ht="12.75" customHeight="1" x14ac:dyDescent="0.2"/>
    <row r="19480" ht="12.75" customHeight="1" x14ac:dyDescent="0.2"/>
    <row r="19481" ht="12.75" customHeight="1" x14ac:dyDescent="0.2"/>
    <row r="19482" ht="12.75" customHeight="1" x14ac:dyDescent="0.2"/>
    <row r="19483" ht="12.75" customHeight="1" x14ac:dyDescent="0.2"/>
    <row r="19484" ht="12.75" customHeight="1" x14ac:dyDescent="0.2"/>
    <row r="19485" ht="12.75" customHeight="1" x14ac:dyDescent="0.2"/>
    <row r="19486" ht="12.75" customHeight="1" x14ac:dyDescent="0.2"/>
    <row r="19487" ht="12.75" customHeight="1" x14ac:dyDescent="0.2"/>
    <row r="19488" ht="12.75" customHeight="1" x14ac:dyDescent="0.2"/>
    <row r="19489" ht="12.75" customHeight="1" x14ac:dyDescent="0.2"/>
    <row r="19490" ht="12.75" customHeight="1" x14ac:dyDescent="0.2"/>
    <row r="19491" ht="12.75" customHeight="1" x14ac:dyDescent="0.2"/>
    <row r="19492" ht="12.75" customHeight="1" x14ac:dyDescent="0.2"/>
    <row r="19493" ht="12.75" customHeight="1" x14ac:dyDescent="0.2"/>
    <row r="19494" ht="12.75" customHeight="1" x14ac:dyDescent="0.2"/>
    <row r="19495" ht="12.75" customHeight="1" x14ac:dyDescent="0.2"/>
    <row r="19496" ht="12.75" customHeight="1" x14ac:dyDescent="0.2"/>
    <row r="19497" ht="12.75" customHeight="1" x14ac:dyDescent="0.2"/>
    <row r="19498" ht="12.75" customHeight="1" x14ac:dyDescent="0.2"/>
    <row r="19499" ht="12.75" customHeight="1" x14ac:dyDescent="0.2"/>
    <row r="19500" ht="12.75" customHeight="1" x14ac:dyDescent="0.2"/>
    <row r="19501" ht="12.75" customHeight="1" x14ac:dyDescent="0.2"/>
    <row r="19502" ht="12.75" customHeight="1" x14ac:dyDescent="0.2"/>
    <row r="19503" ht="12.75" customHeight="1" x14ac:dyDescent="0.2"/>
    <row r="19504" ht="12.75" customHeight="1" x14ac:dyDescent="0.2"/>
    <row r="19505" ht="12.75" customHeight="1" x14ac:dyDescent="0.2"/>
    <row r="19506" ht="12.75" customHeight="1" x14ac:dyDescent="0.2"/>
    <row r="19507" ht="12.75" customHeight="1" x14ac:dyDescent="0.2"/>
    <row r="19508" ht="12.75" customHeight="1" x14ac:dyDescent="0.2"/>
    <row r="19509" ht="12.75" customHeight="1" x14ac:dyDescent="0.2"/>
    <row r="19510" ht="12.75" customHeight="1" x14ac:dyDescent="0.2"/>
    <row r="19511" ht="12.75" customHeight="1" x14ac:dyDescent="0.2"/>
    <row r="19512" ht="12.75" customHeight="1" x14ac:dyDescent="0.2"/>
    <row r="19513" ht="12.75" customHeight="1" x14ac:dyDescent="0.2"/>
    <row r="19514" ht="12.75" customHeight="1" x14ac:dyDescent="0.2"/>
    <row r="19515" ht="12.75" customHeight="1" x14ac:dyDescent="0.2"/>
    <row r="19516" ht="12.75" customHeight="1" x14ac:dyDescent="0.2"/>
    <row r="19517" ht="12.75" customHeight="1" x14ac:dyDescent="0.2"/>
    <row r="19518" ht="12.75" customHeight="1" x14ac:dyDescent="0.2"/>
    <row r="19519" ht="12.75" customHeight="1" x14ac:dyDescent="0.2"/>
    <row r="19520" ht="12.75" customHeight="1" x14ac:dyDescent="0.2"/>
    <row r="19521" ht="12.75" customHeight="1" x14ac:dyDescent="0.2"/>
    <row r="19522" ht="12.75" customHeight="1" x14ac:dyDescent="0.2"/>
    <row r="19523" ht="12.75" customHeight="1" x14ac:dyDescent="0.2"/>
    <row r="19524" ht="12.75" customHeight="1" x14ac:dyDescent="0.2"/>
    <row r="19525" ht="12.75" customHeight="1" x14ac:dyDescent="0.2"/>
    <row r="19526" ht="12.75" customHeight="1" x14ac:dyDescent="0.2"/>
    <row r="19527" ht="12.75" customHeight="1" x14ac:dyDescent="0.2"/>
    <row r="19528" ht="12.75" customHeight="1" x14ac:dyDescent="0.2"/>
    <row r="19529" ht="12.75" customHeight="1" x14ac:dyDescent="0.2"/>
    <row r="19530" ht="12.75" customHeight="1" x14ac:dyDescent="0.2"/>
    <row r="19531" ht="12.75" customHeight="1" x14ac:dyDescent="0.2"/>
    <row r="19532" ht="12.75" customHeight="1" x14ac:dyDescent="0.2"/>
    <row r="19533" ht="12.75" customHeight="1" x14ac:dyDescent="0.2"/>
    <row r="19534" ht="12.75" customHeight="1" x14ac:dyDescent="0.2"/>
    <row r="19535" ht="12.75" customHeight="1" x14ac:dyDescent="0.2"/>
    <row r="19536" ht="12.75" customHeight="1" x14ac:dyDescent="0.2"/>
    <row r="19537" ht="12.75" customHeight="1" x14ac:dyDescent="0.2"/>
    <row r="19538" ht="12.75" customHeight="1" x14ac:dyDescent="0.2"/>
    <row r="19539" ht="12.75" customHeight="1" x14ac:dyDescent="0.2"/>
    <row r="19540" ht="12.75" customHeight="1" x14ac:dyDescent="0.2"/>
    <row r="19541" ht="12.75" customHeight="1" x14ac:dyDescent="0.2"/>
    <row r="19542" ht="12.75" customHeight="1" x14ac:dyDescent="0.2"/>
    <row r="19543" ht="12.75" customHeight="1" x14ac:dyDescent="0.2"/>
    <row r="19544" ht="12.75" customHeight="1" x14ac:dyDescent="0.2"/>
    <row r="19545" ht="12.75" customHeight="1" x14ac:dyDescent="0.2"/>
    <row r="19546" ht="12.75" customHeight="1" x14ac:dyDescent="0.2"/>
    <row r="19547" ht="12.75" customHeight="1" x14ac:dyDescent="0.2"/>
    <row r="19548" ht="12.75" customHeight="1" x14ac:dyDescent="0.2"/>
    <row r="19549" ht="12.75" customHeight="1" x14ac:dyDescent="0.2"/>
    <row r="19550" ht="12.75" customHeight="1" x14ac:dyDescent="0.2"/>
    <row r="19551" ht="12.75" customHeight="1" x14ac:dyDescent="0.2"/>
    <row r="19552" ht="12.75" customHeight="1" x14ac:dyDescent="0.2"/>
    <row r="19553" ht="12.75" customHeight="1" x14ac:dyDescent="0.2"/>
    <row r="19554" ht="12.75" customHeight="1" x14ac:dyDescent="0.2"/>
    <row r="19555" ht="12.75" customHeight="1" x14ac:dyDescent="0.2"/>
    <row r="19556" ht="12.75" customHeight="1" x14ac:dyDescent="0.2"/>
    <row r="19557" ht="12.75" customHeight="1" x14ac:dyDescent="0.2"/>
    <row r="19558" ht="12.75" customHeight="1" x14ac:dyDescent="0.2"/>
    <row r="19559" ht="12.75" customHeight="1" x14ac:dyDescent="0.2"/>
    <row r="19560" ht="12.75" customHeight="1" x14ac:dyDescent="0.2"/>
    <row r="19561" ht="12.75" customHeight="1" x14ac:dyDescent="0.2"/>
    <row r="19562" ht="12.75" customHeight="1" x14ac:dyDescent="0.2"/>
    <row r="19563" ht="12.75" customHeight="1" x14ac:dyDescent="0.2"/>
    <row r="19564" ht="12.75" customHeight="1" x14ac:dyDescent="0.2"/>
    <row r="19565" ht="12.75" customHeight="1" x14ac:dyDescent="0.2"/>
    <row r="19566" ht="12.75" customHeight="1" x14ac:dyDescent="0.2"/>
    <row r="19567" ht="12.75" customHeight="1" x14ac:dyDescent="0.2"/>
    <row r="19568" ht="12.75" customHeight="1" x14ac:dyDescent="0.2"/>
    <row r="19569" ht="12.75" customHeight="1" x14ac:dyDescent="0.2"/>
    <row r="19570" ht="12.75" customHeight="1" x14ac:dyDescent="0.2"/>
    <row r="19571" ht="12.75" customHeight="1" x14ac:dyDescent="0.2"/>
    <row r="19572" ht="12.75" customHeight="1" x14ac:dyDescent="0.2"/>
    <row r="19573" ht="12.75" customHeight="1" x14ac:dyDescent="0.2"/>
    <row r="19574" ht="12.75" customHeight="1" x14ac:dyDescent="0.2"/>
    <row r="19575" ht="12.75" customHeight="1" x14ac:dyDescent="0.2"/>
    <row r="19576" ht="12.75" customHeight="1" x14ac:dyDescent="0.2"/>
    <row r="19577" ht="12.75" customHeight="1" x14ac:dyDescent="0.2"/>
    <row r="19578" ht="12.75" customHeight="1" x14ac:dyDescent="0.2"/>
    <row r="19579" ht="12.75" customHeight="1" x14ac:dyDescent="0.2"/>
    <row r="19580" ht="12.75" customHeight="1" x14ac:dyDescent="0.2"/>
    <row r="19581" ht="12.75" customHeight="1" x14ac:dyDescent="0.2"/>
    <row r="19582" ht="12.75" customHeight="1" x14ac:dyDescent="0.2"/>
    <row r="19583" ht="12.75" customHeight="1" x14ac:dyDescent="0.2"/>
    <row r="19584" ht="12.75" customHeight="1" x14ac:dyDescent="0.2"/>
    <row r="19585" ht="12.75" customHeight="1" x14ac:dyDescent="0.2"/>
    <row r="19586" ht="12.75" customHeight="1" x14ac:dyDescent="0.2"/>
    <row r="19587" ht="12.75" customHeight="1" x14ac:dyDescent="0.2"/>
    <row r="19588" ht="12.75" customHeight="1" x14ac:dyDescent="0.2"/>
    <row r="19589" ht="12.75" customHeight="1" x14ac:dyDescent="0.2"/>
    <row r="19590" ht="12.75" customHeight="1" x14ac:dyDescent="0.2"/>
    <row r="19591" ht="12.75" customHeight="1" x14ac:dyDescent="0.2"/>
    <row r="19592" ht="12.75" customHeight="1" x14ac:dyDescent="0.2"/>
    <row r="19593" ht="12.75" customHeight="1" x14ac:dyDescent="0.2"/>
    <row r="19594" ht="12.75" customHeight="1" x14ac:dyDescent="0.2"/>
    <row r="19595" ht="12.75" customHeight="1" x14ac:dyDescent="0.2"/>
    <row r="19596" ht="12.75" customHeight="1" x14ac:dyDescent="0.2"/>
    <row r="19597" ht="12.75" customHeight="1" x14ac:dyDescent="0.2"/>
    <row r="19598" ht="12.75" customHeight="1" x14ac:dyDescent="0.2"/>
    <row r="19599" ht="12.75" customHeight="1" x14ac:dyDescent="0.2"/>
    <row r="19600" ht="12.75" customHeight="1" x14ac:dyDescent="0.2"/>
    <row r="19601" ht="12.75" customHeight="1" x14ac:dyDescent="0.2"/>
    <row r="19602" ht="12.75" customHeight="1" x14ac:dyDescent="0.2"/>
    <row r="19603" ht="12.75" customHeight="1" x14ac:dyDescent="0.2"/>
    <row r="19604" ht="12.75" customHeight="1" x14ac:dyDescent="0.2"/>
    <row r="19605" ht="12.75" customHeight="1" x14ac:dyDescent="0.2"/>
    <row r="19606" ht="12.75" customHeight="1" x14ac:dyDescent="0.2"/>
    <row r="19607" ht="12.75" customHeight="1" x14ac:dyDescent="0.2"/>
    <row r="19608" ht="12.75" customHeight="1" x14ac:dyDescent="0.2"/>
    <row r="19609" ht="12.75" customHeight="1" x14ac:dyDescent="0.2"/>
    <row r="19610" ht="12.75" customHeight="1" x14ac:dyDescent="0.2"/>
    <row r="19611" ht="12.75" customHeight="1" x14ac:dyDescent="0.2"/>
    <row r="19612" ht="12.75" customHeight="1" x14ac:dyDescent="0.2"/>
    <row r="19613" ht="12.75" customHeight="1" x14ac:dyDescent="0.2"/>
    <row r="19614" ht="12.75" customHeight="1" x14ac:dyDescent="0.2"/>
    <row r="19615" ht="12.75" customHeight="1" x14ac:dyDescent="0.2"/>
    <row r="19616" ht="12.75" customHeight="1" x14ac:dyDescent="0.2"/>
    <row r="19617" ht="12.75" customHeight="1" x14ac:dyDescent="0.2"/>
    <row r="19618" ht="12.75" customHeight="1" x14ac:dyDescent="0.2"/>
    <row r="19619" ht="12.75" customHeight="1" x14ac:dyDescent="0.2"/>
    <row r="19620" ht="12.75" customHeight="1" x14ac:dyDescent="0.2"/>
    <row r="19621" ht="12.75" customHeight="1" x14ac:dyDescent="0.2"/>
    <row r="19622" ht="12.75" customHeight="1" x14ac:dyDescent="0.2"/>
    <row r="19623" ht="12.75" customHeight="1" x14ac:dyDescent="0.2"/>
    <row r="19624" ht="12.75" customHeight="1" x14ac:dyDescent="0.2"/>
    <row r="19625" ht="12.75" customHeight="1" x14ac:dyDescent="0.2"/>
    <row r="19626" ht="12.75" customHeight="1" x14ac:dyDescent="0.2"/>
    <row r="19627" ht="12.75" customHeight="1" x14ac:dyDescent="0.2"/>
    <row r="19628" ht="12.75" customHeight="1" x14ac:dyDescent="0.2"/>
    <row r="19629" ht="12.75" customHeight="1" x14ac:dyDescent="0.2"/>
    <row r="19630" ht="12.75" customHeight="1" x14ac:dyDescent="0.2"/>
    <row r="19631" ht="12.75" customHeight="1" x14ac:dyDescent="0.2"/>
    <row r="19632" ht="12.75" customHeight="1" x14ac:dyDescent="0.2"/>
    <row r="19633" ht="12.75" customHeight="1" x14ac:dyDescent="0.2"/>
    <row r="19634" ht="12.75" customHeight="1" x14ac:dyDescent="0.2"/>
    <row r="19635" ht="12.75" customHeight="1" x14ac:dyDescent="0.2"/>
    <row r="19636" ht="12.75" customHeight="1" x14ac:dyDescent="0.2"/>
    <row r="19637" ht="12.75" customHeight="1" x14ac:dyDescent="0.2"/>
    <row r="19638" ht="12.75" customHeight="1" x14ac:dyDescent="0.2"/>
    <row r="19639" ht="12.75" customHeight="1" x14ac:dyDescent="0.2"/>
    <row r="19640" ht="12.75" customHeight="1" x14ac:dyDescent="0.2"/>
    <row r="19641" ht="12.75" customHeight="1" x14ac:dyDescent="0.2"/>
    <row r="19642" ht="12.75" customHeight="1" x14ac:dyDescent="0.2"/>
    <row r="19643" ht="12.75" customHeight="1" x14ac:dyDescent="0.2"/>
    <row r="19644" ht="12.75" customHeight="1" x14ac:dyDescent="0.2"/>
    <row r="19645" ht="12.75" customHeight="1" x14ac:dyDescent="0.2"/>
    <row r="19646" ht="12.75" customHeight="1" x14ac:dyDescent="0.2"/>
    <row r="19647" ht="12.75" customHeight="1" x14ac:dyDescent="0.2"/>
    <row r="19648" ht="12.75" customHeight="1" x14ac:dyDescent="0.2"/>
    <row r="19649" ht="12.75" customHeight="1" x14ac:dyDescent="0.2"/>
    <row r="19650" ht="12.75" customHeight="1" x14ac:dyDescent="0.2"/>
    <row r="19651" ht="12.75" customHeight="1" x14ac:dyDescent="0.2"/>
    <row r="19652" ht="12.75" customHeight="1" x14ac:dyDescent="0.2"/>
    <row r="19653" ht="12.75" customHeight="1" x14ac:dyDescent="0.2"/>
    <row r="19654" ht="12.75" customHeight="1" x14ac:dyDescent="0.2"/>
    <row r="19655" ht="12.75" customHeight="1" x14ac:dyDescent="0.2"/>
    <row r="19656" ht="12.75" customHeight="1" x14ac:dyDescent="0.2"/>
    <row r="19657" ht="12.75" customHeight="1" x14ac:dyDescent="0.2"/>
    <row r="19658" ht="12.75" customHeight="1" x14ac:dyDescent="0.2"/>
    <row r="19659" ht="12.75" customHeight="1" x14ac:dyDescent="0.2"/>
    <row r="19660" ht="12.75" customHeight="1" x14ac:dyDescent="0.2"/>
    <row r="19661" ht="12.75" customHeight="1" x14ac:dyDescent="0.2"/>
    <row r="19662" ht="12.75" customHeight="1" x14ac:dyDescent="0.2"/>
    <row r="19663" ht="12.75" customHeight="1" x14ac:dyDescent="0.2"/>
    <row r="19664" ht="12.75" customHeight="1" x14ac:dyDescent="0.2"/>
    <row r="19665" ht="12.75" customHeight="1" x14ac:dyDescent="0.2"/>
    <row r="19666" ht="12.75" customHeight="1" x14ac:dyDescent="0.2"/>
    <row r="19667" ht="12.75" customHeight="1" x14ac:dyDescent="0.2"/>
    <row r="19668" ht="12.75" customHeight="1" x14ac:dyDescent="0.2"/>
    <row r="19669" ht="12.75" customHeight="1" x14ac:dyDescent="0.2"/>
    <row r="19670" ht="12.75" customHeight="1" x14ac:dyDescent="0.2"/>
    <row r="19671" ht="12.75" customHeight="1" x14ac:dyDescent="0.2"/>
    <row r="19672" ht="12.75" customHeight="1" x14ac:dyDescent="0.2"/>
    <row r="19673" ht="12.75" customHeight="1" x14ac:dyDescent="0.2"/>
    <row r="19674" ht="12.75" customHeight="1" x14ac:dyDescent="0.2"/>
    <row r="19675" ht="12.75" customHeight="1" x14ac:dyDescent="0.2"/>
    <row r="19676" ht="12.75" customHeight="1" x14ac:dyDescent="0.2"/>
    <row r="19677" ht="12.75" customHeight="1" x14ac:dyDescent="0.2"/>
    <row r="19678" ht="12.75" customHeight="1" x14ac:dyDescent="0.2"/>
    <row r="19679" ht="12.75" customHeight="1" x14ac:dyDescent="0.2"/>
    <row r="19680" ht="12.75" customHeight="1" x14ac:dyDescent="0.2"/>
    <row r="19681" ht="12.75" customHeight="1" x14ac:dyDescent="0.2"/>
    <row r="19682" ht="12.75" customHeight="1" x14ac:dyDescent="0.2"/>
    <row r="19683" ht="12.75" customHeight="1" x14ac:dyDescent="0.2"/>
    <row r="19684" ht="12.75" customHeight="1" x14ac:dyDescent="0.2"/>
    <row r="19685" ht="12.75" customHeight="1" x14ac:dyDescent="0.2"/>
    <row r="19686" ht="12.75" customHeight="1" x14ac:dyDescent="0.2"/>
    <row r="19687" ht="12.75" customHeight="1" x14ac:dyDescent="0.2"/>
    <row r="19688" ht="12.75" customHeight="1" x14ac:dyDescent="0.2"/>
    <row r="19689" ht="12.75" customHeight="1" x14ac:dyDescent="0.2"/>
    <row r="19690" ht="12.75" customHeight="1" x14ac:dyDescent="0.2"/>
    <row r="19691" ht="12.75" customHeight="1" x14ac:dyDescent="0.2"/>
    <row r="19692" ht="12.75" customHeight="1" x14ac:dyDescent="0.2"/>
    <row r="19693" ht="12.75" customHeight="1" x14ac:dyDescent="0.2"/>
    <row r="19694" ht="12.75" customHeight="1" x14ac:dyDescent="0.2"/>
    <row r="19695" ht="12.75" customHeight="1" x14ac:dyDescent="0.2"/>
    <row r="19696" ht="12.75" customHeight="1" x14ac:dyDescent="0.2"/>
    <row r="19697" ht="12.75" customHeight="1" x14ac:dyDescent="0.2"/>
    <row r="19698" ht="12.75" customHeight="1" x14ac:dyDescent="0.2"/>
    <row r="19699" ht="12.75" customHeight="1" x14ac:dyDescent="0.2"/>
    <row r="19700" ht="12.75" customHeight="1" x14ac:dyDescent="0.2"/>
    <row r="19701" ht="12.75" customHeight="1" x14ac:dyDescent="0.2"/>
    <row r="19702" ht="12.75" customHeight="1" x14ac:dyDescent="0.2"/>
    <row r="19703" ht="12.75" customHeight="1" x14ac:dyDescent="0.2"/>
    <row r="19704" ht="12.75" customHeight="1" x14ac:dyDescent="0.2"/>
    <row r="19705" ht="12.75" customHeight="1" x14ac:dyDescent="0.2"/>
    <row r="19706" ht="12.75" customHeight="1" x14ac:dyDescent="0.2"/>
    <row r="19707" ht="12.75" customHeight="1" x14ac:dyDescent="0.2"/>
    <row r="19708" ht="12.75" customHeight="1" x14ac:dyDescent="0.2"/>
    <row r="19709" ht="12.75" customHeight="1" x14ac:dyDescent="0.2"/>
    <row r="19710" ht="12.75" customHeight="1" x14ac:dyDescent="0.2"/>
    <row r="19711" ht="12.75" customHeight="1" x14ac:dyDescent="0.2"/>
    <row r="19712" ht="12.75" customHeight="1" x14ac:dyDescent="0.2"/>
    <row r="19713" ht="12.75" customHeight="1" x14ac:dyDescent="0.2"/>
    <row r="19714" ht="12.75" customHeight="1" x14ac:dyDescent="0.2"/>
    <row r="19715" ht="12.75" customHeight="1" x14ac:dyDescent="0.2"/>
    <row r="19716" ht="12.75" customHeight="1" x14ac:dyDescent="0.2"/>
    <row r="19717" ht="12.75" customHeight="1" x14ac:dyDescent="0.2"/>
    <row r="19718" ht="12.75" customHeight="1" x14ac:dyDescent="0.2"/>
    <row r="19719" ht="12.75" customHeight="1" x14ac:dyDescent="0.2"/>
    <row r="19720" ht="12.75" customHeight="1" x14ac:dyDescent="0.2"/>
    <row r="19721" ht="12.75" customHeight="1" x14ac:dyDescent="0.2"/>
    <row r="19722" ht="12.75" customHeight="1" x14ac:dyDescent="0.2"/>
    <row r="19723" ht="12.75" customHeight="1" x14ac:dyDescent="0.2"/>
    <row r="19724" ht="12.75" customHeight="1" x14ac:dyDescent="0.2"/>
    <row r="19725" ht="12.75" customHeight="1" x14ac:dyDescent="0.2"/>
    <row r="19726" ht="12.75" customHeight="1" x14ac:dyDescent="0.2"/>
    <row r="19727" ht="12.75" customHeight="1" x14ac:dyDescent="0.2"/>
    <row r="19728" ht="12.75" customHeight="1" x14ac:dyDescent="0.2"/>
    <row r="19729" ht="12.75" customHeight="1" x14ac:dyDescent="0.2"/>
    <row r="19730" ht="12.75" customHeight="1" x14ac:dyDescent="0.2"/>
    <row r="19731" ht="12.75" customHeight="1" x14ac:dyDescent="0.2"/>
    <row r="19732" ht="12.75" customHeight="1" x14ac:dyDescent="0.2"/>
    <row r="19733" ht="12.75" customHeight="1" x14ac:dyDescent="0.2"/>
    <row r="19734" ht="12.75" customHeight="1" x14ac:dyDescent="0.2"/>
    <row r="19735" ht="12.75" customHeight="1" x14ac:dyDescent="0.2"/>
    <row r="19736" ht="12.75" customHeight="1" x14ac:dyDescent="0.2"/>
    <row r="19737" ht="12.75" customHeight="1" x14ac:dyDescent="0.2"/>
    <row r="19738" ht="12.75" customHeight="1" x14ac:dyDescent="0.2"/>
    <row r="19739" ht="12.75" customHeight="1" x14ac:dyDescent="0.2"/>
    <row r="19740" ht="12.75" customHeight="1" x14ac:dyDescent="0.2"/>
    <row r="19741" ht="12.75" customHeight="1" x14ac:dyDescent="0.2"/>
    <row r="19742" ht="12.75" customHeight="1" x14ac:dyDescent="0.2"/>
    <row r="19743" ht="12.75" customHeight="1" x14ac:dyDescent="0.2"/>
    <row r="19744" ht="12.75" customHeight="1" x14ac:dyDescent="0.2"/>
    <row r="19745" ht="12.75" customHeight="1" x14ac:dyDescent="0.2"/>
    <row r="19746" ht="12.75" customHeight="1" x14ac:dyDescent="0.2"/>
    <row r="19747" ht="12.75" customHeight="1" x14ac:dyDescent="0.2"/>
    <row r="19748" ht="12.75" customHeight="1" x14ac:dyDescent="0.2"/>
    <row r="19749" ht="12.75" customHeight="1" x14ac:dyDescent="0.2"/>
    <row r="19750" ht="12.75" customHeight="1" x14ac:dyDescent="0.2"/>
    <row r="19751" ht="12.75" customHeight="1" x14ac:dyDescent="0.2"/>
    <row r="19752" ht="12.75" customHeight="1" x14ac:dyDescent="0.2"/>
    <row r="19753" ht="12.75" customHeight="1" x14ac:dyDescent="0.2"/>
    <row r="19754" ht="12.75" customHeight="1" x14ac:dyDescent="0.2"/>
    <row r="19755" ht="12.75" customHeight="1" x14ac:dyDescent="0.2"/>
    <row r="19756" ht="12.75" customHeight="1" x14ac:dyDescent="0.2"/>
    <row r="19757" ht="12.75" customHeight="1" x14ac:dyDescent="0.2"/>
    <row r="19758" ht="12.75" customHeight="1" x14ac:dyDescent="0.2"/>
    <row r="19759" ht="12.75" customHeight="1" x14ac:dyDescent="0.2"/>
    <row r="19760" ht="12.75" customHeight="1" x14ac:dyDescent="0.2"/>
    <row r="19761" ht="12.75" customHeight="1" x14ac:dyDescent="0.2"/>
    <row r="19762" ht="12.75" customHeight="1" x14ac:dyDescent="0.2"/>
    <row r="19763" ht="12.75" customHeight="1" x14ac:dyDescent="0.2"/>
    <row r="19764" ht="12.75" customHeight="1" x14ac:dyDescent="0.2"/>
    <row r="19765" ht="12.75" customHeight="1" x14ac:dyDescent="0.2"/>
    <row r="19766" ht="12.75" customHeight="1" x14ac:dyDescent="0.2"/>
    <row r="19767" ht="12.75" customHeight="1" x14ac:dyDescent="0.2"/>
    <row r="19768" ht="12.75" customHeight="1" x14ac:dyDescent="0.2"/>
    <row r="19769" ht="12.75" customHeight="1" x14ac:dyDescent="0.2"/>
    <row r="19770" ht="12.75" customHeight="1" x14ac:dyDescent="0.2"/>
    <row r="19771" ht="12.75" customHeight="1" x14ac:dyDescent="0.2"/>
    <row r="19772" ht="12.75" customHeight="1" x14ac:dyDescent="0.2"/>
    <row r="19773" ht="12.75" customHeight="1" x14ac:dyDescent="0.2"/>
    <row r="19774" ht="12.75" customHeight="1" x14ac:dyDescent="0.2"/>
    <row r="19775" ht="12.75" customHeight="1" x14ac:dyDescent="0.2"/>
    <row r="19776" ht="12.75" customHeight="1" x14ac:dyDescent="0.2"/>
    <row r="19777" ht="12.75" customHeight="1" x14ac:dyDescent="0.2"/>
    <row r="19778" ht="12.75" customHeight="1" x14ac:dyDescent="0.2"/>
    <row r="19779" ht="12.75" customHeight="1" x14ac:dyDescent="0.2"/>
    <row r="19780" ht="12.75" customHeight="1" x14ac:dyDescent="0.2"/>
    <row r="19781" ht="12.75" customHeight="1" x14ac:dyDescent="0.2"/>
    <row r="19782" ht="12.75" customHeight="1" x14ac:dyDescent="0.2"/>
    <row r="19783" ht="12.75" customHeight="1" x14ac:dyDescent="0.2"/>
    <row r="19784" ht="12.75" customHeight="1" x14ac:dyDescent="0.2"/>
    <row r="19785" ht="12.75" customHeight="1" x14ac:dyDescent="0.2"/>
    <row r="19786" ht="12.75" customHeight="1" x14ac:dyDescent="0.2"/>
    <row r="19787" ht="12.75" customHeight="1" x14ac:dyDescent="0.2"/>
    <row r="19788" ht="12.75" customHeight="1" x14ac:dyDescent="0.2"/>
    <row r="19789" ht="12.75" customHeight="1" x14ac:dyDescent="0.2"/>
    <row r="19790" ht="12.75" customHeight="1" x14ac:dyDescent="0.2"/>
    <row r="19791" ht="12.75" customHeight="1" x14ac:dyDescent="0.2"/>
    <row r="19792" ht="12.75" customHeight="1" x14ac:dyDescent="0.2"/>
    <row r="19793" ht="12.75" customHeight="1" x14ac:dyDescent="0.2"/>
    <row r="19794" ht="12.75" customHeight="1" x14ac:dyDescent="0.2"/>
    <row r="19795" ht="12.75" customHeight="1" x14ac:dyDescent="0.2"/>
    <row r="19796" ht="12.75" customHeight="1" x14ac:dyDescent="0.2"/>
    <row r="19797" ht="12.75" customHeight="1" x14ac:dyDescent="0.2"/>
    <row r="19798" ht="12.75" customHeight="1" x14ac:dyDescent="0.2"/>
    <row r="19799" ht="12.75" customHeight="1" x14ac:dyDescent="0.2"/>
    <row r="19800" ht="12.75" customHeight="1" x14ac:dyDescent="0.2"/>
    <row r="19801" ht="12.75" customHeight="1" x14ac:dyDescent="0.2"/>
    <row r="19802" ht="12.75" customHeight="1" x14ac:dyDescent="0.2"/>
    <row r="19803" ht="12.75" customHeight="1" x14ac:dyDescent="0.2"/>
    <row r="19804" ht="12.75" customHeight="1" x14ac:dyDescent="0.2"/>
    <row r="19805" ht="12.75" customHeight="1" x14ac:dyDescent="0.2"/>
    <row r="19806" ht="12.75" customHeight="1" x14ac:dyDescent="0.2"/>
    <row r="19807" ht="12.75" customHeight="1" x14ac:dyDescent="0.2"/>
    <row r="19808" ht="12.75" customHeight="1" x14ac:dyDescent="0.2"/>
    <row r="19809" ht="12.75" customHeight="1" x14ac:dyDescent="0.2"/>
    <row r="19810" ht="12.75" customHeight="1" x14ac:dyDescent="0.2"/>
    <row r="19811" ht="12.75" customHeight="1" x14ac:dyDescent="0.2"/>
    <row r="19812" ht="12.75" customHeight="1" x14ac:dyDescent="0.2"/>
    <row r="19813" ht="12.75" customHeight="1" x14ac:dyDescent="0.2"/>
    <row r="19814" ht="12.75" customHeight="1" x14ac:dyDescent="0.2"/>
    <row r="19815" ht="12.75" customHeight="1" x14ac:dyDescent="0.2"/>
    <row r="19816" ht="12.75" customHeight="1" x14ac:dyDescent="0.2"/>
    <row r="19817" ht="12.75" customHeight="1" x14ac:dyDescent="0.2"/>
    <row r="19818" ht="12.75" customHeight="1" x14ac:dyDescent="0.2"/>
    <row r="19819" ht="12.75" customHeight="1" x14ac:dyDescent="0.2"/>
    <row r="19820" ht="12.75" customHeight="1" x14ac:dyDescent="0.2"/>
    <row r="19821" ht="12.75" customHeight="1" x14ac:dyDescent="0.2"/>
    <row r="19822" ht="12.75" customHeight="1" x14ac:dyDescent="0.2"/>
    <row r="19823" ht="12.75" customHeight="1" x14ac:dyDescent="0.2"/>
    <row r="19824" ht="12.75" customHeight="1" x14ac:dyDescent="0.2"/>
    <row r="19825" ht="12.75" customHeight="1" x14ac:dyDescent="0.2"/>
    <row r="19826" ht="12.75" customHeight="1" x14ac:dyDescent="0.2"/>
    <row r="19827" ht="12.75" customHeight="1" x14ac:dyDescent="0.2"/>
    <row r="19828" ht="12.75" customHeight="1" x14ac:dyDescent="0.2"/>
    <row r="19829" ht="12.75" customHeight="1" x14ac:dyDescent="0.2"/>
    <row r="19830" ht="12.75" customHeight="1" x14ac:dyDescent="0.2"/>
    <row r="19831" ht="12.75" customHeight="1" x14ac:dyDescent="0.2"/>
    <row r="19832" ht="12.75" customHeight="1" x14ac:dyDescent="0.2"/>
    <row r="19833" ht="12.75" customHeight="1" x14ac:dyDescent="0.2"/>
    <row r="19834" ht="12.75" customHeight="1" x14ac:dyDescent="0.2"/>
    <row r="19835" ht="12.75" customHeight="1" x14ac:dyDescent="0.2"/>
    <row r="19836" ht="12.75" customHeight="1" x14ac:dyDescent="0.2"/>
    <row r="19837" ht="12.75" customHeight="1" x14ac:dyDescent="0.2"/>
    <row r="19838" ht="12.75" customHeight="1" x14ac:dyDescent="0.2"/>
    <row r="19839" ht="12.75" customHeight="1" x14ac:dyDescent="0.2"/>
    <row r="19840" ht="12.75" customHeight="1" x14ac:dyDescent="0.2"/>
    <row r="19841" ht="12.75" customHeight="1" x14ac:dyDescent="0.2"/>
    <row r="19842" ht="12.75" customHeight="1" x14ac:dyDescent="0.2"/>
    <row r="19843" ht="12.75" customHeight="1" x14ac:dyDescent="0.2"/>
    <row r="19844" ht="12.75" customHeight="1" x14ac:dyDescent="0.2"/>
    <row r="19845" ht="12.75" customHeight="1" x14ac:dyDescent="0.2"/>
    <row r="19846" ht="12.75" customHeight="1" x14ac:dyDescent="0.2"/>
    <row r="19847" ht="12.75" customHeight="1" x14ac:dyDescent="0.2"/>
    <row r="19848" ht="12.75" customHeight="1" x14ac:dyDescent="0.2"/>
    <row r="19849" ht="12.75" customHeight="1" x14ac:dyDescent="0.2"/>
    <row r="19850" ht="12.75" customHeight="1" x14ac:dyDescent="0.2"/>
    <row r="19851" ht="12.75" customHeight="1" x14ac:dyDescent="0.2"/>
    <row r="19852" ht="12.75" customHeight="1" x14ac:dyDescent="0.2"/>
    <row r="19853" ht="12.75" customHeight="1" x14ac:dyDescent="0.2"/>
    <row r="19854" ht="12.75" customHeight="1" x14ac:dyDescent="0.2"/>
    <row r="19855" ht="12.75" customHeight="1" x14ac:dyDescent="0.2"/>
    <row r="19856" ht="12.75" customHeight="1" x14ac:dyDescent="0.2"/>
    <row r="19857" ht="12.75" customHeight="1" x14ac:dyDescent="0.2"/>
    <row r="19858" ht="12.75" customHeight="1" x14ac:dyDescent="0.2"/>
    <row r="19859" ht="12.75" customHeight="1" x14ac:dyDescent="0.2"/>
    <row r="19860" ht="12.75" customHeight="1" x14ac:dyDescent="0.2"/>
    <row r="19861" ht="12.75" customHeight="1" x14ac:dyDescent="0.2"/>
    <row r="19862" ht="12.75" customHeight="1" x14ac:dyDescent="0.2"/>
    <row r="19863" ht="12.75" customHeight="1" x14ac:dyDescent="0.2"/>
    <row r="19864" ht="12.75" customHeight="1" x14ac:dyDescent="0.2"/>
    <row r="19865" ht="12.75" customHeight="1" x14ac:dyDescent="0.2"/>
    <row r="19866" ht="12.75" customHeight="1" x14ac:dyDescent="0.2"/>
    <row r="19867" ht="12.75" customHeight="1" x14ac:dyDescent="0.2"/>
    <row r="19868" ht="12.75" customHeight="1" x14ac:dyDescent="0.2"/>
    <row r="19869" ht="12.75" customHeight="1" x14ac:dyDescent="0.2"/>
    <row r="19870" ht="12.75" customHeight="1" x14ac:dyDescent="0.2"/>
    <row r="19871" ht="12.75" customHeight="1" x14ac:dyDescent="0.2"/>
    <row r="19872" ht="12.75" customHeight="1" x14ac:dyDescent="0.2"/>
    <row r="19873" ht="12.75" customHeight="1" x14ac:dyDescent="0.2"/>
    <row r="19874" ht="12.75" customHeight="1" x14ac:dyDescent="0.2"/>
    <row r="19875" ht="12.75" customHeight="1" x14ac:dyDescent="0.2"/>
    <row r="19876" ht="12.75" customHeight="1" x14ac:dyDescent="0.2"/>
    <row r="19877" ht="12.75" customHeight="1" x14ac:dyDescent="0.2"/>
    <row r="19878" ht="12.75" customHeight="1" x14ac:dyDescent="0.2"/>
    <row r="19879" ht="12.75" customHeight="1" x14ac:dyDescent="0.2"/>
    <row r="19880" ht="12.75" customHeight="1" x14ac:dyDescent="0.2"/>
    <row r="19881" ht="12.75" customHeight="1" x14ac:dyDescent="0.2"/>
    <row r="19882" ht="12.75" customHeight="1" x14ac:dyDescent="0.2"/>
    <row r="19883" ht="12.75" customHeight="1" x14ac:dyDescent="0.2"/>
    <row r="19884" ht="12.75" customHeight="1" x14ac:dyDescent="0.2"/>
    <row r="19885" ht="12.75" customHeight="1" x14ac:dyDescent="0.2"/>
    <row r="19886" ht="12.75" customHeight="1" x14ac:dyDescent="0.2"/>
    <row r="19887" ht="12.75" customHeight="1" x14ac:dyDescent="0.2"/>
    <row r="19888" ht="12.75" customHeight="1" x14ac:dyDescent="0.2"/>
    <row r="19889" ht="12.75" customHeight="1" x14ac:dyDescent="0.2"/>
    <row r="19890" ht="12.75" customHeight="1" x14ac:dyDescent="0.2"/>
    <row r="19891" ht="12.75" customHeight="1" x14ac:dyDescent="0.2"/>
    <row r="19892" ht="12.75" customHeight="1" x14ac:dyDescent="0.2"/>
    <row r="19893" ht="12.75" customHeight="1" x14ac:dyDescent="0.2"/>
    <row r="19894" ht="12.75" customHeight="1" x14ac:dyDescent="0.2"/>
    <row r="19895" ht="12.75" customHeight="1" x14ac:dyDescent="0.2"/>
    <row r="19896" ht="12.75" customHeight="1" x14ac:dyDescent="0.2"/>
    <row r="19897" ht="12.75" customHeight="1" x14ac:dyDescent="0.2"/>
    <row r="19898" ht="12.75" customHeight="1" x14ac:dyDescent="0.2"/>
    <row r="19899" ht="12.75" customHeight="1" x14ac:dyDescent="0.2"/>
    <row r="19900" ht="12.75" customHeight="1" x14ac:dyDescent="0.2"/>
    <row r="19901" ht="12.75" customHeight="1" x14ac:dyDescent="0.2"/>
    <row r="19902" ht="12.75" customHeight="1" x14ac:dyDescent="0.2"/>
    <row r="19903" ht="12.75" customHeight="1" x14ac:dyDescent="0.2"/>
    <row r="19904" ht="12.75" customHeight="1" x14ac:dyDescent="0.2"/>
    <row r="19905" ht="12.75" customHeight="1" x14ac:dyDescent="0.2"/>
    <row r="19906" ht="12.75" customHeight="1" x14ac:dyDescent="0.2"/>
    <row r="19907" ht="12.75" customHeight="1" x14ac:dyDescent="0.2"/>
    <row r="19908" ht="12.75" customHeight="1" x14ac:dyDescent="0.2"/>
    <row r="19909" ht="12.75" customHeight="1" x14ac:dyDescent="0.2"/>
    <row r="19910" ht="12.75" customHeight="1" x14ac:dyDescent="0.2"/>
    <row r="19911" ht="12.75" customHeight="1" x14ac:dyDescent="0.2"/>
    <row r="19912" ht="12.75" customHeight="1" x14ac:dyDescent="0.2"/>
    <row r="19913" ht="12.75" customHeight="1" x14ac:dyDescent="0.2"/>
    <row r="19914" ht="12.75" customHeight="1" x14ac:dyDescent="0.2"/>
    <row r="19915" ht="12.75" customHeight="1" x14ac:dyDescent="0.2"/>
    <row r="19916" ht="12.75" customHeight="1" x14ac:dyDescent="0.2"/>
    <row r="19917" ht="12.75" customHeight="1" x14ac:dyDescent="0.2"/>
    <row r="19918" ht="12.75" customHeight="1" x14ac:dyDescent="0.2"/>
    <row r="19919" ht="12.75" customHeight="1" x14ac:dyDescent="0.2"/>
    <row r="19920" ht="12.75" customHeight="1" x14ac:dyDescent="0.2"/>
    <row r="19921" ht="12.75" customHeight="1" x14ac:dyDescent="0.2"/>
    <row r="19922" ht="12.75" customHeight="1" x14ac:dyDescent="0.2"/>
    <row r="19923" ht="12.75" customHeight="1" x14ac:dyDescent="0.2"/>
    <row r="19924" ht="12.75" customHeight="1" x14ac:dyDescent="0.2"/>
    <row r="19925" ht="12.75" customHeight="1" x14ac:dyDescent="0.2"/>
    <row r="19926" ht="12.75" customHeight="1" x14ac:dyDescent="0.2"/>
    <row r="19927" ht="12.75" customHeight="1" x14ac:dyDescent="0.2"/>
    <row r="19928" ht="12.75" customHeight="1" x14ac:dyDescent="0.2"/>
    <row r="19929" ht="12.75" customHeight="1" x14ac:dyDescent="0.2"/>
    <row r="19930" ht="12.75" customHeight="1" x14ac:dyDescent="0.2"/>
    <row r="19931" ht="12.75" customHeight="1" x14ac:dyDescent="0.2"/>
    <row r="19932" ht="12.75" customHeight="1" x14ac:dyDescent="0.2"/>
    <row r="19933" ht="12.75" customHeight="1" x14ac:dyDescent="0.2"/>
    <row r="19934" ht="12.75" customHeight="1" x14ac:dyDescent="0.2"/>
    <row r="19935" ht="12.75" customHeight="1" x14ac:dyDescent="0.2"/>
    <row r="19936" ht="12.75" customHeight="1" x14ac:dyDescent="0.2"/>
    <row r="19937" ht="12.75" customHeight="1" x14ac:dyDescent="0.2"/>
    <row r="19938" ht="12.75" customHeight="1" x14ac:dyDescent="0.2"/>
    <row r="19939" ht="12.75" customHeight="1" x14ac:dyDescent="0.2"/>
    <row r="19940" ht="12.75" customHeight="1" x14ac:dyDescent="0.2"/>
    <row r="19941" ht="12.75" customHeight="1" x14ac:dyDescent="0.2"/>
    <row r="19942" ht="12.75" customHeight="1" x14ac:dyDescent="0.2"/>
    <row r="19943" ht="12.75" customHeight="1" x14ac:dyDescent="0.2"/>
    <row r="19944" ht="12.75" customHeight="1" x14ac:dyDescent="0.2"/>
    <row r="19945" ht="12.75" customHeight="1" x14ac:dyDescent="0.2"/>
    <row r="19946" ht="12.75" customHeight="1" x14ac:dyDescent="0.2"/>
    <row r="19947" ht="12.75" customHeight="1" x14ac:dyDescent="0.2"/>
    <row r="19948" ht="12.75" customHeight="1" x14ac:dyDescent="0.2"/>
    <row r="19949" ht="12.75" customHeight="1" x14ac:dyDescent="0.2"/>
    <row r="19950" ht="12.75" customHeight="1" x14ac:dyDescent="0.2"/>
    <row r="19951" ht="12.75" customHeight="1" x14ac:dyDescent="0.2"/>
    <row r="19952" ht="12.75" customHeight="1" x14ac:dyDescent="0.2"/>
    <row r="19953" ht="12.75" customHeight="1" x14ac:dyDescent="0.2"/>
    <row r="19954" ht="12.75" customHeight="1" x14ac:dyDescent="0.2"/>
    <row r="19955" ht="12.75" customHeight="1" x14ac:dyDescent="0.2"/>
    <row r="19956" ht="12.75" customHeight="1" x14ac:dyDescent="0.2"/>
    <row r="19957" ht="12.75" customHeight="1" x14ac:dyDescent="0.2"/>
    <row r="19958" ht="12.75" customHeight="1" x14ac:dyDescent="0.2"/>
    <row r="19959" ht="12.75" customHeight="1" x14ac:dyDescent="0.2"/>
    <row r="19960" ht="12.75" customHeight="1" x14ac:dyDescent="0.2"/>
    <row r="19961" ht="12.75" customHeight="1" x14ac:dyDescent="0.2"/>
    <row r="19962" ht="12.75" customHeight="1" x14ac:dyDescent="0.2"/>
    <row r="19963" ht="12.75" customHeight="1" x14ac:dyDescent="0.2"/>
    <row r="19964" ht="12.75" customHeight="1" x14ac:dyDescent="0.2"/>
    <row r="19965" ht="12.75" customHeight="1" x14ac:dyDescent="0.2"/>
    <row r="19966" ht="12.75" customHeight="1" x14ac:dyDescent="0.2"/>
    <row r="19967" ht="12.75" customHeight="1" x14ac:dyDescent="0.2"/>
    <row r="19968" ht="12.75" customHeight="1" x14ac:dyDescent="0.2"/>
    <row r="19969" ht="12.75" customHeight="1" x14ac:dyDescent="0.2"/>
    <row r="19970" ht="12.75" customHeight="1" x14ac:dyDescent="0.2"/>
    <row r="19971" ht="12.75" customHeight="1" x14ac:dyDescent="0.2"/>
    <row r="19972" ht="12.75" customHeight="1" x14ac:dyDescent="0.2"/>
    <row r="19973" ht="12.75" customHeight="1" x14ac:dyDescent="0.2"/>
    <row r="19974" ht="12.75" customHeight="1" x14ac:dyDescent="0.2"/>
    <row r="19975" ht="12.75" customHeight="1" x14ac:dyDescent="0.2"/>
    <row r="19976" ht="12.75" customHeight="1" x14ac:dyDescent="0.2"/>
    <row r="19977" ht="12.75" customHeight="1" x14ac:dyDescent="0.2"/>
    <row r="19978" ht="12.75" customHeight="1" x14ac:dyDescent="0.2"/>
    <row r="19979" ht="12.75" customHeight="1" x14ac:dyDescent="0.2"/>
    <row r="19980" ht="12.75" customHeight="1" x14ac:dyDescent="0.2"/>
    <row r="19981" ht="12.75" customHeight="1" x14ac:dyDescent="0.2"/>
    <row r="19982" ht="12.75" customHeight="1" x14ac:dyDescent="0.2"/>
    <row r="19983" ht="12.75" customHeight="1" x14ac:dyDescent="0.2"/>
    <row r="19984" ht="12.75" customHeight="1" x14ac:dyDescent="0.2"/>
    <row r="19985" ht="12.75" customHeight="1" x14ac:dyDescent="0.2"/>
    <row r="19986" ht="12.75" customHeight="1" x14ac:dyDescent="0.2"/>
    <row r="19987" ht="12.75" customHeight="1" x14ac:dyDescent="0.2"/>
    <row r="19988" ht="12.75" customHeight="1" x14ac:dyDescent="0.2"/>
    <row r="19989" ht="12.75" customHeight="1" x14ac:dyDescent="0.2"/>
    <row r="19990" ht="12.75" customHeight="1" x14ac:dyDescent="0.2"/>
    <row r="19991" ht="12.75" customHeight="1" x14ac:dyDescent="0.2"/>
    <row r="19992" ht="12.75" customHeight="1" x14ac:dyDescent="0.2"/>
    <row r="19993" ht="12.75" customHeight="1" x14ac:dyDescent="0.2"/>
    <row r="19994" ht="12.75" customHeight="1" x14ac:dyDescent="0.2"/>
    <row r="19995" ht="12.75" customHeight="1" x14ac:dyDescent="0.2"/>
    <row r="19996" ht="12.75" customHeight="1" x14ac:dyDescent="0.2"/>
    <row r="19997" ht="12.75" customHeight="1" x14ac:dyDescent="0.2"/>
    <row r="19998" ht="12.75" customHeight="1" x14ac:dyDescent="0.2"/>
    <row r="19999" ht="12.75" customHeight="1" x14ac:dyDescent="0.2"/>
    <row r="20000" ht="12.75" customHeight="1" x14ac:dyDescent="0.2"/>
    <row r="20001" ht="12.75" customHeight="1" x14ac:dyDescent="0.2"/>
    <row r="20002" ht="12.75" customHeight="1" x14ac:dyDescent="0.2"/>
    <row r="20003" ht="12.75" customHeight="1" x14ac:dyDescent="0.2"/>
    <row r="20004" ht="12.75" customHeight="1" x14ac:dyDescent="0.2"/>
    <row r="20005" ht="12.75" customHeight="1" x14ac:dyDescent="0.2"/>
    <row r="20006" ht="12.75" customHeight="1" x14ac:dyDescent="0.2"/>
    <row r="20007" ht="12.75" customHeight="1" x14ac:dyDescent="0.2"/>
    <row r="20008" ht="12.75" customHeight="1" x14ac:dyDescent="0.2"/>
    <row r="20009" ht="12.75" customHeight="1" x14ac:dyDescent="0.2"/>
    <row r="20010" ht="12.75" customHeight="1" x14ac:dyDescent="0.2"/>
    <row r="20011" ht="12.75" customHeight="1" x14ac:dyDescent="0.2"/>
    <row r="20012" ht="12.75" customHeight="1" x14ac:dyDescent="0.2"/>
    <row r="20013" ht="12.75" customHeight="1" x14ac:dyDescent="0.2"/>
    <row r="20014" ht="12.75" customHeight="1" x14ac:dyDescent="0.2"/>
    <row r="20015" ht="12.75" customHeight="1" x14ac:dyDescent="0.2"/>
    <row r="20016" ht="12.75" customHeight="1" x14ac:dyDescent="0.2"/>
    <row r="20017" ht="12.75" customHeight="1" x14ac:dyDescent="0.2"/>
    <row r="20018" ht="12.75" customHeight="1" x14ac:dyDescent="0.2"/>
    <row r="20019" ht="12.75" customHeight="1" x14ac:dyDescent="0.2"/>
    <row r="20020" ht="12.75" customHeight="1" x14ac:dyDescent="0.2"/>
    <row r="20021" ht="12.75" customHeight="1" x14ac:dyDescent="0.2"/>
    <row r="20022" ht="12.75" customHeight="1" x14ac:dyDescent="0.2"/>
    <row r="20023" ht="12.75" customHeight="1" x14ac:dyDescent="0.2"/>
    <row r="20024" ht="12.75" customHeight="1" x14ac:dyDescent="0.2"/>
    <row r="20025" ht="12.75" customHeight="1" x14ac:dyDescent="0.2"/>
    <row r="20026" ht="12.75" customHeight="1" x14ac:dyDescent="0.2"/>
    <row r="20027" ht="12.75" customHeight="1" x14ac:dyDescent="0.2"/>
    <row r="20028" ht="12.75" customHeight="1" x14ac:dyDescent="0.2"/>
    <row r="20029" ht="12.75" customHeight="1" x14ac:dyDescent="0.2"/>
    <row r="20030" ht="12.75" customHeight="1" x14ac:dyDescent="0.2"/>
    <row r="20031" ht="12.75" customHeight="1" x14ac:dyDescent="0.2"/>
    <row r="20032" ht="12.75" customHeight="1" x14ac:dyDescent="0.2"/>
    <row r="20033" ht="12.75" customHeight="1" x14ac:dyDescent="0.2"/>
    <row r="20034" ht="12.75" customHeight="1" x14ac:dyDescent="0.2"/>
    <row r="20035" ht="12.75" customHeight="1" x14ac:dyDescent="0.2"/>
    <row r="20036" ht="12.75" customHeight="1" x14ac:dyDescent="0.2"/>
    <row r="20037" ht="12.75" customHeight="1" x14ac:dyDescent="0.2"/>
    <row r="20038" ht="12.75" customHeight="1" x14ac:dyDescent="0.2"/>
    <row r="20039" ht="12.75" customHeight="1" x14ac:dyDescent="0.2"/>
    <row r="20040" ht="12.75" customHeight="1" x14ac:dyDescent="0.2"/>
    <row r="20041" ht="12.75" customHeight="1" x14ac:dyDescent="0.2"/>
    <row r="20042" ht="12.75" customHeight="1" x14ac:dyDescent="0.2"/>
    <row r="20043" ht="12.75" customHeight="1" x14ac:dyDescent="0.2"/>
    <row r="20044" ht="12.75" customHeight="1" x14ac:dyDescent="0.2"/>
    <row r="20045" ht="12.75" customHeight="1" x14ac:dyDescent="0.2"/>
    <row r="20046" ht="12.75" customHeight="1" x14ac:dyDescent="0.2"/>
    <row r="20047" ht="12.75" customHeight="1" x14ac:dyDescent="0.2"/>
    <row r="20048" ht="12.75" customHeight="1" x14ac:dyDescent="0.2"/>
    <row r="20049" ht="12.75" customHeight="1" x14ac:dyDescent="0.2"/>
    <row r="20050" ht="12.75" customHeight="1" x14ac:dyDescent="0.2"/>
    <row r="20051" ht="12.75" customHeight="1" x14ac:dyDescent="0.2"/>
    <row r="20052" ht="12.75" customHeight="1" x14ac:dyDescent="0.2"/>
    <row r="20053" ht="12.75" customHeight="1" x14ac:dyDescent="0.2"/>
    <row r="20054" ht="12.75" customHeight="1" x14ac:dyDescent="0.2"/>
    <row r="20055" ht="12.75" customHeight="1" x14ac:dyDescent="0.2"/>
    <row r="20056" ht="12.75" customHeight="1" x14ac:dyDescent="0.2"/>
    <row r="20057" ht="12.75" customHeight="1" x14ac:dyDescent="0.2"/>
    <row r="20058" ht="12.75" customHeight="1" x14ac:dyDescent="0.2"/>
    <row r="20059" ht="12.75" customHeight="1" x14ac:dyDescent="0.2"/>
    <row r="20060" ht="12.75" customHeight="1" x14ac:dyDescent="0.2"/>
    <row r="20061" ht="12.75" customHeight="1" x14ac:dyDescent="0.2"/>
    <row r="20062" ht="12.75" customHeight="1" x14ac:dyDescent="0.2"/>
    <row r="20063" ht="12.75" customHeight="1" x14ac:dyDescent="0.2"/>
    <row r="20064" ht="12.75" customHeight="1" x14ac:dyDescent="0.2"/>
    <row r="20065" ht="12.75" customHeight="1" x14ac:dyDescent="0.2"/>
    <row r="20066" ht="12.75" customHeight="1" x14ac:dyDescent="0.2"/>
    <row r="20067" ht="12.75" customHeight="1" x14ac:dyDescent="0.2"/>
    <row r="20068" ht="12.75" customHeight="1" x14ac:dyDescent="0.2"/>
    <row r="20069" ht="12.75" customHeight="1" x14ac:dyDescent="0.2"/>
    <row r="20070" ht="12.75" customHeight="1" x14ac:dyDescent="0.2"/>
    <row r="20071" ht="12.75" customHeight="1" x14ac:dyDescent="0.2"/>
    <row r="20072" ht="12.75" customHeight="1" x14ac:dyDescent="0.2"/>
    <row r="20073" ht="12.75" customHeight="1" x14ac:dyDescent="0.2"/>
    <row r="20074" ht="12.75" customHeight="1" x14ac:dyDescent="0.2"/>
    <row r="20075" ht="12.75" customHeight="1" x14ac:dyDescent="0.2"/>
    <row r="20076" ht="12.75" customHeight="1" x14ac:dyDescent="0.2"/>
    <row r="20077" ht="12.75" customHeight="1" x14ac:dyDescent="0.2"/>
    <row r="20078" ht="12.75" customHeight="1" x14ac:dyDescent="0.2"/>
    <row r="20079" ht="12.75" customHeight="1" x14ac:dyDescent="0.2"/>
    <row r="20080" ht="12.75" customHeight="1" x14ac:dyDescent="0.2"/>
    <row r="20081" ht="12.75" customHeight="1" x14ac:dyDescent="0.2"/>
    <row r="20082" ht="12.75" customHeight="1" x14ac:dyDescent="0.2"/>
    <row r="20083" ht="12.75" customHeight="1" x14ac:dyDescent="0.2"/>
    <row r="20084" ht="12.75" customHeight="1" x14ac:dyDescent="0.2"/>
    <row r="20085" ht="12.75" customHeight="1" x14ac:dyDescent="0.2"/>
    <row r="20086" ht="12.75" customHeight="1" x14ac:dyDescent="0.2"/>
    <row r="20087" ht="12.75" customHeight="1" x14ac:dyDescent="0.2"/>
    <row r="20088" ht="12.75" customHeight="1" x14ac:dyDescent="0.2"/>
    <row r="20089" ht="12.75" customHeight="1" x14ac:dyDescent="0.2"/>
    <row r="20090" ht="12.75" customHeight="1" x14ac:dyDescent="0.2"/>
    <row r="20091" ht="12.75" customHeight="1" x14ac:dyDescent="0.2"/>
    <row r="20092" ht="12.75" customHeight="1" x14ac:dyDescent="0.2"/>
    <row r="20093" ht="12.75" customHeight="1" x14ac:dyDescent="0.2"/>
    <row r="20094" ht="12.75" customHeight="1" x14ac:dyDescent="0.2"/>
    <row r="20095" ht="12.75" customHeight="1" x14ac:dyDescent="0.2"/>
    <row r="20096" ht="12.75" customHeight="1" x14ac:dyDescent="0.2"/>
    <row r="20097" ht="12.75" customHeight="1" x14ac:dyDescent="0.2"/>
    <row r="20098" ht="12.75" customHeight="1" x14ac:dyDescent="0.2"/>
    <row r="20099" ht="12.75" customHeight="1" x14ac:dyDescent="0.2"/>
    <row r="20100" ht="12.75" customHeight="1" x14ac:dyDescent="0.2"/>
    <row r="20101" ht="12.75" customHeight="1" x14ac:dyDescent="0.2"/>
    <row r="20102" ht="12.75" customHeight="1" x14ac:dyDescent="0.2"/>
    <row r="20103" ht="12.75" customHeight="1" x14ac:dyDescent="0.2"/>
    <row r="20104" ht="12.75" customHeight="1" x14ac:dyDescent="0.2"/>
    <row r="20105" ht="12.75" customHeight="1" x14ac:dyDescent="0.2"/>
    <row r="20106" ht="12.75" customHeight="1" x14ac:dyDescent="0.2"/>
    <row r="20107" ht="12.75" customHeight="1" x14ac:dyDescent="0.2"/>
    <row r="20108" ht="12.75" customHeight="1" x14ac:dyDescent="0.2"/>
    <row r="20109" ht="12.75" customHeight="1" x14ac:dyDescent="0.2"/>
    <row r="20110" ht="12.75" customHeight="1" x14ac:dyDescent="0.2"/>
    <row r="20111" ht="12.75" customHeight="1" x14ac:dyDescent="0.2"/>
    <row r="20112" ht="12.75" customHeight="1" x14ac:dyDescent="0.2"/>
    <row r="20113" ht="12.75" customHeight="1" x14ac:dyDescent="0.2"/>
    <row r="20114" ht="12.75" customHeight="1" x14ac:dyDescent="0.2"/>
    <row r="20115" ht="12.75" customHeight="1" x14ac:dyDescent="0.2"/>
    <row r="20116" ht="12.75" customHeight="1" x14ac:dyDescent="0.2"/>
    <row r="20117" ht="12.75" customHeight="1" x14ac:dyDescent="0.2"/>
    <row r="20118" ht="12.75" customHeight="1" x14ac:dyDescent="0.2"/>
    <row r="20119" ht="12.75" customHeight="1" x14ac:dyDescent="0.2"/>
    <row r="20120" ht="12.75" customHeight="1" x14ac:dyDescent="0.2"/>
    <row r="20121" ht="12.75" customHeight="1" x14ac:dyDescent="0.2"/>
    <row r="20122" ht="12.75" customHeight="1" x14ac:dyDescent="0.2"/>
    <row r="20123" ht="12.75" customHeight="1" x14ac:dyDescent="0.2"/>
    <row r="20124" ht="12.75" customHeight="1" x14ac:dyDescent="0.2"/>
    <row r="20125" ht="12.75" customHeight="1" x14ac:dyDescent="0.2"/>
    <row r="20126" ht="12.75" customHeight="1" x14ac:dyDescent="0.2"/>
    <row r="20127" ht="12.75" customHeight="1" x14ac:dyDescent="0.2"/>
    <row r="20128" ht="12.75" customHeight="1" x14ac:dyDescent="0.2"/>
    <row r="20129" ht="12.75" customHeight="1" x14ac:dyDescent="0.2"/>
    <row r="20130" ht="12.75" customHeight="1" x14ac:dyDescent="0.2"/>
    <row r="20131" ht="12.75" customHeight="1" x14ac:dyDescent="0.2"/>
    <row r="20132" ht="12.75" customHeight="1" x14ac:dyDescent="0.2"/>
    <row r="20133" ht="12.75" customHeight="1" x14ac:dyDescent="0.2"/>
    <row r="20134" ht="12.75" customHeight="1" x14ac:dyDescent="0.2"/>
    <row r="20135" ht="12.75" customHeight="1" x14ac:dyDescent="0.2"/>
    <row r="20136" ht="12.75" customHeight="1" x14ac:dyDescent="0.2"/>
    <row r="20137" ht="12.75" customHeight="1" x14ac:dyDescent="0.2"/>
    <row r="20138" ht="12.75" customHeight="1" x14ac:dyDescent="0.2"/>
    <row r="20139" ht="12.75" customHeight="1" x14ac:dyDescent="0.2"/>
    <row r="20140" ht="12.75" customHeight="1" x14ac:dyDescent="0.2"/>
    <row r="20141" ht="12.75" customHeight="1" x14ac:dyDescent="0.2"/>
    <row r="20142" ht="12.75" customHeight="1" x14ac:dyDescent="0.2"/>
    <row r="20143" ht="12.75" customHeight="1" x14ac:dyDescent="0.2"/>
    <row r="20144" ht="12.75" customHeight="1" x14ac:dyDescent="0.2"/>
    <row r="20145" ht="12.75" customHeight="1" x14ac:dyDescent="0.2"/>
    <row r="20146" ht="12.75" customHeight="1" x14ac:dyDescent="0.2"/>
    <row r="20147" ht="12.75" customHeight="1" x14ac:dyDescent="0.2"/>
    <row r="20148" ht="12.75" customHeight="1" x14ac:dyDescent="0.2"/>
    <row r="20149" ht="12.75" customHeight="1" x14ac:dyDescent="0.2"/>
    <row r="20150" ht="12.75" customHeight="1" x14ac:dyDescent="0.2"/>
    <row r="20151" ht="12.75" customHeight="1" x14ac:dyDescent="0.2"/>
    <row r="20152" ht="12.75" customHeight="1" x14ac:dyDescent="0.2"/>
    <row r="20153" ht="12.75" customHeight="1" x14ac:dyDescent="0.2"/>
    <row r="20154" ht="12.75" customHeight="1" x14ac:dyDescent="0.2"/>
    <row r="20155" ht="12.75" customHeight="1" x14ac:dyDescent="0.2"/>
    <row r="20156" ht="12.75" customHeight="1" x14ac:dyDescent="0.2"/>
    <row r="20157" ht="12.75" customHeight="1" x14ac:dyDescent="0.2"/>
    <row r="20158" ht="12.75" customHeight="1" x14ac:dyDescent="0.2"/>
    <row r="20159" ht="12.75" customHeight="1" x14ac:dyDescent="0.2"/>
    <row r="20160" ht="12.75" customHeight="1" x14ac:dyDescent="0.2"/>
    <row r="20161" ht="12.75" customHeight="1" x14ac:dyDescent="0.2"/>
    <row r="20162" ht="12.75" customHeight="1" x14ac:dyDescent="0.2"/>
    <row r="20163" ht="12.75" customHeight="1" x14ac:dyDescent="0.2"/>
    <row r="20164" ht="12.75" customHeight="1" x14ac:dyDescent="0.2"/>
    <row r="20165" ht="12.75" customHeight="1" x14ac:dyDescent="0.2"/>
    <row r="20166" ht="12.75" customHeight="1" x14ac:dyDescent="0.2"/>
    <row r="20167" ht="12.75" customHeight="1" x14ac:dyDescent="0.2"/>
    <row r="20168" ht="12.75" customHeight="1" x14ac:dyDescent="0.2"/>
    <row r="20169" ht="12.75" customHeight="1" x14ac:dyDescent="0.2"/>
    <row r="20170" ht="12.75" customHeight="1" x14ac:dyDescent="0.2"/>
    <row r="20171" ht="12.75" customHeight="1" x14ac:dyDescent="0.2"/>
    <row r="20172" ht="12.75" customHeight="1" x14ac:dyDescent="0.2"/>
    <row r="20173" ht="12.75" customHeight="1" x14ac:dyDescent="0.2"/>
    <row r="20174" ht="12.75" customHeight="1" x14ac:dyDescent="0.2"/>
    <row r="20175" ht="12.75" customHeight="1" x14ac:dyDescent="0.2"/>
    <row r="20176" ht="12.75" customHeight="1" x14ac:dyDescent="0.2"/>
    <row r="20177" ht="12.75" customHeight="1" x14ac:dyDescent="0.2"/>
    <row r="20178" ht="12.75" customHeight="1" x14ac:dyDescent="0.2"/>
    <row r="20179" ht="12.75" customHeight="1" x14ac:dyDescent="0.2"/>
    <row r="20180" ht="12.75" customHeight="1" x14ac:dyDescent="0.2"/>
    <row r="20181" ht="12.75" customHeight="1" x14ac:dyDescent="0.2"/>
    <row r="20182" ht="12.75" customHeight="1" x14ac:dyDescent="0.2"/>
    <row r="20183" ht="12.75" customHeight="1" x14ac:dyDescent="0.2"/>
    <row r="20184" ht="12.75" customHeight="1" x14ac:dyDescent="0.2"/>
    <row r="20185" ht="12.75" customHeight="1" x14ac:dyDescent="0.2"/>
    <row r="20186" ht="12.75" customHeight="1" x14ac:dyDescent="0.2"/>
    <row r="20187" ht="12.75" customHeight="1" x14ac:dyDescent="0.2"/>
    <row r="20188" ht="12.75" customHeight="1" x14ac:dyDescent="0.2"/>
    <row r="20189" ht="12.75" customHeight="1" x14ac:dyDescent="0.2"/>
    <row r="20190" ht="12.75" customHeight="1" x14ac:dyDescent="0.2"/>
    <row r="20191" ht="12.75" customHeight="1" x14ac:dyDescent="0.2"/>
    <row r="20192" ht="12.75" customHeight="1" x14ac:dyDescent="0.2"/>
    <row r="20193" ht="12.75" customHeight="1" x14ac:dyDescent="0.2"/>
    <row r="20194" ht="12.75" customHeight="1" x14ac:dyDescent="0.2"/>
    <row r="20195" ht="12.75" customHeight="1" x14ac:dyDescent="0.2"/>
    <row r="20196" ht="12.75" customHeight="1" x14ac:dyDescent="0.2"/>
    <row r="20197" ht="12.75" customHeight="1" x14ac:dyDescent="0.2"/>
    <row r="20198" ht="12.75" customHeight="1" x14ac:dyDescent="0.2"/>
    <row r="20199" ht="12.75" customHeight="1" x14ac:dyDescent="0.2"/>
    <row r="20200" ht="12.75" customHeight="1" x14ac:dyDescent="0.2"/>
    <row r="20201" ht="12.75" customHeight="1" x14ac:dyDescent="0.2"/>
    <row r="20202" ht="12.75" customHeight="1" x14ac:dyDescent="0.2"/>
    <row r="20203" ht="12.75" customHeight="1" x14ac:dyDescent="0.2"/>
    <row r="20204" ht="12.75" customHeight="1" x14ac:dyDescent="0.2"/>
    <row r="20205" ht="12.75" customHeight="1" x14ac:dyDescent="0.2"/>
    <row r="20206" ht="12.75" customHeight="1" x14ac:dyDescent="0.2"/>
    <row r="20207" ht="12.75" customHeight="1" x14ac:dyDescent="0.2"/>
    <row r="20208" ht="12.75" customHeight="1" x14ac:dyDescent="0.2"/>
    <row r="20209" ht="12.75" customHeight="1" x14ac:dyDescent="0.2"/>
    <row r="20210" ht="12.75" customHeight="1" x14ac:dyDescent="0.2"/>
    <row r="20211" ht="12.75" customHeight="1" x14ac:dyDescent="0.2"/>
    <row r="20212" ht="12.75" customHeight="1" x14ac:dyDescent="0.2"/>
    <row r="20213" ht="12.75" customHeight="1" x14ac:dyDescent="0.2"/>
    <row r="20214" ht="12.75" customHeight="1" x14ac:dyDescent="0.2"/>
    <row r="20215" ht="12.75" customHeight="1" x14ac:dyDescent="0.2"/>
    <row r="20216" ht="12.75" customHeight="1" x14ac:dyDescent="0.2"/>
    <row r="20217" ht="12.75" customHeight="1" x14ac:dyDescent="0.2"/>
    <row r="20218" ht="12.75" customHeight="1" x14ac:dyDescent="0.2"/>
    <row r="20219" ht="12.75" customHeight="1" x14ac:dyDescent="0.2"/>
    <row r="20220" ht="12.75" customHeight="1" x14ac:dyDescent="0.2"/>
    <row r="20221" ht="12.75" customHeight="1" x14ac:dyDescent="0.2"/>
    <row r="20222" ht="12.75" customHeight="1" x14ac:dyDescent="0.2"/>
    <row r="20223" ht="12.75" customHeight="1" x14ac:dyDescent="0.2"/>
    <row r="20224" ht="12.75" customHeight="1" x14ac:dyDescent="0.2"/>
    <row r="20225" ht="12.75" customHeight="1" x14ac:dyDescent="0.2"/>
    <row r="20226" ht="12.75" customHeight="1" x14ac:dyDescent="0.2"/>
    <row r="20227" ht="12.75" customHeight="1" x14ac:dyDescent="0.2"/>
    <row r="20228" ht="12.75" customHeight="1" x14ac:dyDescent="0.2"/>
    <row r="20229" ht="12.75" customHeight="1" x14ac:dyDescent="0.2"/>
    <row r="20230" ht="12.75" customHeight="1" x14ac:dyDescent="0.2"/>
    <row r="20231" ht="12.75" customHeight="1" x14ac:dyDescent="0.2"/>
    <row r="20232" ht="12.75" customHeight="1" x14ac:dyDescent="0.2"/>
    <row r="20233" ht="12.75" customHeight="1" x14ac:dyDescent="0.2"/>
    <row r="20234" ht="12.75" customHeight="1" x14ac:dyDescent="0.2"/>
    <row r="20235" ht="12.75" customHeight="1" x14ac:dyDescent="0.2"/>
    <row r="20236" ht="12.75" customHeight="1" x14ac:dyDescent="0.2"/>
    <row r="20237" ht="12.75" customHeight="1" x14ac:dyDescent="0.2"/>
    <row r="20238" ht="12.75" customHeight="1" x14ac:dyDescent="0.2"/>
    <row r="20239" ht="12.75" customHeight="1" x14ac:dyDescent="0.2"/>
    <row r="20240" ht="12.75" customHeight="1" x14ac:dyDescent="0.2"/>
    <row r="20241" ht="12.75" customHeight="1" x14ac:dyDescent="0.2"/>
    <row r="20242" ht="12.75" customHeight="1" x14ac:dyDescent="0.2"/>
    <row r="20243" ht="12.75" customHeight="1" x14ac:dyDescent="0.2"/>
    <row r="20244" ht="12.75" customHeight="1" x14ac:dyDescent="0.2"/>
    <row r="20245" ht="12.75" customHeight="1" x14ac:dyDescent="0.2"/>
    <row r="20246" ht="12.75" customHeight="1" x14ac:dyDescent="0.2"/>
    <row r="20247" ht="12.75" customHeight="1" x14ac:dyDescent="0.2"/>
    <row r="20248" ht="12.75" customHeight="1" x14ac:dyDescent="0.2"/>
    <row r="20249" ht="12.75" customHeight="1" x14ac:dyDescent="0.2"/>
    <row r="20250" ht="12.75" customHeight="1" x14ac:dyDescent="0.2"/>
    <row r="20251" ht="12.75" customHeight="1" x14ac:dyDescent="0.2"/>
    <row r="20252" ht="12.75" customHeight="1" x14ac:dyDescent="0.2"/>
    <row r="20253" ht="12.75" customHeight="1" x14ac:dyDescent="0.2"/>
    <row r="20254" ht="12.75" customHeight="1" x14ac:dyDescent="0.2"/>
    <row r="20255" ht="12.75" customHeight="1" x14ac:dyDescent="0.2"/>
    <row r="20256" ht="12.75" customHeight="1" x14ac:dyDescent="0.2"/>
    <row r="20257" ht="12.75" customHeight="1" x14ac:dyDescent="0.2"/>
    <row r="20258" ht="12.75" customHeight="1" x14ac:dyDescent="0.2"/>
    <row r="20259" ht="12.75" customHeight="1" x14ac:dyDescent="0.2"/>
    <row r="20260" ht="12.75" customHeight="1" x14ac:dyDescent="0.2"/>
    <row r="20261" ht="12.75" customHeight="1" x14ac:dyDescent="0.2"/>
    <row r="20262" ht="12.75" customHeight="1" x14ac:dyDescent="0.2"/>
    <row r="20263" ht="12.75" customHeight="1" x14ac:dyDescent="0.2"/>
    <row r="20264" ht="12.75" customHeight="1" x14ac:dyDescent="0.2"/>
    <row r="20265" ht="12.75" customHeight="1" x14ac:dyDescent="0.2"/>
    <row r="20266" ht="12.75" customHeight="1" x14ac:dyDescent="0.2"/>
    <row r="20267" ht="12.75" customHeight="1" x14ac:dyDescent="0.2"/>
    <row r="20268" ht="12.75" customHeight="1" x14ac:dyDescent="0.2"/>
    <row r="20269" ht="12.75" customHeight="1" x14ac:dyDescent="0.2"/>
    <row r="20270" ht="12.75" customHeight="1" x14ac:dyDescent="0.2"/>
    <row r="20271" ht="12.75" customHeight="1" x14ac:dyDescent="0.2"/>
    <row r="20272" ht="12.75" customHeight="1" x14ac:dyDescent="0.2"/>
    <row r="20273" ht="12.75" customHeight="1" x14ac:dyDescent="0.2"/>
    <row r="20274" ht="12.75" customHeight="1" x14ac:dyDescent="0.2"/>
    <row r="20275" ht="12.75" customHeight="1" x14ac:dyDescent="0.2"/>
    <row r="20276" ht="12.75" customHeight="1" x14ac:dyDescent="0.2"/>
    <row r="20277" ht="12.75" customHeight="1" x14ac:dyDescent="0.2"/>
    <row r="20278" ht="12.75" customHeight="1" x14ac:dyDescent="0.2"/>
    <row r="20279" ht="12.75" customHeight="1" x14ac:dyDescent="0.2"/>
    <row r="20280" ht="12.75" customHeight="1" x14ac:dyDescent="0.2"/>
    <row r="20281" ht="12.75" customHeight="1" x14ac:dyDescent="0.2"/>
    <row r="20282" ht="12.75" customHeight="1" x14ac:dyDescent="0.2"/>
    <row r="20283" ht="12.75" customHeight="1" x14ac:dyDescent="0.2"/>
    <row r="20284" ht="12.75" customHeight="1" x14ac:dyDescent="0.2"/>
    <row r="20285" ht="12.75" customHeight="1" x14ac:dyDescent="0.2"/>
    <row r="20286" ht="12.75" customHeight="1" x14ac:dyDescent="0.2"/>
    <row r="20287" ht="12.75" customHeight="1" x14ac:dyDescent="0.2"/>
    <row r="20288" ht="12.75" customHeight="1" x14ac:dyDescent="0.2"/>
    <row r="20289" ht="12.75" customHeight="1" x14ac:dyDescent="0.2"/>
    <row r="20290" ht="12.75" customHeight="1" x14ac:dyDescent="0.2"/>
    <row r="20291" ht="12.75" customHeight="1" x14ac:dyDescent="0.2"/>
    <row r="20292" ht="12.75" customHeight="1" x14ac:dyDescent="0.2"/>
    <row r="20293" ht="12.75" customHeight="1" x14ac:dyDescent="0.2"/>
    <row r="20294" ht="12.75" customHeight="1" x14ac:dyDescent="0.2"/>
    <row r="20295" ht="12.75" customHeight="1" x14ac:dyDescent="0.2"/>
    <row r="20296" ht="12.75" customHeight="1" x14ac:dyDescent="0.2"/>
    <row r="20297" ht="12.75" customHeight="1" x14ac:dyDescent="0.2"/>
    <row r="20298" ht="12.75" customHeight="1" x14ac:dyDescent="0.2"/>
    <row r="20299" ht="12.75" customHeight="1" x14ac:dyDescent="0.2"/>
    <row r="20300" ht="12.75" customHeight="1" x14ac:dyDescent="0.2"/>
    <row r="20301" ht="12.75" customHeight="1" x14ac:dyDescent="0.2"/>
    <row r="20302" ht="12.75" customHeight="1" x14ac:dyDescent="0.2"/>
    <row r="20303" ht="12.75" customHeight="1" x14ac:dyDescent="0.2"/>
    <row r="20304" ht="12.75" customHeight="1" x14ac:dyDescent="0.2"/>
    <row r="20305" ht="12.75" customHeight="1" x14ac:dyDescent="0.2"/>
    <row r="20306" ht="12.75" customHeight="1" x14ac:dyDescent="0.2"/>
    <row r="20307" ht="12.75" customHeight="1" x14ac:dyDescent="0.2"/>
    <row r="20308" ht="12.75" customHeight="1" x14ac:dyDescent="0.2"/>
    <row r="20309" ht="12.75" customHeight="1" x14ac:dyDescent="0.2"/>
    <row r="20310" ht="12.75" customHeight="1" x14ac:dyDescent="0.2"/>
    <row r="20311" ht="12.75" customHeight="1" x14ac:dyDescent="0.2"/>
    <row r="20312" ht="12.75" customHeight="1" x14ac:dyDescent="0.2"/>
    <row r="20313" ht="12.75" customHeight="1" x14ac:dyDescent="0.2"/>
    <row r="20314" ht="12.75" customHeight="1" x14ac:dyDescent="0.2"/>
    <row r="20315" ht="12.75" customHeight="1" x14ac:dyDescent="0.2"/>
    <row r="20316" ht="12.75" customHeight="1" x14ac:dyDescent="0.2"/>
    <row r="20317" ht="12.75" customHeight="1" x14ac:dyDescent="0.2"/>
    <row r="20318" ht="12.75" customHeight="1" x14ac:dyDescent="0.2"/>
    <row r="20319" ht="12.75" customHeight="1" x14ac:dyDescent="0.2"/>
    <row r="20320" ht="12.75" customHeight="1" x14ac:dyDescent="0.2"/>
    <row r="20321" ht="12.75" customHeight="1" x14ac:dyDescent="0.2"/>
    <row r="20322" ht="12.75" customHeight="1" x14ac:dyDescent="0.2"/>
    <row r="20323" ht="12.75" customHeight="1" x14ac:dyDescent="0.2"/>
    <row r="20324" ht="12.75" customHeight="1" x14ac:dyDescent="0.2"/>
    <row r="20325" ht="12.75" customHeight="1" x14ac:dyDescent="0.2"/>
    <row r="20326" ht="12.75" customHeight="1" x14ac:dyDescent="0.2"/>
    <row r="20327" ht="12.75" customHeight="1" x14ac:dyDescent="0.2"/>
    <row r="20328" ht="12.75" customHeight="1" x14ac:dyDescent="0.2"/>
    <row r="20329" ht="12.75" customHeight="1" x14ac:dyDescent="0.2"/>
    <row r="20330" ht="12.75" customHeight="1" x14ac:dyDescent="0.2"/>
    <row r="20331" ht="12.75" customHeight="1" x14ac:dyDescent="0.2"/>
    <row r="20332" ht="12.75" customHeight="1" x14ac:dyDescent="0.2"/>
    <row r="20333" ht="12.75" customHeight="1" x14ac:dyDescent="0.2"/>
    <row r="20334" ht="12.75" customHeight="1" x14ac:dyDescent="0.2"/>
    <row r="20335" ht="12.75" customHeight="1" x14ac:dyDescent="0.2"/>
    <row r="20336" ht="12.75" customHeight="1" x14ac:dyDescent="0.2"/>
    <row r="20337" ht="12.75" customHeight="1" x14ac:dyDescent="0.2"/>
    <row r="20338" ht="12.75" customHeight="1" x14ac:dyDescent="0.2"/>
    <row r="20339" ht="12.75" customHeight="1" x14ac:dyDescent="0.2"/>
    <row r="20340" ht="12.75" customHeight="1" x14ac:dyDescent="0.2"/>
    <row r="20341" ht="12.75" customHeight="1" x14ac:dyDescent="0.2"/>
    <row r="20342" ht="12.75" customHeight="1" x14ac:dyDescent="0.2"/>
    <row r="20343" ht="12.75" customHeight="1" x14ac:dyDescent="0.2"/>
    <row r="20344" ht="12.75" customHeight="1" x14ac:dyDescent="0.2"/>
    <row r="20345" ht="12.75" customHeight="1" x14ac:dyDescent="0.2"/>
    <row r="20346" ht="12.75" customHeight="1" x14ac:dyDescent="0.2"/>
    <row r="20347" ht="12.75" customHeight="1" x14ac:dyDescent="0.2"/>
    <row r="20348" ht="12.75" customHeight="1" x14ac:dyDescent="0.2"/>
    <row r="20349" ht="12.75" customHeight="1" x14ac:dyDescent="0.2"/>
    <row r="20350" ht="12.75" customHeight="1" x14ac:dyDescent="0.2"/>
    <row r="20351" ht="12.75" customHeight="1" x14ac:dyDescent="0.2"/>
    <row r="20352" ht="12.75" customHeight="1" x14ac:dyDescent="0.2"/>
    <row r="20353" ht="12.75" customHeight="1" x14ac:dyDescent="0.2"/>
    <row r="20354" ht="12.75" customHeight="1" x14ac:dyDescent="0.2"/>
    <row r="20355" ht="12.75" customHeight="1" x14ac:dyDescent="0.2"/>
    <row r="20356" ht="12.75" customHeight="1" x14ac:dyDescent="0.2"/>
    <row r="20357" ht="12.75" customHeight="1" x14ac:dyDescent="0.2"/>
    <row r="20358" ht="12.75" customHeight="1" x14ac:dyDescent="0.2"/>
    <row r="20359" ht="12.75" customHeight="1" x14ac:dyDescent="0.2"/>
    <row r="20360" ht="12.75" customHeight="1" x14ac:dyDescent="0.2"/>
    <row r="20361" ht="12.75" customHeight="1" x14ac:dyDescent="0.2"/>
    <row r="20362" ht="12.75" customHeight="1" x14ac:dyDescent="0.2"/>
    <row r="20363" ht="12.75" customHeight="1" x14ac:dyDescent="0.2"/>
    <row r="20364" ht="12.75" customHeight="1" x14ac:dyDescent="0.2"/>
    <row r="20365" ht="12.75" customHeight="1" x14ac:dyDescent="0.2"/>
    <row r="20366" ht="12.75" customHeight="1" x14ac:dyDescent="0.2"/>
    <row r="20367" ht="12.75" customHeight="1" x14ac:dyDescent="0.2"/>
    <row r="20368" ht="12.75" customHeight="1" x14ac:dyDescent="0.2"/>
    <row r="20369" ht="12.75" customHeight="1" x14ac:dyDescent="0.2"/>
    <row r="20370" ht="12.75" customHeight="1" x14ac:dyDescent="0.2"/>
    <row r="20371" ht="12.75" customHeight="1" x14ac:dyDescent="0.2"/>
    <row r="20372" ht="12.75" customHeight="1" x14ac:dyDescent="0.2"/>
    <row r="20373" ht="12.75" customHeight="1" x14ac:dyDescent="0.2"/>
    <row r="20374" ht="12.75" customHeight="1" x14ac:dyDescent="0.2"/>
    <row r="20375" ht="12.75" customHeight="1" x14ac:dyDescent="0.2"/>
    <row r="20376" ht="12.75" customHeight="1" x14ac:dyDescent="0.2"/>
    <row r="20377" ht="12.75" customHeight="1" x14ac:dyDescent="0.2"/>
    <row r="20378" ht="12.75" customHeight="1" x14ac:dyDescent="0.2"/>
    <row r="20379" ht="12.75" customHeight="1" x14ac:dyDescent="0.2"/>
    <row r="20380" ht="12.75" customHeight="1" x14ac:dyDescent="0.2"/>
    <row r="20381" ht="12.75" customHeight="1" x14ac:dyDescent="0.2"/>
    <row r="20382" ht="12.75" customHeight="1" x14ac:dyDescent="0.2"/>
    <row r="20383" ht="12.75" customHeight="1" x14ac:dyDescent="0.2"/>
    <row r="20384" ht="12.75" customHeight="1" x14ac:dyDescent="0.2"/>
    <row r="20385" ht="12.75" customHeight="1" x14ac:dyDescent="0.2"/>
    <row r="20386" ht="12.75" customHeight="1" x14ac:dyDescent="0.2"/>
    <row r="20387" ht="12.75" customHeight="1" x14ac:dyDescent="0.2"/>
    <row r="20388" ht="12.75" customHeight="1" x14ac:dyDescent="0.2"/>
    <row r="20389" ht="12.75" customHeight="1" x14ac:dyDescent="0.2"/>
    <row r="20390" ht="12.75" customHeight="1" x14ac:dyDescent="0.2"/>
    <row r="20391" ht="12.75" customHeight="1" x14ac:dyDescent="0.2"/>
    <row r="20392" ht="12.75" customHeight="1" x14ac:dyDescent="0.2"/>
    <row r="20393" ht="12.75" customHeight="1" x14ac:dyDescent="0.2"/>
    <row r="20394" ht="12.75" customHeight="1" x14ac:dyDescent="0.2"/>
    <row r="20395" ht="12.75" customHeight="1" x14ac:dyDescent="0.2"/>
    <row r="20396" ht="12.75" customHeight="1" x14ac:dyDescent="0.2"/>
    <row r="20397" ht="12.75" customHeight="1" x14ac:dyDescent="0.2"/>
    <row r="20398" ht="12.75" customHeight="1" x14ac:dyDescent="0.2"/>
    <row r="20399" ht="12.75" customHeight="1" x14ac:dyDescent="0.2"/>
    <row r="20400" ht="12.75" customHeight="1" x14ac:dyDescent="0.2"/>
    <row r="20401" ht="12.75" customHeight="1" x14ac:dyDescent="0.2"/>
    <row r="20402" ht="12.75" customHeight="1" x14ac:dyDescent="0.2"/>
    <row r="20403" ht="12.75" customHeight="1" x14ac:dyDescent="0.2"/>
    <row r="20404" ht="12.75" customHeight="1" x14ac:dyDescent="0.2"/>
    <row r="20405" ht="12.75" customHeight="1" x14ac:dyDescent="0.2"/>
    <row r="20406" ht="12.75" customHeight="1" x14ac:dyDescent="0.2"/>
    <row r="20407" ht="12.75" customHeight="1" x14ac:dyDescent="0.2"/>
    <row r="20408" ht="12.75" customHeight="1" x14ac:dyDescent="0.2"/>
    <row r="20409" ht="12.75" customHeight="1" x14ac:dyDescent="0.2"/>
    <row r="20410" ht="12.75" customHeight="1" x14ac:dyDescent="0.2"/>
    <row r="20411" ht="12.75" customHeight="1" x14ac:dyDescent="0.2"/>
    <row r="20412" ht="12.75" customHeight="1" x14ac:dyDescent="0.2"/>
    <row r="20413" ht="12.75" customHeight="1" x14ac:dyDescent="0.2"/>
    <row r="20414" ht="12.75" customHeight="1" x14ac:dyDescent="0.2"/>
    <row r="20415" ht="12.75" customHeight="1" x14ac:dyDescent="0.2"/>
    <row r="20416" ht="12.75" customHeight="1" x14ac:dyDescent="0.2"/>
    <row r="20417" ht="12.75" customHeight="1" x14ac:dyDescent="0.2"/>
    <row r="20418" ht="12.75" customHeight="1" x14ac:dyDescent="0.2"/>
    <row r="20419" ht="12.75" customHeight="1" x14ac:dyDescent="0.2"/>
    <row r="20420" ht="12.75" customHeight="1" x14ac:dyDescent="0.2"/>
    <row r="20421" ht="12.75" customHeight="1" x14ac:dyDescent="0.2"/>
    <row r="20422" ht="12.75" customHeight="1" x14ac:dyDescent="0.2"/>
    <row r="20423" ht="12.75" customHeight="1" x14ac:dyDescent="0.2"/>
    <row r="20424" ht="12.75" customHeight="1" x14ac:dyDescent="0.2"/>
    <row r="20425" ht="12.75" customHeight="1" x14ac:dyDescent="0.2"/>
    <row r="20426" ht="12.75" customHeight="1" x14ac:dyDescent="0.2"/>
    <row r="20427" ht="12.75" customHeight="1" x14ac:dyDescent="0.2"/>
    <row r="20428" ht="12.75" customHeight="1" x14ac:dyDescent="0.2"/>
    <row r="20429" ht="12.75" customHeight="1" x14ac:dyDescent="0.2"/>
    <row r="20430" ht="12.75" customHeight="1" x14ac:dyDescent="0.2"/>
    <row r="20431" ht="12.75" customHeight="1" x14ac:dyDescent="0.2"/>
    <row r="20432" ht="12.75" customHeight="1" x14ac:dyDescent="0.2"/>
    <row r="20433" ht="12.75" customHeight="1" x14ac:dyDescent="0.2"/>
    <row r="20434" ht="12.75" customHeight="1" x14ac:dyDescent="0.2"/>
    <row r="20435" ht="12.75" customHeight="1" x14ac:dyDescent="0.2"/>
    <row r="20436" ht="12.75" customHeight="1" x14ac:dyDescent="0.2"/>
    <row r="20437" ht="12.75" customHeight="1" x14ac:dyDescent="0.2"/>
    <row r="20438" ht="12.75" customHeight="1" x14ac:dyDescent="0.2"/>
    <row r="20439" ht="12.75" customHeight="1" x14ac:dyDescent="0.2"/>
    <row r="20440" ht="12.75" customHeight="1" x14ac:dyDescent="0.2"/>
    <row r="20441" ht="12.75" customHeight="1" x14ac:dyDescent="0.2"/>
    <row r="20442" ht="12.75" customHeight="1" x14ac:dyDescent="0.2"/>
    <row r="20443" ht="12.75" customHeight="1" x14ac:dyDescent="0.2"/>
    <row r="20444" ht="12.75" customHeight="1" x14ac:dyDescent="0.2"/>
    <row r="20445" ht="12.75" customHeight="1" x14ac:dyDescent="0.2"/>
    <row r="20446" ht="12.75" customHeight="1" x14ac:dyDescent="0.2"/>
    <row r="20447" ht="12.75" customHeight="1" x14ac:dyDescent="0.2"/>
    <row r="20448" ht="12.75" customHeight="1" x14ac:dyDescent="0.2"/>
    <row r="20449" ht="12.75" customHeight="1" x14ac:dyDescent="0.2"/>
    <row r="20450" ht="12.75" customHeight="1" x14ac:dyDescent="0.2"/>
    <row r="20451" ht="12.75" customHeight="1" x14ac:dyDescent="0.2"/>
    <row r="20452" ht="12.75" customHeight="1" x14ac:dyDescent="0.2"/>
    <row r="20453" ht="12.75" customHeight="1" x14ac:dyDescent="0.2"/>
    <row r="20454" ht="12.75" customHeight="1" x14ac:dyDescent="0.2"/>
    <row r="20455" ht="12.75" customHeight="1" x14ac:dyDescent="0.2"/>
    <row r="20456" ht="12.75" customHeight="1" x14ac:dyDescent="0.2"/>
    <row r="20457" ht="12.75" customHeight="1" x14ac:dyDescent="0.2"/>
    <row r="20458" ht="12.75" customHeight="1" x14ac:dyDescent="0.2"/>
    <row r="20459" ht="12.75" customHeight="1" x14ac:dyDescent="0.2"/>
    <row r="20460" ht="12.75" customHeight="1" x14ac:dyDescent="0.2"/>
    <row r="20461" ht="12.75" customHeight="1" x14ac:dyDescent="0.2"/>
    <row r="20462" ht="12.75" customHeight="1" x14ac:dyDescent="0.2"/>
    <row r="20463" ht="12.75" customHeight="1" x14ac:dyDescent="0.2"/>
    <row r="20464" ht="12.75" customHeight="1" x14ac:dyDescent="0.2"/>
    <row r="20465" ht="12.75" customHeight="1" x14ac:dyDescent="0.2"/>
    <row r="20466" ht="12.75" customHeight="1" x14ac:dyDescent="0.2"/>
    <row r="20467" ht="12.75" customHeight="1" x14ac:dyDescent="0.2"/>
    <row r="20468" ht="12.75" customHeight="1" x14ac:dyDescent="0.2"/>
    <row r="20469" ht="12.75" customHeight="1" x14ac:dyDescent="0.2"/>
    <row r="20470" ht="12.75" customHeight="1" x14ac:dyDescent="0.2"/>
    <row r="20471" ht="12.75" customHeight="1" x14ac:dyDescent="0.2"/>
    <row r="20472" ht="12.75" customHeight="1" x14ac:dyDescent="0.2"/>
    <row r="20473" ht="12.75" customHeight="1" x14ac:dyDescent="0.2"/>
    <row r="20474" ht="12.75" customHeight="1" x14ac:dyDescent="0.2"/>
    <row r="20475" ht="12.75" customHeight="1" x14ac:dyDescent="0.2"/>
    <row r="20476" ht="12.75" customHeight="1" x14ac:dyDescent="0.2"/>
    <row r="20477" ht="12.75" customHeight="1" x14ac:dyDescent="0.2"/>
    <row r="20478" ht="12.75" customHeight="1" x14ac:dyDescent="0.2"/>
    <row r="20479" ht="12.75" customHeight="1" x14ac:dyDescent="0.2"/>
    <row r="20480" ht="12.75" customHeight="1" x14ac:dyDescent="0.2"/>
    <row r="20481" ht="12.75" customHeight="1" x14ac:dyDescent="0.2"/>
    <row r="20482" ht="12.75" customHeight="1" x14ac:dyDescent="0.2"/>
    <row r="20483" ht="12.75" customHeight="1" x14ac:dyDescent="0.2"/>
    <row r="20484" ht="12.75" customHeight="1" x14ac:dyDescent="0.2"/>
    <row r="20485" ht="12.75" customHeight="1" x14ac:dyDescent="0.2"/>
    <row r="20486" ht="12.75" customHeight="1" x14ac:dyDescent="0.2"/>
    <row r="20487" ht="12.75" customHeight="1" x14ac:dyDescent="0.2"/>
    <row r="20488" ht="12.75" customHeight="1" x14ac:dyDescent="0.2"/>
    <row r="20489" ht="12.75" customHeight="1" x14ac:dyDescent="0.2"/>
    <row r="20490" ht="12.75" customHeight="1" x14ac:dyDescent="0.2"/>
    <row r="20491" ht="12.75" customHeight="1" x14ac:dyDescent="0.2"/>
    <row r="20492" ht="12.75" customHeight="1" x14ac:dyDescent="0.2"/>
    <row r="20493" ht="12.75" customHeight="1" x14ac:dyDescent="0.2"/>
    <row r="20494" ht="12.75" customHeight="1" x14ac:dyDescent="0.2"/>
    <row r="20495" ht="12.75" customHeight="1" x14ac:dyDescent="0.2"/>
    <row r="20496" ht="12.75" customHeight="1" x14ac:dyDescent="0.2"/>
    <row r="20497" ht="12.75" customHeight="1" x14ac:dyDescent="0.2"/>
    <row r="20498" ht="12.75" customHeight="1" x14ac:dyDescent="0.2"/>
    <row r="20499" ht="12.75" customHeight="1" x14ac:dyDescent="0.2"/>
    <row r="20500" ht="12.75" customHeight="1" x14ac:dyDescent="0.2"/>
    <row r="20501" ht="12.75" customHeight="1" x14ac:dyDescent="0.2"/>
    <row r="20502" ht="12.75" customHeight="1" x14ac:dyDescent="0.2"/>
    <row r="20503" ht="12.75" customHeight="1" x14ac:dyDescent="0.2"/>
    <row r="20504" ht="12.75" customHeight="1" x14ac:dyDescent="0.2"/>
    <row r="20505" ht="12.75" customHeight="1" x14ac:dyDescent="0.2"/>
    <row r="20506" ht="12.75" customHeight="1" x14ac:dyDescent="0.2"/>
    <row r="20507" ht="12.75" customHeight="1" x14ac:dyDescent="0.2"/>
    <row r="20508" ht="12.75" customHeight="1" x14ac:dyDescent="0.2"/>
    <row r="20509" ht="12.75" customHeight="1" x14ac:dyDescent="0.2"/>
    <row r="20510" ht="12.75" customHeight="1" x14ac:dyDescent="0.2"/>
    <row r="20511" ht="12.75" customHeight="1" x14ac:dyDescent="0.2"/>
    <row r="20512" ht="12.75" customHeight="1" x14ac:dyDescent="0.2"/>
    <row r="20513" ht="12.75" customHeight="1" x14ac:dyDescent="0.2"/>
    <row r="20514" ht="12.75" customHeight="1" x14ac:dyDescent="0.2"/>
    <row r="20515" ht="12.75" customHeight="1" x14ac:dyDescent="0.2"/>
    <row r="20516" ht="12.75" customHeight="1" x14ac:dyDescent="0.2"/>
    <row r="20517" ht="12.75" customHeight="1" x14ac:dyDescent="0.2"/>
    <row r="20518" ht="12.75" customHeight="1" x14ac:dyDescent="0.2"/>
    <row r="20519" ht="12.75" customHeight="1" x14ac:dyDescent="0.2"/>
    <row r="20520" ht="12.75" customHeight="1" x14ac:dyDescent="0.2"/>
    <row r="20521" ht="12.75" customHeight="1" x14ac:dyDescent="0.2"/>
    <row r="20522" ht="12.75" customHeight="1" x14ac:dyDescent="0.2"/>
    <row r="20523" ht="12.75" customHeight="1" x14ac:dyDescent="0.2"/>
    <row r="20524" ht="12.75" customHeight="1" x14ac:dyDescent="0.2"/>
    <row r="20525" ht="12.75" customHeight="1" x14ac:dyDescent="0.2"/>
    <row r="20526" ht="12.75" customHeight="1" x14ac:dyDescent="0.2"/>
    <row r="20527" ht="12.75" customHeight="1" x14ac:dyDescent="0.2"/>
    <row r="20528" ht="12.75" customHeight="1" x14ac:dyDescent="0.2"/>
    <row r="20529" ht="12.75" customHeight="1" x14ac:dyDescent="0.2"/>
    <row r="20530" ht="12.75" customHeight="1" x14ac:dyDescent="0.2"/>
    <row r="20531" ht="12.75" customHeight="1" x14ac:dyDescent="0.2"/>
    <row r="20532" ht="12.75" customHeight="1" x14ac:dyDescent="0.2"/>
    <row r="20533" ht="12.75" customHeight="1" x14ac:dyDescent="0.2"/>
    <row r="20534" ht="12.75" customHeight="1" x14ac:dyDescent="0.2"/>
    <row r="20535" ht="12.75" customHeight="1" x14ac:dyDescent="0.2"/>
    <row r="20536" ht="12.75" customHeight="1" x14ac:dyDescent="0.2"/>
    <row r="20537" ht="12.75" customHeight="1" x14ac:dyDescent="0.2"/>
    <row r="20538" ht="12.75" customHeight="1" x14ac:dyDescent="0.2"/>
    <row r="20539" ht="12.75" customHeight="1" x14ac:dyDescent="0.2"/>
    <row r="20540" ht="12.75" customHeight="1" x14ac:dyDescent="0.2"/>
    <row r="20541" ht="12.75" customHeight="1" x14ac:dyDescent="0.2"/>
    <row r="20542" ht="12.75" customHeight="1" x14ac:dyDescent="0.2"/>
    <row r="20543" ht="12.75" customHeight="1" x14ac:dyDescent="0.2"/>
    <row r="20544" ht="12.75" customHeight="1" x14ac:dyDescent="0.2"/>
    <row r="20545" ht="12.75" customHeight="1" x14ac:dyDescent="0.2"/>
    <row r="20546" ht="12.75" customHeight="1" x14ac:dyDescent="0.2"/>
    <row r="20547" ht="12.75" customHeight="1" x14ac:dyDescent="0.2"/>
    <row r="20548" ht="12.75" customHeight="1" x14ac:dyDescent="0.2"/>
    <row r="20549" ht="12.75" customHeight="1" x14ac:dyDescent="0.2"/>
    <row r="20550" ht="12.75" customHeight="1" x14ac:dyDescent="0.2"/>
    <row r="20551" ht="12.75" customHeight="1" x14ac:dyDescent="0.2"/>
    <row r="20552" ht="12.75" customHeight="1" x14ac:dyDescent="0.2"/>
    <row r="20553" ht="12.75" customHeight="1" x14ac:dyDescent="0.2"/>
    <row r="20554" ht="12.75" customHeight="1" x14ac:dyDescent="0.2"/>
    <row r="20555" ht="12.75" customHeight="1" x14ac:dyDescent="0.2"/>
    <row r="20556" ht="12.75" customHeight="1" x14ac:dyDescent="0.2"/>
    <row r="20557" ht="12.75" customHeight="1" x14ac:dyDescent="0.2"/>
    <row r="20558" ht="12.75" customHeight="1" x14ac:dyDescent="0.2"/>
    <row r="20559" ht="12.75" customHeight="1" x14ac:dyDescent="0.2"/>
    <row r="20560" ht="12.75" customHeight="1" x14ac:dyDescent="0.2"/>
    <row r="20561" ht="12.75" customHeight="1" x14ac:dyDescent="0.2"/>
    <row r="20562" ht="12.75" customHeight="1" x14ac:dyDescent="0.2"/>
    <row r="20563" ht="12.75" customHeight="1" x14ac:dyDescent="0.2"/>
    <row r="20564" ht="12.75" customHeight="1" x14ac:dyDescent="0.2"/>
    <row r="20565" ht="12.75" customHeight="1" x14ac:dyDescent="0.2"/>
    <row r="20566" ht="12.75" customHeight="1" x14ac:dyDescent="0.2"/>
    <row r="20567" ht="12.75" customHeight="1" x14ac:dyDescent="0.2"/>
    <row r="20568" ht="12.75" customHeight="1" x14ac:dyDescent="0.2"/>
    <row r="20569" ht="12.75" customHeight="1" x14ac:dyDescent="0.2"/>
    <row r="20570" ht="12.75" customHeight="1" x14ac:dyDescent="0.2"/>
    <row r="20571" ht="12.75" customHeight="1" x14ac:dyDescent="0.2"/>
    <row r="20572" ht="12.75" customHeight="1" x14ac:dyDescent="0.2"/>
    <row r="20573" ht="12.75" customHeight="1" x14ac:dyDescent="0.2"/>
    <row r="20574" ht="12.75" customHeight="1" x14ac:dyDescent="0.2"/>
    <row r="20575" ht="12.75" customHeight="1" x14ac:dyDescent="0.2"/>
    <row r="20576" ht="12.75" customHeight="1" x14ac:dyDescent="0.2"/>
    <row r="20577" ht="12.75" customHeight="1" x14ac:dyDescent="0.2"/>
    <row r="20578" ht="12.75" customHeight="1" x14ac:dyDescent="0.2"/>
    <row r="20579" ht="12.75" customHeight="1" x14ac:dyDescent="0.2"/>
    <row r="20580" ht="12.75" customHeight="1" x14ac:dyDescent="0.2"/>
    <row r="20581" ht="12.75" customHeight="1" x14ac:dyDescent="0.2"/>
    <row r="20582" ht="12.75" customHeight="1" x14ac:dyDescent="0.2"/>
    <row r="20583" ht="12.75" customHeight="1" x14ac:dyDescent="0.2"/>
    <row r="20584" ht="12.75" customHeight="1" x14ac:dyDescent="0.2"/>
    <row r="20585" ht="12.75" customHeight="1" x14ac:dyDescent="0.2"/>
    <row r="20586" ht="12.75" customHeight="1" x14ac:dyDescent="0.2"/>
    <row r="20587" ht="12.75" customHeight="1" x14ac:dyDescent="0.2"/>
    <row r="20588" ht="12.75" customHeight="1" x14ac:dyDescent="0.2"/>
    <row r="20589" ht="12.75" customHeight="1" x14ac:dyDescent="0.2"/>
    <row r="20590" ht="12.75" customHeight="1" x14ac:dyDescent="0.2"/>
    <row r="20591" ht="12.75" customHeight="1" x14ac:dyDescent="0.2"/>
    <row r="20592" ht="12.75" customHeight="1" x14ac:dyDescent="0.2"/>
    <row r="20593" ht="12.75" customHeight="1" x14ac:dyDescent="0.2"/>
    <row r="20594" ht="12.75" customHeight="1" x14ac:dyDescent="0.2"/>
    <row r="20595" ht="12.75" customHeight="1" x14ac:dyDescent="0.2"/>
    <row r="20596" ht="12.75" customHeight="1" x14ac:dyDescent="0.2"/>
    <row r="20597" ht="12.75" customHeight="1" x14ac:dyDescent="0.2"/>
    <row r="20598" ht="12.75" customHeight="1" x14ac:dyDescent="0.2"/>
    <row r="20599" ht="12.75" customHeight="1" x14ac:dyDescent="0.2"/>
    <row r="20600" ht="12.75" customHeight="1" x14ac:dyDescent="0.2"/>
    <row r="20601" ht="12.75" customHeight="1" x14ac:dyDescent="0.2"/>
    <row r="20602" ht="12.75" customHeight="1" x14ac:dyDescent="0.2"/>
    <row r="20603" ht="12.75" customHeight="1" x14ac:dyDescent="0.2"/>
    <row r="20604" ht="12.75" customHeight="1" x14ac:dyDescent="0.2"/>
    <row r="20605" ht="12.75" customHeight="1" x14ac:dyDescent="0.2"/>
    <row r="20606" ht="12.75" customHeight="1" x14ac:dyDescent="0.2"/>
    <row r="20607" ht="12.75" customHeight="1" x14ac:dyDescent="0.2"/>
    <row r="20608" ht="12.75" customHeight="1" x14ac:dyDescent="0.2"/>
    <row r="20609" ht="12.75" customHeight="1" x14ac:dyDescent="0.2"/>
    <row r="20610" ht="12.75" customHeight="1" x14ac:dyDescent="0.2"/>
    <row r="20611" ht="12.75" customHeight="1" x14ac:dyDescent="0.2"/>
    <row r="20612" ht="12.75" customHeight="1" x14ac:dyDescent="0.2"/>
    <row r="20613" ht="12.75" customHeight="1" x14ac:dyDescent="0.2"/>
    <row r="20614" ht="12.75" customHeight="1" x14ac:dyDescent="0.2"/>
    <row r="20615" ht="12.75" customHeight="1" x14ac:dyDescent="0.2"/>
    <row r="20616" ht="12.75" customHeight="1" x14ac:dyDescent="0.2"/>
    <row r="20617" ht="12.75" customHeight="1" x14ac:dyDescent="0.2"/>
    <row r="20618" ht="12.75" customHeight="1" x14ac:dyDescent="0.2"/>
    <row r="20619" ht="12.75" customHeight="1" x14ac:dyDescent="0.2"/>
    <row r="20620" ht="12.75" customHeight="1" x14ac:dyDescent="0.2"/>
    <row r="20621" ht="12.75" customHeight="1" x14ac:dyDescent="0.2"/>
    <row r="20622" ht="12.75" customHeight="1" x14ac:dyDescent="0.2"/>
    <row r="20623" ht="12.75" customHeight="1" x14ac:dyDescent="0.2"/>
    <row r="20624" ht="12.75" customHeight="1" x14ac:dyDescent="0.2"/>
    <row r="20625" ht="12.75" customHeight="1" x14ac:dyDescent="0.2"/>
    <row r="20626" ht="12.75" customHeight="1" x14ac:dyDescent="0.2"/>
    <row r="20627" ht="12.75" customHeight="1" x14ac:dyDescent="0.2"/>
    <row r="20628" ht="12.75" customHeight="1" x14ac:dyDescent="0.2"/>
    <row r="20629" ht="12.75" customHeight="1" x14ac:dyDescent="0.2"/>
    <row r="20630" ht="12.75" customHeight="1" x14ac:dyDescent="0.2"/>
    <row r="20631" ht="12.75" customHeight="1" x14ac:dyDescent="0.2"/>
    <row r="20632" ht="12.75" customHeight="1" x14ac:dyDescent="0.2"/>
    <row r="20633" ht="12.75" customHeight="1" x14ac:dyDescent="0.2"/>
    <row r="20634" ht="12.75" customHeight="1" x14ac:dyDescent="0.2"/>
    <row r="20635" ht="12.75" customHeight="1" x14ac:dyDescent="0.2"/>
    <row r="20636" ht="12.75" customHeight="1" x14ac:dyDescent="0.2"/>
    <row r="20637" ht="12.75" customHeight="1" x14ac:dyDescent="0.2"/>
    <row r="20638" ht="12.75" customHeight="1" x14ac:dyDescent="0.2"/>
    <row r="20639" ht="12.75" customHeight="1" x14ac:dyDescent="0.2"/>
    <row r="20640" ht="12.75" customHeight="1" x14ac:dyDescent="0.2"/>
    <row r="20641" ht="12.75" customHeight="1" x14ac:dyDescent="0.2"/>
    <row r="20642" ht="12.75" customHeight="1" x14ac:dyDescent="0.2"/>
    <row r="20643" ht="12.75" customHeight="1" x14ac:dyDescent="0.2"/>
    <row r="20644" ht="12.75" customHeight="1" x14ac:dyDescent="0.2"/>
    <row r="20645" ht="12.75" customHeight="1" x14ac:dyDescent="0.2"/>
    <row r="20646" ht="12.75" customHeight="1" x14ac:dyDescent="0.2"/>
    <row r="20647" ht="12.75" customHeight="1" x14ac:dyDescent="0.2"/>
    <row r="20648" ht="12.75" customHeight="1" x14ac:dyDescent="0.2"/>
    <row r="20649" ht="12.75" customHeight="1" x14ac:dyDescent="0.2"/>
    <row r="20650" ht="12.75" customHeight="1" x14ac:dyDescent="0.2"/>
    <row r="20651" ht="12.75" customHeight="1" x14ac:dyDescent="0.2"/>
    <row r="20652" ht="12.75" customHeight="1" x14ac:dyDescent="0.2"/>
    <row r="20653" ht="12.75" customHeight="1" x14ac:dyDescent="0.2"/>
    <row r="20654" ht="12.75" customHeight="1" x14ac:dyDescent="0.2"/>
    <row r="20655" ht="12.75" customHeight="1" x14ac:dyDescent="0.2"/>
    <row r="20656" ht="12.75" customHeight="1" x14ac:dyDescent="0.2"/>
    <row r="20657" ht="12.75" customHeight="1" x14ac:dyDescent="0.2"/>
    <row r="20658" ht="12.75" customHeight="1" x14ac:dyDescent="0.2"/>
    <row r="20659" ht="12.75" customHeight="1" x14ac:dyDescent="0.2"/>
    <row r="20660" ht="12.75" customHeight="1" x14ac:dyDescent="0.2"/>
    <row r="20661" ht="12.75" customHeight="1" x14ac:dyDescent="0.2"/>
    <row r="20662" ht="12.75" customHeight="1" x14ac:dyDescent="0.2"/>
    <row r="20663" ht="12.75" customHeight="1" x14ac:dyDescent="0.2"/>
    <row r="20664" ht="12.75" customHeight="1" x14ac:dyDescent="0.2"/>
    <row r="20665" ht="12.75" customHeight="1" x14ac:dyDescent="0.2"/>
    <row r="20666" ht="12.75" customHeight="1" x14ac:dyDescent="0.2"/>
    <row r="20667" ht="12.75" customHeight="1" x14ac:dyDescent="0.2"/>
    <row r="20668" ht="12.75" customHeight="1" x14ac:dyDescent="0.2"/>
    <row r="20669" ht="12.75" customHeight="1" x14ac:dyDescent="0.2"/>
    <row r="20670" ht="12.75" customHeight="1" x14ac:dyDescent="0.2"/>
    <row r="20671" ht="12.75" customHeight="1" x14ac:dyDescent="0.2"/>
    <row r="20672" ht="12.75" customHeight="1" x14ac:dyDescent="0.2"/>
    <row r="20673" ht="12.75" customHeight="1" x14ac:dyDescent="0.2"/>
    <row r="20674" ht="12.75" customHeight="1" x14ac:dyDescent="0.2"/>
    <row r="20675" ht="12.75" customHeight="1" x14ac:dyDescent="0.2"/>
    <row r="20676" ht="12.75" customHeight="1" x14ac:dyDescent="0.2"/>
    <row r="20677" ht="12.75" customHeight="1" x14ac:dyDescent="0.2"/>
    <row r="20678" ht="12.75" customHeight="1" x14ac:dyDescent="0.2"/>
    <row r="20679" ht="12.75" customHeight="1" x14ac:dyDescent="0.2"/>
    <row r="20680" ht="12.75" customHeight="1" x14ac:dyDescent="0.2"/>
    <row r="20681" ht="12.75" customHeight="1" x14ac:dyDescent="0.2"/>
    <row r="20682" ht="12.75" customHeight="1" x14ac:dyDescent="0.2"/>
    <row r="20683" ht="12.75" customHeight="1" x14ac:dyDescent="0.2"/>
    <row r="20684" ht="12.75" customHeight="1" x14ac:dyDescent="0.2"/>
    <row r="20685" ht="12.75" customHeight="1" x14ac:dyDescent="0.2"/>
    <row r="20686" ht="12.75" customHeight="1" x14ac:dyDescent="0.2"/>
    <row r="20687" ht="12.75" customHeight="1" x14ac:dyDescent="0.2"/>
    <row r="20688" ht="12.75" customHeight="1" x14ac:dyDescent="0.2"/>
    <row r="20689" ht="12.75" customHeight="1" x14ac:dyDescent="0.2"/>
    <row r="20690" ht="12.75" customHeight="1" x14ac:dyDescent="0.2"/>
    <row r="20691" ht="12.75" customHeight="1" x14ac:dyDescent="0.2"/>
    <row r="20692" ht="12.75" customHeight="1" x14ac:dyDescent="0.2"/>
    <row r="20693" ht="12.75" customHeight="1" x14ac:dyDescent="0.2"/>
    <row r="20694" ht="12.75" customHeight="1" x14ac:dyDescent="0.2"/>
    <row r="20695" ht="12.75" customHeight="1" x14ac:dyDescent="0.2"/>
    <row r="20696" ht="12.75" customHeight="1" x14ac:dyDescent="0.2"/>
    <row r="20697" ht="12.75" customHeight="1" x14ac:dyDescent="0.2"/>
    <row r="20698" ht="12.75" customHeight="1" x14ac:dyDescent="0.2"/>
    <row r="20699" ht="12.75" customHeight="1" x14ac:dyDescent="0.2"/>
    <row r="20700" ht="12.75" customHeight="1" x14ac:dyDescent="0.2"/>
    <row r="20701" ht="12.75" customHeight="1" x14ac:dyDescent="0.2"/>
    <row r="20702" ht="12.75" customHeight="1" x14ac:dyDescent="0.2"/>
    <row r="20703" ht="12.75" customHeight="1" x14ac:dyDescent="0.2"/>
    <row r="20704" ht="12.75" customHeight="1" x14ac:dyDescent="0.2"/>
    <row r="20705" ht="12.75" customHeight="1" x14ac:dyDescent="0.2"/>
    <row r="20706" ht="12.75" customHeight="1" x14ac:dyDescent="0.2"/>
    <row r="20707" ht="12.75" customHeight="1" x14ac:dyDescent="0.2"/>
    <row r="20708" ht="12.75" customHeight="1" x14ac:dyDescent="0.2"/>
    <row r="20709" ht="12.75" customHeight="1" x14ac:dyDescent="0.2"/>
    <row r="20710" ht="12.75" customHeight="1" x14ac:dyDescent="0.2"/>
    <row r="20711" ht="12.75" customHeight="1" x14ac:dyDescent="0.2"/>
    <row r="20712" ht="12.75" customHeight="1" x14ac:dyDescent="0.2"/>
    <row r="20713" ht="12.75" customHeight="1" x14ac:dyDescent="0.2"/>
    <row r="20714" ht="12.75" customHeight="1" x14ac:dyDescent="0.2"/>
    <row r="20715" ht="12.75" customHeight="1" x14ac:dyDescent="0.2"/>
    <row r="20716" ht="12.75" customHeight="1" x14ac:dyDescent="0.2"/>
    <row r="20717" ht="12.75" customHeight="1" x14ac:dyDescent="0.2"/>
    <row r="20718" ht="12.75" customHeight="1" x14ac:dyDescent="0.2"/>
    <row r="20719" ht="12.75" customHeight="1" x14ac:dyDescent="0.2"/>
    <row r="20720" ht="12.75" customHeight="1" x14ac:dyDescent="0.2"/>
    <row r="20721" ht="12.75" customHeight="1" x14ac:dyDescent="0.2"/>
    <row r="20722" ht="12.75" customHeight="1" x14ac:dyDescent="0.2"/>
    <row r="20723" ht="12.75" customHeight="1" x14ac:dyDescent="0.2"/>
    <row r="20724" ht="12.75" customHeight="1" x14ac:dyDescent="0.2"/>
    <row r="20725" ht="12.75" customHeight="1" x14ac:dyDescent="0.2"/>
    <row r="20726" ht="12.75" customHeight="1" x14ac:dyDescent="0.2"/>
    <row r="20727" ht="12.75" customHeight="1" x14ac:dyDescent="0.2"/>
    <row r="20728" ht="12.75" customHeight="1" x14ac:dyDescent="0.2"/>
    <row r="20729" ht="12.75" customHeight="1" x14ac:dyDescent="0.2"/>
    <row r="20730" ht="12.75" customHeight="1" x14ac:dyDescent="0.2"/>
    <row r="20731" ht="12.75" customHeight="1" x14ac:dyDescent="0.2"/>
    <row r="20732" ht="12.75" customHeight="1" x14ac:dyDescent="0.2"/>
    <row r="20733" ht="12.75" customHeight="1" x14ac:dyDescent="0.2"/>
    <row r="20734" ht="12.75" customHeight="1" x14ac:dyDescent="0.2"/>
    <row r="20735" ht="12.75" customHeight="1" x14ac:dyDescent="0.2"/>
    <row r="20736" ht="12.75" customHeight="1" x14ac:dyDescent="0.2"/>
    <row r="20737" ht="12.75" customHeight="1" x14ac:dyDescent="0.2"/>
    <row r="20738" ht="12.75" customHeight="1" x14ac:dyDescent="0.2"/>
    <row r="20739" ht="12.75" customHeight="1" x14ac:dyDescent="0.2"/>
    <row r="20740" ht="12.75" customHeight="1" x14ac:dyDescent="0.2"/>
    <row r="20741" ht="12.75" customHeight="1" x14ac:dyDescent="0.2"/>
    <row r="20742" ht="12.75" customHeight="1" x14ac:dyDescent="0.2"/>
    <row r="20743" ht="12.75" customHeight="1" x14ac:dyDescent="0.2"/>
    <row r="20744" ht="12.75" customHeight="1" x14ac:dyDescent="0.2"/>
    <row r="20745" ht="12.75" customHeight="1" x14ac:dyDescent="0.2"/>
    <row r="20746" ht="12.75" customHeight="1" x14ac:dyDescent="0.2"/>
    <row r="20747" ht="12.75" customHeight="1" x14ac:dyDescent="0.2"/>
    <row r="20748" ht="12.75" customHeight="1" x14ac:dyDescent="0.2"/>
    <row r="20749" ht="12.75" customHeight="1" x14ac:dyDescent="0.2"/>
    <row r="20750" ht="12.75" customHeight="1" x14ac:dyDescent="0.2"/>
    <row r="20751" ht="12.75" customHeight="1" x14ac:dyDescent="0.2"/>
    <row r="20752" ht="12.75" customHeight="1" x14ac:dyDescent="0.2"/>
    <row r="20753" ht="12.75" customHeight="1" x14ac:dyDescent="0.2"/>
    <row r="20754" ht="12.75" customHeight="1" x14ac:dyDescent="0.2"/>
    <row r="20755" ht="12.75" customHeight="1" x14ac:dyDescent="0.2"/>
    <row r="20756" ht="12.75" customHeight="1" x14ac:dyDescent="0.2"/>
    <row r="20757" ht="12.75" customHeight="1" x14ac:dyDescent="0.2"/>
    <row r="20758" ht="12.75" customHeight="1" x14ac:dyDescent="0.2"/>
    <row r="20759" ht="12.75" customHeight="1" x14ac:dyDescent="0.2"/>
    <row r="20760" ht="12.75" customHeight="1" x14ac:dyDescent="0.2"/>
    <row r="20761" ht="12.75" customHeight="1" x14ac:dyDescent="0.2"/>
    <row r="20762" ht="12.75" customHeight="1" x14ac:dyDescent="0.2"/>
    <row r="20763" ht="12.75" customHeight="1" x14ac:dyDescent="0.2"/>
    <row r="20764" ht="12.75" customHeight="1" x14ac:dyDescent="0.2"/>
    <row r="20765" ht="12.75" customHeight="1" x14ac:dyDescent="0.2"/>
    <row r="20766" ht="12.75" customHeight="1" x14ac:dyDescent="0.2"/>
    <row r="20767" ht="12.75" customHeight="1" x14ac:dyDescent="0.2"/>
    <row r="20768" ht="12.75" customHeight="1" x14ac:dyDescent="0.2"/>
    <row r="20769" ht="12.75" customHeight="1" x14ac:dyDescent="0.2"/>
    <row r="20770" ht="12.75" customHeight="1" x14ac:dyDescent="0.2"/>
    <row r="20771" ht="12.75" customHeight="1" x14ac:dyDescent="0.2"/>
    <row r="20772" ht="12.75" customHeight="1" x14ac:dyDescent="0.2"/>
    <row r="20773" ht="12.75" customHeight="1" x14ac:dyDescent="0.2"/>
    <row r="20774" ht="12.75" customHeight="1" x14ac:dyDescent="0.2"/>
    <row r="20775" ht="12.75" customHeight="1" x14ac:dyDescent="0.2"/>
    <row r="20776" ht="12.75" customHeight="1" x14ac:dyDescent="0.2"/>
    <row r="20777" ht="12.75" customHeight="1" x14ac:dyDescent="0.2"/>
    <row r="20778" ht="12.75" customHeight="1" x14ac:dyDescent="0.2"/>
    <row r="20779" ht="12.75" customHeight="1" x14ac:dyDescent="0.2"/>
    <row r="20780" ht="12.75" customHeight="1" x14ac:dyDescent="0.2"/>
    <row r="20781" ht="12.75" customHeight="1" x14ac:dyDescent="0.2"/>
    <row r="20782" ht="12.75" customHeight="1" x14ac:dyDescent="0.2"/>
    <row r="20783" ht="12.75" customHeight="1" x14ac:dyDescent="0.2"/>
    <row r="20784" ht="12.75" customHeight="1" x14ac:dyDescent="0.2"/>
    <row r="20785" ht="12.75" customHeight="1" x14ac:dyDescent="0.2"/>
    <row r="20786" ht="12.75" customHeight="1" x14ac:dyDescent="0.2"/>
    <row r="20787" ht="12.75" customHeight="1" x14ac:dyDescent="0.2"/>
    <row r="20788" ht="12.75" customHeight="1" x14ac:dyDescent="0.2"/>
    <row r="20789" ht="12.75" customHeight="1" x14ac:dyDescent="0.2"/>
    <row r="20790" ht="12.75" customHeight="1" x14ac:dyDescent="0.2"/>
    <row r="20791" ht="12.75" customHeight="1" x14ac:dyDescent="0.2"/>
    <row r="20792" ht="12.75" customHeight="1" x14ac:dyDescent="0.2"/>
    <row r="20793" ht="12.75" customHeight="1" x14ac:dyDescent="0.2"/>
    <row r="20794" ht="12.75" customHeight="1" x14ac:dyDescent="0.2"/>
    <row r="20795" ht="12.75" customHeight="1" x14ac:dyDescent="0.2"/>
    <row r="20796" ht="12.75" customHeight="1" x14ac:dyDescent="0.2"/>
    <row r="20797" ht="12.75" customHeight="1" x14ac:dyDescent="0.2"/>
    <row r="20798" ht="12.75" customHeight="1" x14ac:dyDescent="0.2"/>
    <row r="20799" ht="12.75" customHeight="1" x14ac:dyDescent="0.2"/>
    <row r="20800" ht="12.75" customHeight="1" x14ac:dyDescent="0.2"/>
    <row r="20801" ht="12.75" customHeight="1" x14ac:dyDescent="0.2"/>
    <row r="20802" ht="12.75" customHeight="1" x14ac:dyDescent="0.2"/>
    <row r="20803" ht="12.75" customHeight="1" x14ac:dyDescent="0.2"/>
    <row r="20804" ht="12.75" customHeight="1" x14ac:dyDescent="0.2"/>
    <row r="20805" ht="12.75" customHeight="1" x14ac:dyDescent="0.2"/>
    <row r="20806" ht="12.75" customHeight="1" x14ac:dyDescent="0.2"/>
    <row r="20807" ht="12.75" customHeight="1" x14ac:dyDescent="0.2"/>
    <row r="20808" ht="12.75" customHeight="1" x14ac:dyDescent="0.2"/>
    <row r="20809" ht="12.75" customHeight="1" x14ac:dyDescent="0.2"/>
    <row r="20810" ht="12.75" customHeight="1" x14ac:dyDescent="0.2"/>
    <row r="20811" ht="12.75" customHeight="1" x14ac:dyDescent="0.2"/>
    <row r="20812" ht="12.75" customHeight="1" x14ac:dyDescent="0.2"/>
    <row r="20813" ht="12.75" customHeight="1" x14ac:dyDescent="0.2"/>
    <row r="20814" ht="12.75" customHeight="1" x14ac:dyDescent="0.2"/>
    <row r="20815" ht="12.75" customHeight="1" x14ac:dyDescent="0.2"/>
    <row r="20816" ht="12.75" customHeight="1" x14ac:dyDescent="0.2"/>
    <row r="20817" ht="12.75" customHeight="1" x14ac:dyDescent="0.2"/>
    <row r="20818" ht="12.75" customHeight="1" x14ac:dyDescent="0.2"/>
    <row r="20819" ht="12.75" customHeight="1" x14ac:dyDescent="0.2"/>
    <row r="20820" ht="12.75" customHeight="1" x14ac:dyDescent="0.2"/>
    <row r="20821" ht="12.75" customHeight="1" x14ac:dyDescent="0.2"/>
    <row r="20822" ht="12.75" customHeight="1" x14ac:dyDescent="0.2"/>
    <row r="20823" ht="12.75" customHeight="1" x14ac:dyDescent="0.2"/>
    <row r="20824" ht="12.75" customHeight="1" x14ac:dyDescent="0.2"/>
    <row r="20825" ht="12.75" customHeight="1" x14ac:dyDescent="0.2"/>
    <row r="20826" ht="12.75" customHeight="1" x14ac:dyDescent="0.2"/>
    <row r="20827" ht="12.75" customHeight="1" x14ac:dyDescent="0.2"/>
    <row r="20828" ht="12.75" customHeight="1" x14ac:dyDescent="0.2"/>
    <row r="20829" ht="12.75" customHeight="1" x14ac:dyDescent="0.2"/>
    <row r="20830" ht="12.75" customHeight="1" x14ac:dyDescent="0.2"/>
    <row r="20831" ht="12.75" customHeight="1" x14ac:dyDescent="0.2"/>
    <row r="20832" ht="12.75" customHeight="1" x14ac:dyDescent="0.2"/>
    <row r="20833" ht="12.75" customHeight="1" x14ac:dyDescent="0.2"/>
    <row r="20834" ht="12.75" customHeight="1" x14ac:dyDescent="0.2"/>
    <row r="20835" ht="12.75" customHeight="1" x14ac:dyDescent="0.2"/>
    <row r="20836" ht="12.75" customHeight="1" x14ac:dyDescent="0.2"/>
    <row r="20837" ht="12.75" customHeight="1" x14ac:dyDescent="0.2"/>
    <row r="20838" ht="12.75" customHeight="1" x14ac:dyDescent="0.2"/>
    <row r="20839" ht="12.75" customHeight="1" x14ac:dyDescent="0.2"/>
    <row r="20840" ht="12.75" customHeight="1" x14ac:dyDescent="0.2"/>
    <row r="20841" ht="12.75" customHeight="1" x14ac:dyDescent="0.2"/>
    <row r="20842" ht="12.75" customHeight="1" x14ac:dyDescent="0.2"/>
    <row r="20843" ht="12.75" customHeight="1" x14ac:dyDescent="0.2"/>
    <row r="20844" ht="12.75" customHeight="1" x14ac:dyDescent="0.2"/>
    <row r="20845" ht="12.75" customHeight="1" x14ac:dyDescent="0.2"/>
    <row r="20846" ht="12.75" customHeight="1" x14ac:dyDescent="0.2"/>
    <row r="20847" ht="12.75" customHeight="1" x14ac:dyDescent="0.2"/>
    <row r="20848" ht="12.75" customHeight="1" x14ac:dyDescent="0.2"/>
    <row r="20849" ht="12.75" customHeight="1" x14ac:dyDescent="0.2"/>
    <row r="20850" ht="12.75" customHeight="1" x14ac:dyDescent="0.2"/>
    <row r="20851" ht="12.75" customHeight="1" x14ac:dyDescent="0.2"/>
    <row r="20852" ht="12.75" customHeight="1" x14ac:dyDescent="0.2"/>
    <row r="20853" ht="12.75" customHeight="1" x14ac:dyDescent="0.2"/>
    <row r="20854" ht="12.75" customHeight="1" x14ac:dyDescent="0.2"/>
    <row r="20855" ht="12.75" customHeight="1" x14ac:dyDescent="0.2"/>
    <row r="20856" ht="12.75" customHeight="1" x14ac:dyDescent="0.2"/>
    <row r="20857" ht="12.75" customHeight="1" x14ac:dyDescent="0.2"/>
    <row r="20858" ht="12.75" customHeight="1" x14ac:dyDescent="0.2"/>
    <row r="20859" ht="12.75" customHeight="1" x14ac:dyDescent="0.2"/>
    <row r="20860" ht="12.75" customHeight="1" x14ac:dyDescent="0.2"/>
    <row r="20861" ht="12.75" customHeight="1" x14ac:dyDescent="0.2"/>
    <row r="20862" ht="12.75" customHeight="1" x14ac:dyDescent="0.2"/>
    <row r="20863" ht="12.75" customHeight="1" x14ac:dyDescent="0.2"/>
    <row r="20864" ht="12.75" customHeight="1" x14ac:dyDescent="0.2"/>
    <row r="20865" ht="12.75" customHeight="1" x14ac:dyDescent="0.2"/>
    <row r="20866" ht="12.75" customHeight="1" x14ac:dyDescent="0.2"/>
    <row r="20867" ht="12.75" customHeight="1" x14ac:dyDescent="0.2"/>
    <row r="20868" ht="12.75" customHeight="1" x14ac:dyDescent="0.2"/>
    <row r="20869" ht="12.75" customHeight="1" x14ac:dyDescent="0.2"/>
    <row r="20870" ht="12.75" customHeight="1" x14ac:dyDescent="0.2"/>
    <row r="20871" ht="12.75" customHeight="1" x14ac:dyDescent="0.2"/>
    <row r="20872" ht="12.75" customHeight="1" x14ac:dyDescent="0.2"/>
    <row r="20873" ht="12.75" customHeight="1" x14ac:dyDescent="0.2"/>
    <row r="20874" ht="12.75" customHeight="1" x14ac:dyDescent="0.2"/>
    <row r="20875" ht="12.75" customHeight="1" x14ac:dyDescent="0.2"/>
    <row r="20876" ht="12.75" customHeight="1" x14ac:dyDescent="0.2"/>
    <row r="20877" ht="12.75" customHeight="1" x14ac:dyDescent="0.2"/>
    <row r="20878" ht="12.75" customHeight="1" x14ac:dyDescent="0.2"/>
    <row r="20879" ht="12.75" customHeight="1" x14ac:dyDescent="0.2"/>
    <row r="20880" ht="12.75" customHeight="1" x14ac:dyDescent="0.2"/>
    <row r="20881" ht="12.75" customHeight="1" x14ac:dyDescent="0.2"/>
    <row r="20882" ht="12.75" customHeight="1" x14ac:dyDescent="0.2"/>
    <row r="20883" ht="12.75" customHeight="1" x14ac:dyDescent="0.2"/>
    <row r="20884" ht="12.75" customHeight="1" x14ac:dyDescent="0.2"/>
    <row r="20885" ht="12.75" customHeight="1" x14ac:dyDescent="0.2"/>
    <row r="20886" ht="12.75" customHeight="1" x14ac:dyDescent="0.2"/>
    <row r="20887" ht="12.75" customHeight="1" x14ac:dyDescent="0.2"/>
    <row r="20888" ht="12.75" customHeight="1" x14ac:dyDescent="0.2"/>
    <row r="20889" ht="12.75" customHeight="1" x14ac:dyDescent="0.2"/>
    <row r="20890" ht="12.75" customHeight="1" x14ac:dyDescent="0.2"/>
    <row r="20891" ht="12.75" customHeight="1" x14ac:dyDescent="0.2"/>
    <row r="20892" ht="12.75" customHeight="1" x14ac:dyDescent="0.2"/>
    <row r="20893" ht="12.75" customHeight="1" x14ac:dyDescent="0.2"/>
    <row r="20894" ht="12.75" customHeight="1" x14ac:dyDescent="0.2"/>
    <row r="20895" ht="12.75" customHeight="1" x14ac:dyDescent="0.2"/>
    <row r="20896" ht="12.75" customHeight="1" x14ac:dyDescent="0.2"/>
    <row r="20897" ht="12.75" customHeight="1" x14ac:dyDescent="0.2"/>
    <row r="20898" ht="12.75" customHeight="1" x14ac:dyDescent="0.2"/>
    <row r="20899" ht="12.75" customHeight="1" x14ac:dyDescent="0.2"/>
    <row r="20900" ht="12.75" customHeight="1" x14ac:dyDescent="0.2"/>
    <row r="20901" ht="12.75" customHeight="1" x14ac:dyDescent="0.2"/>
    <row r="20902" ht="12.75" customHeight="1" x14ac:dyDescent="0.2"/>
    <row r="20903" ht="12.75" customHeight="1" x14ac:dyDescent="0.2"/>
    <row r="20904" ht="12.75" customHeight="1" x14ac:dyDescent="0.2"/>
    <row r="20905" ht="12.75" customHeight="1" x14ac:dyDescent="0.2"/>
    <row r="20906" ht="12.75" customHeight="1" x14ac:dyDescent="0.2"/>
    <row r="20907" ht="12.75" customHeight="1" x14ac:dyDescent="0.2"/>
    <row r="20908" ht="12.75" customHeight="1" x14ac:dyDescent="0.2"/>
    <row r="20909" ht="12.75" customHeight="1" x14ac:dyDescent="0.2"/>
    <row r="20910" ht="12.75" customHeight="1" x14ac:dyDescent="0.2"/>
    <row r="20911" ht="12.75" customHeight="1" x14ac:dyDescent="0.2"/>
    <row r="20912" ht="12.75" customHeight="1" x14ac:dyDescent="0.2"/>
    <row r="20913" ht="12.75" customHeight="1" x14ac:dyDescent="0.2"/>
    <row r="20914" ht="12.75" customHeight="1" x14ac:dyDescent="0.2"/>
    <row r="20915" ht="12.75" customHeight="1" x14ac:dyDescent="0.2"/>
    <row r="20916" ht="12.75" customHeight="1" x14ac:dyDescent="0.2"/>
    <row r="20917" ht="12.75" customHeight="1" x14ac:dyDescent="0.2"/>
    <row r="20918" ht="12.75" customHeight="1" x14ac:dyDescent="0.2"/>
    <row r="20919" ht="12.75" customHeight="1" x14ac:dyDescent="0.2"/>
    <row r="20920" ht="12.75" customHeight="1" x14ac:dyDescent="0.2"/>
    <row r="20921" ht="12.75" customHeight="1" x14ac:dyDescent="0.2"/>
    <row r="20922" ht="12.75" customHeight="1" x14ac:dyDescent="0.2"/>
    <row r="20923" ht="12.75" customHeight="1" x14ac:dyDescent="0.2"/>
    <row r="20924" ht="12.75" customHeight="1" x14ac:dyDescent="0.2"/>
    <row r="20925" ht="12.75" customHeight="1" x14ac:dyDescent="0.2"/>
    <row r="20926" ht="12.75" customHeight="1" x14ac:dyDescent="0.2"/>
    <row r="20927" ht="12.75" customHeight="1" x14ac:dyDescent="0.2"/>
    <row r="20928" ht="12.75" customHeight="1" x14ac:dyDescent="0.2"/>
    <row r="20929" ht="12.75" customHeight="1" x14ac:dyDescent="0.2"/>
    <row r="20930" ht="12.75" customHeight="1" x14ac:dyDescent="0.2"/>
    <row r="20931" ht="12.75" customHeight="1" x14ac:dyDescent="0.2"/>
    <row r="20932" ht="12.75" customHeight="1" x14ac:dyDescent="0.2"/>
    <row r="20933" ht="12.75" customHeight="1" x14ac:dyDescent="0.2"/>
    <row r="20934" ht="12.75" customHeight="1" x14ac:dyDescent="0.2"/>
    <row r="20935" ht="12.75" customHeight="1" x14ac:dyDescent="0.2"/>
    <row r="20936" ht="12.75" customHeight="1" x14ac:dyDescent="0.2"/>
    <row r="20937" ht="12.75" customHeight="1" x14ac:dyDescent="0.2"/>
    <row r="20938" ht="12.75" customHeight="1" x14ac:dyDescent="0.2"/>
    <row r="20939" ht="12.75" customHeight="1" x14ac:dyDescent="0.2"/>
    <row r="20940" ht="12.75" customHeight="1" x14ac:dyDescent="0.2"/>
    <row r="20941" ht="12.75" customHeight="1" x14ac:dyDescent="0.2"/>
    <row r="20942" ht="12.75" customHeight="1" x14ac:dyDescent="0.2"/>
    <row r="20943" ht="12.75" customHeight="1" x14ac:dyDescent="0.2"/>
    <row r="20944" ht="12.75" customHeight="1" x14ac:dyDescent="0.2"/>
    <row r="20945" ht="12.75" customHeight="1" x14ac:dyDescent="0.2"/>
    <row r="20946" ht="12.75" customHeight="1" x14ac:dyDescent="0.2"/>
    <row r="20947" ht="12.75" customHeight="1" x14ac:dyDescent="0.2"/>
    <row r="20948" ht="12.75" customHeight="1" x14ac:dyDescent="0.2"/>
    <row r="20949" ht="12.75" customHeight="1" x14ac:dyDescent="0.2"/>
    <row r="20950" ht="12.75" customHeight="1" x14ac:dyDescent="0.2"/>
    <row r="20951" ht="12.75" customHeight="1" x14ac:dyDescent="0.2"/>
    <row r="20952" ht="12.75" customHeight="1" x14ac:dyDescent="0.2"/>
    <row r="20953" ht="12.75" customHeight="1" x14ac:dyDescent="0.2"/>
    <row r="20954" ht="12.75" customHeight="1" x14ac:dyDescent="0.2"/>
    <row r="20955" ht="12.75" customHeight="1" x14ac:dyDescent="0.2"/>
    <row r="20956" ht="12.75" customHeight="1" x14ac:dyDescent="0.2"/>
    <row r="20957" ht="12.75" customHeight="1" x14ac:dyDescent="0.2"/>
    <row r="20958" ht="12.75" customHeight="1" x14ac:dyDescent="0.2"/>
    <row r="20959" ht="12.75" customHeight="1" x14ac:dyDescent="0.2"/>
    <row r="20960" ht="12.75" customHeight="1" x14ac:dyDescent="0.2"/>
    <row r="20961" ht="12.75" customHeight="1" x14ac:dyDescent="0.2"/>
    <row r="20962" ht="12.75" customHeight="1" x14ac:dyDescent="0.2"/>
    <row r="20963" ht="12.75" customHeight="1" x14ac:dyDescent="0.2"/>
    <row r="20964" ht="12.75" customHeight="1" x14ac:dyDescent="0.2"/>
    <row r="20965" ht="12.75" customHeight="1" x14ac:dyDescent="0.2"/>
    <row r="20966" ht="12.75" customHeight="1" x14ac:dyDescent="0.2"/>
    <row r="20967" ht="12.75" customHeight="1" x14ac:dyDescent="0.2"/>
    <row r="20968" ht="12.75" customHeight="1" x14ac:dyDescent="0.2"/>
    <row r="20969" ht="12.75" customHeight="1" x14ac:dyDescent="0.2"/>
    <row r="20970" ht="12.75" customHeight="1" x14ac:dyDescent="0.2"/>
    <row r="20971" ht="12.75" customHeight="1" x14ac:dyDescent="0.2"/>
    <row r="20972" ht="12.75" customHeight="1" x14ac:dyDescent="0.2"/>
    <row r="20973" ht="12.75" customHeight="1" x14ac:dyDescent="0.2"/>
    <row r="20974" ht="12.75" customHeight="1" x14ac:dyDescent="0.2"/>
    <row r="20975" ht="12.75" customHeight="1" x14ac:dyDescent="0.2"/>
    <row r="20976" ht="12.75" customHeight="1" x14ac:dyDescent="0.2"/>
    <row r="20977" ht="12.75" customHeight="1" x14ac:dyDescent="0.2"/>
    <row r="20978" ht="12.75" customHeight="1" x14ac:dyDescent="0.2"/>
    <row r="20979" ht="12.75" customHeight="1" x14ac:dyDescent="0.2"/>
    <row r="20980" ht="12.75" customHeight="1" x14ac:dyDescent="0.2"/>
    <row r="20981" ht="12.75" customHeight="1" x14ac:dyDescent="0.2"/>
    <row r="20982" ht="12.75" customHeight="1" x14ac:dyDescent="0.2"/>
    <row r="20983" ht="12.75" customHeight="1" x14ac:dyDescent="0.2"/>
    <row r="20984" ht="12.75" customHeight="1" x14ac:dyDescent="0.2"/>
    <row r="20985" ht="12.75" customHeight="1" x14ac:dyDescent="0.2"/>
    <row r="20986" ht="12.75" customHeight="1" x14ac:dyDescent="0.2"/>
    <row r="20987" ht="12.75" customHeight="1" x14ac:dyDescent="0.2"/>
    <row r="20988" ht="12.75" customHeight="1" x14ac:dyDescent="0.2"/>
    <row r="20989" ht="12.75" customHeight="1" x14ac:dyDescent="0.2"/>
    <row r="20990" ht="12.75" customHeight="1" x14ac:dyDescent="0.2"/>
    <row r="20991" ht="12.75" customHeight="1" x14ac:dyDescent="0.2"/>
    <row r="20992" ht="12.75" customHeight="1" x14ac:dyDescent="0.2"/>
    <row r="20993" ht="12.75" customHeight="1" x14ac:dyDescent="0.2"/>
    <row r="20994" ht="12.75" customHeight="1" x14ac:dyDescent="0.2"/>
    <row r="20995" ht="12.75" customHeight="1" x14ac:dyDescent="0.2"/>
    <row r="20996" ht="12.75" customHeight="1" x14ac:dyDescent="0.2"/>
    <row r="20997" ht="12.75" customHeight="1" x14ac:dyDescent="0.2"/>
    <row r="20998" ht="12.75" customHeight="1" x14ac:dyDescent="0.2"/>
    <row r="20999" ht="12.75" customHeight="1" x14ac:dyDescent="0.2"/>
    <row r="21000" ht="12.75" customHeight="1" x14ac:dyDescent="0.2"/>
    <row r="21001" ht="12.75" customHeight="1" x14ac:dyDescent="0.2"/>
    <row r="21002" ht="12.75" customHeight="1" x14ac:dyDescent="0.2"/>
    <row r="21003" ht="12.75" customHeight="1" x14ac:dyDescent="0.2"/>
    <row r="21004" ht="12.75" customHeight="1" x14ac:dyDescent="0.2"/>
    <row r="21005" ht="12.75" customHeight="1" x14ac:dyDescent="0.2"/>
    <row r="21006" ht="12.75" customHeight="1" x14ac:dyDescent="0.2"/>
    <row r="21007" ht="12.75" customHeight="1" x14ac:dyDescent="0.2"/>
    <row r="21008" ht="12.75" customHeight="1" x14ac:dyDescent="0.2"/>
    <row r="21009" ht="12.75" customHeight="1" x14ac:dyDescent="0.2"/>
    <row r="21010" ht="12.75" customHeight="1" x14ac:dyDescent="0.2"/>
    <row r="21011" ht="12.75" customHeight="1" x14ac:dyDescent="0.2"/>
    <row r="21012" ht="12.75" customHeight="1" x14ac:dyDescent="0.2"/>
    <row r="21013" ht="12.75" customHeight="1" x14ac:dyDescent="0.2"/>
    <row r="21014" ht="12.75" customHeight="1" x14ac:dyDescent="0.2"/>
    <row r="21015" ht="12.75" customHeight="1" x14ac:dyDescent="0.2"/>
    <row r="21016" ht="12.75" customHeight="1" x14ac:dyDescent="0.2"/>
    <row r="21017" ht="12.75" customHeight="1" x14ac:dyDescent="0.2"/>
    <row r="21018" ht="12.75" customHeight="1" x14ac:dyDescent="0.2"/>
    <row r="21019" ht="12.75" customHeight="1" x14ac:dyDescent="0.2"/>
    <row r="21020" ht="12.75" customHeight="1" x14ac:dyDescent="0.2"/>
    <row r="21021" ht="12.75" customHeight="1" x14ac:dyDescent="0.2"/>
    <row r="21022" ht="12.75" customHeight="1" x14ac:dyDescent="0.2"/>
    <row r="21023" ht="12.75" customHeight="1" x14ac:dyDescent="0.2"/>
    <row r="21024" ht="12.75" customHeight="1" x14ac:dyDescent="0.2"/>
    <row r="21025" ht="12.75" customHeight="1" x14ac:dyDescent="0.2"/>
    <row r="21026" ht="12.75" customHeight="1" x14ac:dyDescent="0.2"/>
    <row r="21027" ht="12.75" customHeight="1" x14ac:dyDescent="0.2"/>
    <row r="21028" ht="12.75" customHeight="1" x14ac:dyDescent="0.2"/>
    <row r="21029" ht="12.75" customHeight="1" x14ac:dyDescent="0.2"/>
    <row r="21030" ht="12.75" customHeight="1" x14ac:dyDescent="0.2"/>
    <row r="21031" ht="12.75" customHeight="1" x14ac:dyDescent="0.2"/>
    <row r="21032" ht="12.75" customHeight="1" x14ac:dyDescent="0.2"/>
    <row r="21033" ht="12.75" customHeight="1" x14ac:dyDescent="0.2"/>
    <row r="21034" ht="12.75" customHeight="1" x14ac:dyDescent="0.2"/>
    <row r="21035" ht="12.75" customHeight="1" x14ac:dyDescent="0.2"/>
    <row r="21036" ht="12.75" customHeight="1" x14ac:dyDescent="0.2"/>
    <row r="21037" ht="12.75" customHeight="1" x14ac:dyDescent="0.2"/>
    <row r="21038" ht="12.75" customHeight="1" x14ac:dyDescent="0.2"/>
    <row r="21039" ht="12.75" customHeight="1" x14ac:dyDescent="0.2"/>
    <row r="21040" ht="12.75" customHeight="1" x14ac:dyDescent="0.2"/>
    <row r="21041" ht="12.75" customHeight="1" x14ac:dyDescent="0.2"/>
    <row r="21042" ht="12.75" customHeight="1" x14ac:dyDescent="0.2"/>
    <row r="21043" ht="12.75" customHeight="1" x14ac:dyDescent="0.2"/>
    <row r="21044" ht="12.75" customHeight="1" x14ac:dyDescent="0.2"/>
    <row r="21045" ht="12.75" customHeight="1" x14ac:dyDescent="0.2"/>
    <row r="21046" ht="12.75" customHeight="1" x14ac:dyDescent="0.2"/>
    <row r="21047" ht="12.75" customHeight="1" x14ac:dyDescent="0.2"/>
    <row r="21048" ht="12.75" customHeight="1" x14ac:dyDescent="0.2"/>
    <row r="21049" ht="12.75" customHeight="1" x14ac:dyDescent="0.2"/>
    <row r="21050" ht="12.75" customHeight="1" x14ac:dyDescent="0.2"/>
    <row r="21051" ht="12.75" customHeight="1" x14ac:dyDescent="0.2"/>
    <row r="21052" ht="12.75" customHeight="1" x14ac:dyDescent="0.2"/>
    <row r="21053" ht="12.75" customHeight="1" x14ac:dyDescent="0.2"/>
    <row r="21054" ht="12.75" customHeight="1" x14ac:dyDescent="0.2"/>
    <row r="21055" ht="12.75" customHeight="1" x14ac:dyDescent="0.2"/>
    <row r="21056" ht="12.75" customHeight="1" x14ac:dyDescent="0.2"/>
    <row r="21057" ht="12.75" customHeight="1" x14ac:dyDescent="0.2"/>
    <row r="21058" ht="12.75" customHeight="1" x14ac:dyDescent="0.2"/>
    <row r="21059" ht="12.75" customHeight="1" x14ac:dyDescent="0.2"/>
    <row r="21060" ht="12.75" customHeight="1" x14ac:dyDescent="0.2"/>
    <row r="21061" ht="12.75" customHeight="1" x14ac:dyDescent="0.2"/>
    <row r="21062" ht="12.75" customHeight="1" x14ac:dyDescent="0.2"/>
    <row r="21063" ht="12.75" customHeight="1" x14ac:dyDescent="0.2"/>
    <row r="21064" ht="12.75" customHeight="1" x14ac:dyDescent="0.2"/>
    <row r="21065" ht="12.75" customHeight="1" x14ac:dyDescent="0.2"/>
    <row r="21066" ht="12.75" customHeight="1" x14ac:dyDescent="0.2"/>
    <row r="21067" ht="12.75" customHeight="1" x14ac:dyDescent="0.2"/>
    <row r="21068" ht="12.75" customHeight="1" x14ac:dyDescent="0.2"/>
    <row r="21069" ht="12.75" customHeight="1" x14ac:dyDescent="0.2"/>
    <row r="21070" ht="12.75" customHeight="1" x14ac:dyDescent="0.2"/>
    <row r="21071" ht="12.75" customHeight="1" x14ac:dyDescent="0.2"/>
    <row r="21072" ht="12.75" customHeight="1" x14ac:dyDescent="0.2"/>
    <row r="21073" ht="12.75" customHeight="1" x14ac:dyDescent="0.2"/>
    <row r="21074" ht="12.75" customHeight="1" x14ac:dyDescent="0.2"/>
    <row r="21075" ht="12.75" customHeight="1" x14ac:dyDescent="0.2"/>
    <row r="21076" ht="12.75" customHeight="1" x14ac:dyDescent="0.2"/>
    <row r="21077" ht="12.75" customHeight="1" x14ac:dyDescent="0.2"/>
    <row r="21078" ht="12.75" customHeight="1" x14ac:dyDescent="0.2"/>
    <row r="21079" ht="12.75" customHeight="1" x14ac:dyDescent="0.2"/>
    <row r="21080" ht="12.75" customHeight="1" x14ac:dyDescent="0.2"/>
    <row r="21081" ht="12.75" customHeight="1" x14ac:dyDescent="0.2"/>
    <row r="21082" ht="12.75" customHeight="1" x14ac:dyDescent="0.2"/>
    <row r="21083" ht="12.75" customHeight="1" x14ac:dyDescent="0.2"/>
    <row r="21084" ht="12.75" customHeight="1" x14ac:dyDescent="0.2"/>
    <row r="21085" ht="12.75" customHeight="1" x14ac:dyDescent="0.2"/>
    <row r="21086" ht="12.75" customHeight="1" x14ac:dyDescent="0.2"/>
    <row r="21087" ht="12.75" customHeight="1" x14ac:dyDescent="0.2"/>
    <row r="21088" ht="12.75" customHeight="1" x14ac:dyDescent="0.2"/>
    <row r="21089" ht="12.75" customHeight="1" x14ac:dyDescent="0.2"/>
    <row r="21090" ht="12.75" customHeight="1" x14ac:dyDescent="0.2"/>
    <row r="21091" ht="12.75" customHeight="1" x14ac:dyDescent="0.2"/>
    <row r="21092" ht="12.75" customHeight="1" x14ac:dyDescent="0.2"/>
    <row r="21093" ht="12.75" customHeight="1" x14ac:dyDescent="0.2"/>
    <row r="21094" ht="12.75" customHeight="1" x14ac:dyDescent="0.2"/>
    <row r="21095" ht="12.75" customHeight="1" x14ac:dyDescent="0.2"/>
    <row r="21096" ht="12.75" customHeight="1" x14ac:dyDescent="0.2"/>
    <row r="21097" ht="12.75" customHeight="1" x14ac:dyDescent="0.2"/>
    <row r="21098" ht="12.75" customHeight="1" x14ac:dyDescent="0.2"/>
    <row r="21099" ht="12.75" customHeight="1" x14ac:dyDescent="0.2"/>
    <row r="21100" ht="12.75" customHeight="1" x14ac:dyDescent="0.2"/>
    <row r="21101" ht="12.75" customHeight="1" x14ac:dyDescent="0.2"/>
    <row r="21102" ht="12.75" customHeight="1" x14ac:dyDescent="0.2"/>
    <row r="21103" ht="12.75" customHeight="1" x14ac:dyDescent="0.2"/>
    <row r="21104" ht="12.75" customHeight="1" x14ac:dyDescent="0.2"/>
    <row r="21105" ht="12.75" customHeight="1" x14ac:dyDescent="0.2"/>
    <row r="21106" ht="12.75" customHeight="1" x14ac:dyDescent="0.2"/>
    <row r="21107" ht="12.75" customHeight="1" x14ac:dyDescent="0.2"/>
    <row r="21108" ht="12.75" customHeight="1" x14ac:dyDescent="0.2"/>
    <row r="21109" ht="12.75" customHeight="1" x14ac:dyDescent="0.2"/>
    <row r="21110" ht="12.75" customHeight="1" x14ac:dyDescent="0.2"/>
    <row r="21111" ht="12.75" customHeight="1" x14ac:dyDescent="0.2"/>
    <row r="21112" ht="12.75" customHeight="1" x14ac:dyDescent="0.2"/>
    <row r="21113" ht="12.75" customHeight="1" x14ac:dyDescent="0.2"/>
    <row r="21114" ht="12.75" customHeight="1" x14ac:dyDescent="0.2"/>
    <row r="21115" ht="12.75" customHeight="1" x14ac:dyDescent="0.2"/>
    <row r="21116" ht="12.75" customHeight="1" x14ac:dyDescent="0.2"/>
    <row r="21117" ht="12.75" customHeight="1" x14ac:dyDescent="0.2"/>
    <row r="21118" ht="12.75" customHeight="1" x14ac:dyDescent="0.2"/>
    <row r="21119" ht="12.75" customHeight="1" x14ac:dyDescent="0.2"/>
    <row r="21120" ht="12.75" customHeight="1" x14ac:dyDescent="0.2"/>
    <row r="21121" ht="12.75" customHeight="1" x14ac:dyDescent="0.2"/>
    <row r="21122" ht="12.75" customHeight="1" x14ac:dyDescent="0.2"/>
    <row r="21123" ht="12.75" customHeight="1" x14ac:dyDescent="0.2"/>
    <row r="21124" ht="12.75" customHeight="1" x14ac:dyDescent="0.2"/>
    <row r="21125" ht="12.75" customHeight="1" x14ac:dyDescent="0.2"/>
    <row r="21126" ht="12.75" customHeight="1" x14ac:dyDescent="0.2"/>
    <row r="21127" ht="12.75" customHeight="1" x14ac:dyDescent="0.2"/>
    <row r="21128" ht="12.75" customHeight="1" x14ac:dyDescent="0.2"/>
    <row r="21129" ht="12.75" customHeight="1" x14ac:dyDescent="0.2"/>
    <row r="21130" ht="12.75" customHeight="1" x14ac:dyDescent="0.2"/>
    <row r="21131" ht="12.75" customHeight="1" x14ac:dyDescent="0.2"/>
    <row r="21132" ht="12.75" customHeight="1" x14ac:dyDescent="0.2"/>
    <row r="21133" ht="12.75" customHeight="1" x14ac:dyDescent="0.2"/>
    <row r="21134" ht="12.75" customHeight="1" x14ac:dyDescent="0.2"/>
    <row r="21135" ht="12.75" customHeight="1" x14ac:dyDescent="0.2"/>
    <row r="21136" ht="12.75" customHeight="1" x14ac:dyDescent="0.2"/>
    <row r="21137" ht="12.75" customHeight="1" x14ac:dyDescent="0.2"/>
    <row r="21138" ht="12.75" customHeight="1" x14ac:dyDescent="0.2"/>
    <row r="21139" ht="12.75" customHeight="1" x14ac:dyDescent="0.2"/>
    <row r="21140" ht="12.75" customHeight="1" x14ac:dyDescent="0.2"/>
    <row r="21141" ht="12.75" customHeight="1" x14ac:dyDescent="0.2"/>
    <row r="21142" ht="12.75" customHeight="1" x14ac:dyDescent="0.2"/>
    <row r="21143" ht="12.75" customHeight="1" x14ac:dyDescent="0.2"/>
    <row r="21144" ht="12.75" customHeight="1" x14ac:dyDescent="0.2"/>
    <row r="21145" ht="12.75" customHeight="1" x14ac:dyDescent="0.2"/>
    <row r="21146" ht="12.75" customHeight="1" x14ac:dyDescent="0.2"/>
    <row r="21147" ht="12.75" customHeight="1" x14ac:dyDescent="0.2"/>
    <row r="21148" ht="12.75" customHeight="1" x14ac:dyDescent="0.2"/>
    <row r="21149" ht="12.75" customHeight="1" x14ac:dyDescent="0.2"/>
    <row r="21150" ht="12.75" customHeight="1" x14ac:dyDescent="0.2"/>
    <row r="21151" ht="12.75" customHeight="1" x14ac:dyDescent="0.2"/>
    <row r="21152" ht="12.75" customHeight="1" x14ac:dyDescent="0.2"/>
    <row r="21153" ht="12.75" customHeight="1" x14ac:dyDescent="0.2"/>
    <row r="21154" ht="12.75" customHeight="1" x14ac:dyDescent="0.2"/>
    <row r="21155" ht="12.75" customHeight="1" x14ac:dyDescent="0.2"/>
    <row r="21156" ht="12.75" customHeight="1" x14ac:dyDescent="0.2"/>
    <row r="21157" ht="12.75" customHeight="1" x14ac:dyDescent="0.2"/>
    <row r="21158" ht="12.75" customHeight="1" x14ac:dyDescent="0.2"/>
    <row r="21159" ht="12.75" customHeight="1" x14ac:dyDescent="0.2"/>
    <row r="21160" ht="12.75" customHeight="1" x14ac:dyDescent="0.2"/>
    <row r="21161" ht="12.75" customHeight="1" x14ac:dyDescent="0.2"/>
    <row r="21162" ht="12.75" customHeight="1" x14ac:dyDescent="0.2"/>
    <row r="21163" ht="12.75" customHeight="1" x14ac:dyDescent="0.2"/>
    <row r="21164" ht="12.75" customHeight="1" x14ac:dyDescent="0.2"/>
    <row r="21165" ht="12.75" customHeight="1" x14ac:dyDescent="0.2"/>
    <row r="21166" ht="12.75" customHeight="1" x14ac:dyDescent="0.2"/>
    <row r="21167" ht="12.75" customHeight="1" x14ac:dyDescent="0.2"/>
    <row r="21168" ht="12.75" customHeight="1" x14ac:dyDescent="0.2"/>
    <row r="21169" ht="12.75" customHeight="1" x14ac:dyDescent="0.2"/>
    <row r="21170" ht="12.75" customHeight="1" x14ac:dyDescent="0.2"/>
    <row r="21171" ht="12.75" customHeight="1" x14ac:dyDescent="0.2"/>
    <row r="21172" ht="12.75" customHeight="1" x14ac:dyDescent="0.2"/>
    <row r="21173" ht="12.75" customHeight="1" x14ac:dyDescent="0.2"/>
    <row r="21174" ht="12.75" customHeight="1" x14ac:dyDescent="0.2"/>
    <row r="21175" ht="12.75" customHeight="1" x14ac:dyDescent="0.2"/>
    <row r="21176" ht="12.75" customHeight="1" x14ac:dyDescent="0.2"/>
    <row r="21177" ht="12.75" customHeight="1" x14ac:dyDescent="0.2"/>
    <row r="21178" ht="12.75" customHeight="1" x14ac:dyDescent="0.2"/>
    <row r="21179" ht="12.75" customHeight="1" x14ac:dyDescent="0.2"/>
    <row r="21180" ht="12.75" customHeight="1" x14ac:dyDescent="0.2"/>
    <row r="21181" ht="12.75" customHeight="1" x14ac:dyDescent="0.2"/>
    <row r="21182" ht="12.75" customHeight="1" x14ac:dyDescent="0.2"/>
    <row r="21183" ht="12.75" customHeight="1" x14ac:dyDescent="0.2"/>
    <row r="21184" ht="12.75" customHeight="1" x14ac:dyDescent="0.2"/>
    <row r="21185" ht="12.75" customHeight="1" x14ac:dyDescent="0.2"/>
    <row r="21186" ht="12.75" customHeight="1" x14ac:dyDescent="0.2"/>
    <row r="21187" ht="12.75" customHeight="1" x14ac:dyDescent="0.2"/>
    <row r="21188" ht="12.75" customHeight="1" x14ac:dyDescent="0.2"/>
    <row r="21189" ht="12.75" customHeight="1" x14ac:dyDescent="0.2"/>
    <row r="21190" ht="12.75" customHeight="1" x14ac:dyDescent="0.2"/>
    <row r="21191" ht="12.75" customHeight="1" x14ac:dyDescent="0.2"/>
    <row r="21192" ht="12.75" customHeight="1" x14ac:dyDescent="0.2"/>
    <row r="21193" ht="12.75" customHeight="1" x14ac:dyDescent="0.2"/>
    <row r="21194" ht="12.75" customHeight="1" x14ac:dyDescent="0.2"/>
    <row r="21195" ht="12.75" customHeight="1" x14ac:dyDescent="0.2"/>
    <row r="21196" ht="12.75" customHeight="1" x14ac:dyDescent="0.2"/>
    <row r="21197" ht="12.75" customHeight="1" x14ac:dyDescent="0.2"/>
    <row r="21198" ht="12.75" customHeight="1" x14ac:dyDescent="0.2"/>
    <row r="21199" ht="12.75" customHeight="1" x14ac:dyDescent="0.2"/>
    <row r="21200" ht="12.75" customHeight="1" x14ac:dyDescent="0.2"/>
    <row r="21201" ht="12.75" customHeight="1" x14ac:dyDescent="0.2"/>
    <row r="21202" ht="12.75" customHeight="1" x14ac:dyDescent="0.2"/>
    <row r="21203" ht="12.75" customHeight="1" x14ac:dyDescent="0.2"/>
    <row r="21204" ht="12.75" customHeight="1" x14ac:dyDescent="0.2"/>
    <row r="21205" ht="12.75" customHeight="1" x14ac:dyDescent="0.2"/>
    <row r="21206" ht="12.75" customHeight="1" x14ac:dyDescent="0.2"/>
    <row r="21207" ht="12.75" customHeight="1" x14ac:dyDescent="0.2"/>
    <row r="21208" ht="12.75" customHeight="1" x14ac:dyDescent="0.2"/>
    <row r="21209" ht="12.75" customHeight="1" x14ac:dyDescent="0.2"/>
    <row r="21210" ht="12.75" customHeight="1" x14ac:dyDescent="0.2"/>
    <row r="21211" ht="12.75" customHeight="1" x14ac:dyDescent="0.2"/>
    <row r="21212" ht="12.75" customHeight="1" x14ac:dyDescent="0.2"/>
    <row r="21213" ht="12.75" customHeight="1" x14ac:dyDescent="0.2"/>
    <row r="21214" ht="12.75" customHeight="1" x14ac:dyDescent="0.2"/>
    <row r="21215" ht="12.75" customHeight="1" x14ac:dyDescent="0.2"/>
    <row r="21216" ht="12.75" customHeight="1" x14ac:dyDescent="0.2"/>
    <row r="21217" ht="12.75" customHeight="1" x14ac:dyDescent="0.2"/>
    <row r="21218" ht="12.75" customHeight="1" x14ac:dyDescent="0.2"/>
    <row r="21219" ht="12.75" customHeight="1" x14ac:dyDescent="0.2"/>
    <row r="21220" ht="12.75" customHeight="1" x14ac:dyDescent="0.2"/>
    <row r="21221" ht="12.75" customHeight="1" x14ac:dyDescent="0.2"/>
    <row r="21222" ht="12.75" customHeight="1" x14ac:dyDescent="0.2"/>
    <row r="21223" ht="12.75" customHeight="1" x14ac:dyDescent="0.2"/>
    <row r="21224" ht="12.75" customHeight="1" x14ac:dyDescent="0.2"/>
    <row r="21225" ht="12.75" customHeight="1" x14ac:dyDescent="0.2"/>
    <row r="21226" ht="12.75" customHeight="1" x14ac:dyDescent="0.2"/>
    <row r="21227" ht="12.75" customHeight="1" x14ac:dyDescent="0.2"/>
    <row r="21228" ht="12.75" customHeight="1" x14ac:dyDescent="0.2"/>
    <row r="21229" ht="12.75" customHeight="1" x14ac:dyDescent="0.2"/>
    <row r="21230" ht="12.75" customHeight="1" x14ac:dyDescent="0.2"/>
    <row r="21231" ht="12.75" customHeight="1" x14ac:dyDescent="0.2"/>
    <row r="21232" ht="12.75" customHeight="1" x14ac:dyDescent="0.2"/>
    <row r="21233" ht="12.75" customHeight="1" x14ac:dyDescent="0.2"/>
    <row r="21234" ht="12.75" customHeight="1" x14ac:dyDescent="0.2"/>
    <row r="21235" ht="12.75" customHeight="1" x14ac:dyDescent="0.2"/>
    <row r="21236" ht="12.75" customHeight="1" x14ac:dyDescent="0.2"/>
    <row r="21237" ht="12.75" customHeight="1" x14ac:dyDescent="0.2"/>
    <row r="21238" ht="12.75" customHeight="1" x14ac:dyDescent="0.2"/>
    <row r="21239" ht="12.75" customHeight="1" x14ac:dyDescent="0.2"/>
    <row r="21240" ht="12.75" customHeight="1" x14ac:dyDescent="0.2"/>
    <row r="21241" ht="12.75" customHeight="1" x14ac:dyDescent="0.2"/>
    <row r="21242" ht="12.75" customHeight="1" x14ac:dyDescent="0.2"/>
    <row r="21243" ht="12.75" customHeight="1" x14ac:dyDescent="0.2"/>
    <row r="21244" ht="12.75" customHeight="1" x14ac:dyDescent="0.2"/>
    <row r="21245" ht="12.75" customHeight="1" x14ac:dyDescent="0.2"/>
    <row r="21246" ht="12.75" customHeight="1" x14ac:dyDescent="0.2"/>
    <row r="21247" ht="12.75" customHeight="1" x14ac:dyDescent="0.2"/>
    <row r="21248" ht="12.75" customHeight="1" x14ac:dyDescent="0.2"/>
    <row r="21249" ht="12.75" customHeight="1" x14ac:dyDescent="0.2"/>
    <row r="21250" ht="12.75" customHeight="1" x14ac:dyDescent="0.2"/>
    <row r="21251" ht="12.75" customHeight="1" x14ac:dyDescent="0.2"/>
    <row r="21252" ht="12.75" customHeight="1" x14ac:dyDescent="0.2"/>
    <row r="21253" ht="12.75" customHeight="1" x14ac:dyDescent="0.2"/>
    <row r="21254" ht="12.75" customHeight="1" x14ac:dyDescent="0.2"/>
    <row r="21255" ht="12.75" customHeight="1" x14ac:dyDescent="0.2"/>
    <row r="21256" ht="12.75" customHeight="1" x14ac:dyDescent="0.2"/>
    <row r="21257" ht="12.75" customHeight="1" x14ac:dyDescent="0.2"/>
    <row r="21258" ht="12.75" customHeight="1" x14ac:dyDescent="0.2"/>
    <row r="21259" ht="12.75" customHeight="1" x14ac:dyDescent="0.2"/>
    <row r="21260" ht="12.75" customHeight="1" x14ac:dyDescent="0.2"/>
    <row r="21261" ht="12.75" customHeight="1" x14ac:dyDescent="0.2"/>
    <row r="21262" ht="12.75" customHeight="1" x14ac:dyDescent="0.2"/>
    <row r="21263" ht="12.75" customHeight="1" x14ac:dyDescent="0.2"/>
    <row r="21264" ht="12.75" customHeight="1" x14ac:dyDescent="0.2"/>
    <row r="21265" ht="12.75" customHeight="1" x14ac:dyDescent="0.2"/>
    <row r="21266" ht="12.75" customHeight="1" x14ac:dyDescent="0.2"/>
    <row r="21267" ht="12.75" customHeight="1" x14ac:dyDescent="0.2"/>
    <row r="21268" ht="12.75" customHeight="1" x14ac:dyDescent="0.2"/>
    <row r="21269" ht="12.75" customHeight="1" x14ac:dyDescent="0.2"/>
    <row r="21270" ht="12.75" customHeight="1" x14ac:dyDescent="0.2"/>
    <row r="21271" ht="12.75" customHeight="1" x14ac:dyDescent="0.2"/>
    <row r="21272" ht="12.75" customHeight="1" x14ac:dyDescent="0.2"/>
    <row r="21273" ht="12.75" customHeight="1" x14ac:dyDescent="0.2"/>
    <row r="21274" ht="12.75" customHeight="1" x14ac:dyDescent="0.2"/>
    <row r="21275" ht="12.75" customHeight="1" x14ac:dyDescent="0.2"/>
    <row r="21276" ht="12.75" customHeight="1" x14ac:dyDescent="0.2"/>
    <row r="21277" ht="12.75" customHeight="1" x14ac:dyDescent="0.2"/>
    <row r="21278" ht="12.75" customHeight="1" x14ac:dyDescent="0.2"/>
    <row r="21279" ht="12.75" customHeight="1" x14ac:dyDescent="0.2"/>
    <row r="21280" ht="12.75" customHeight="1" x14ac:dyDescent="0.2"/>
    <row r="21281" ht="12.75" customHeight="1" x14ac:dyDescent="0.2"/>
    <row r="21282" ht="12.75" customHeight="1" x14ac:dyDescent="0.2"/>
    <row r="21283" ht="12.75" customHeight="1" x14ac:dyDescent="0.2"/>
    <row r="21284" ht="12.75" customHeight="1" x14ac:dyDescent="0.2"/>
    <row r="21285" ht="12.75" customHeight="1" x14ac:dyDescent="0.2"/>
    <row r="21286" ht="12.75" customHeight="1" x14ac:dyDescent="0.2"/>
    <row r="21287" ht="12.75" customHeight="1" x14ac:dyDescent="0.2"/>
    <row r="21288" ht="12.75" customHeight="1" x14ac:dyDescent="0.2"/>
    <row r="21289" ht="12.75" customHeight="1" x14ac:dyDescent="0.2"/>
    <row r="21290" ht="12.75" customHeight="1" x14ac:dyDescent="0.2"/>
    <row r="21291" ht="12.75" customHeight="1" x14ac:dyDescent="0.2"/>
    <row r="21292" ht="12.75" customHeight="1" x14ac:dyDescent="0.2"/>
    <row r="21293" ht="12.75" customHeight="1" x14ac:dyDescent="0.2"/>
    <row r="21294" ht="12.75" customHeight="1" x14ac:dyDescent="0.2"/>
    <row r="21295" ht="12.75" customHeight="1" x14ac:dyDescent="0.2"/>
    <row r="21296" ht="12.75" customHeight="1" x14ac:dyDescent="0.2"/>
    <row r="21297" ht="12.75" customHeight="1" x14ac:dyDescent="0.2"/>
    <row r="21298" ht="12.75" customHeight="1" x14ac:dyDescent="0.2"/>
    <row r="21299" ht="12.75" customHeight="1" x14ac:dyDescent="0.2"/>
    <row r="21300" ht="12.75" customHeight="1" x14ac:dyDescent="0.2"/>
    <row r="21301" ht="12.75" customHeight="1" x14ac:dyDescent="0.2"/>
    <row r="21302" ht="12.75" customHeight="1" x14ac:dyDescent="0.2"/>
    <row r="21303" ht="12.75" customHeight="1" x14ac:dyDescent="0.2"/>
    <row r="21304" ht="12.75" customHeight="1" x14ac:dyDescent="0.2"/>
    <row r="21305" ht="12.75" customHeight="1" x14ac:dyDescent="0.2"/>
    <row r="21306" ht="12.75" customHeight="1" x14ac:dyDescent="0.2"/>
    <row r="21307" ht="12.75" customHeight="1" x14ac:dyDescent="0.2"/>
    <row r="21308" ht="12.75" customHeight="1" x14ac:dyDescent="0.2"/>
    <row r="21309" ht="12.75" customHeight="1" x14ac:dyDescent="0.2"/>
    <row r="21310" ht="12.75" customHeight="1" x14ac:dyDescent="0.2"/>
    <row r="21311" ht="12.75" customHeight="1" x14ac:dyDescent="0.2"/>
    <row r="21312" ht="12.75" customHeight="1" x14ac:dyDescent="0.2"/>
    <row r="21313" ht="12.75" customHeight="1" x14ac:dyDescent="0.2"/>
    <row r="21314" ht="12.75" customHeight="1" x14ac:dyDescent="0.2"/>
    <row r="21315" ht="12.75" customHeight="1" x14ac:dyDescent="0.2"/>
    <row r="21316" ht="12.75" customHeight="1" x14ac:dyDescent="0.2"/>
    <row r="21317" ht="12.75" customHeight="1" x14ac:dyDescent="0.2"/>
    <row r="21318" ht="12.75" customHeight="1" x14ac:dyDescent="0.2"/>
    <row r="21319" ht="12.75" customHeight="1" x14ac:dyDescent="0.2"/>
    <row r="21320" ht="12.75" customHeight="1" x14ac:dyDescent="0.2"/>
    <row r="21321" ht="12.75" customHeight="1" x14ac:dyDescent="0.2"/>
    <row r="21322" ht="12.75" customHeight="1" x14ac:dyDescent="0.2"/>
    <row r="21323" ht="12.75" customHeight="1" x14ac:dyDescent="0.2"/>
    <row r="21324" ht="12.75" customHeight="1" x14ac:dyDescent="0.2"/>
    <row r="21325" ht="12.75" customHeight="1" x14ac:dyDescent="0.2"/>
    <row r="21326" ht="12.75" customHeight="1" x14ac:dyDescent="0.2"/>
    <row r="21327" ht="12.75" customHeight="1" x14ac:dyDescent="0.2"/>
    <row r="21328" ht="12.75" customHeight="1" x14ac:dyDescent="0.2"/>
    <row r="21329" ht="12.75" customHeight="1" x14ac:dyDescent="0.2"/>
    <row r="21330" ht="12.75" customHeight="1" x14ac:dyDescent="0.2"/>
    <row r="21331" ht="12.75" customHeight="1" x14ac:dyDescent="0.2"/>
    <row r="21332" ht="12.75" customHeight="1" x14ac:dyDescent="0.2"/>
    <row r="21333" ht="12.75" customHeight="1" x14ac:dyDescent="0.2"/>
    <row r="21334" ht="12.75" customHeight="1" x14ac:dyDescent="0.2"/>
    <row r="21335" ht="12.75" customHeight="1" x14ac:dyDescent="0.2"/>
    <row r="21336" ht="12.75" customHeight="1" x14ac:dyDescent="0.2"/>
    <row r="21337" ht="12.75" customHeight="1" x14ac:dyDescent="0.2"/>
    <row r="21338" ht="12.75" customHeight="1" x14ac:dyDescent="0.2"/>
    <row r="21339" ht="12.75" customHeight="1" x14ac:dyDescent="0.2"/>
    <row r="21340" ht="12.75" customHeight="1" x14ac:dyDescent="0.2"/>
    <row r="21341" ht="12.75" customHeight="1" x14ac:dyDescent="0.2"/>
    <row r="21342" ht="12.75" customHeight="1" x14ac:dyDescent="0.2"/>
    <row r="21343" ht="12.75" customHeight="1" x14ac:dyDescent="0.2"/>
    <row r="21344" ht="12.75" customHeight="1" x14ac:dyDescent="0.2"/>
    <row r="21345" ht="12.75" customHeight="1" x14ac:dyDescent="0.2"/>
    <row r="21346" ht="12.75" customHeight="1" x14ac:dyDescent="0.2"/>
    <row r="21347" ht="12.75" customHeight="1" x14ac:dyDescent="0.2"/>
    <row r="21348" ht="12.75" customHeight="1" x14ac:dyDescent="0.2"/>
    <row r="21349" ht="12.75" customHeight="1" x14ac:dyDescent="0.2"/>
    <row r="21350" ht="12.75" customHeight="1" x14ac:dyDescent="0.2"/>
    <row r="21351" ht="12.75" customHeight="1" x14ac:dyDescent="0.2"/>
    <row r="21352" ht="12.75" customHeight="1" x14ac:dyDescent="0.2"/>
    <row r="21353" ht="12.75" customHeight="1" x14ac:dyDescent="0.2"/>
    <row r="21354" ht="12.75" customHeight="1" x14ac:dyDescent="0.2"/>
    <row r="21355" ht="12.75" customHeight="1" x14ac:dyDescent="0.2"/>
    <row r="21356" ht="12.75" customHeight="1" x14ac:dyDescent="0.2"/>
    <row r="21357" ht="12.75" customHeight="1" x14ac:dyDescent="0.2"/>
    <row r="21358" ht="12.75" customHeight="1" x14ac:dyDescent="0.2"/>
    <row r="21359" ht="12.75" customHeight="1" x14ac:dyDescent="0.2"/>
    <row r="21360" ht="12.75" customHeight="1" x14ac:dyDescent="0.2"/>
    <row r="21361" ht="12.75" customHeight="1" x14ac:dyDescent="0.2"/>
    <row r="21362" ht="12.75" customHeight="1" x14ac:dyDescent="0.2"/>
    <row r="21363" ht="12.75" customHeight="1" x14ac:dyDescent="0.2"/>
    <row r="21364" ht="12.75" customHeight="1" x14ac:dyDescent="0.2"/>
    <row r="21365" ht="12.75" customHeight="1" x14ac:dyDescent="0.2"/>
    <row r="21366" ht="12.75" customHeight="1" x14ac:dyDescent="0.2"/>
    <row r="21367" ht="12.75" customHeight="1" x14ac:dyDescent="0.2"/>
    <row r="21368" ht="12.75" customHeight="1" x14ac:dyDescent="0.2"/>
    <row r="21369" ht="12.75" customHeight="1" x14ac:dyDescent="0.2"/>
    <row r="21370" ht="12.75" customHeight="1" x14ac:dyDescent="0.2"/>
    <row r="21371" ht="12.75" customHeight="1" x14ac:dyDescent="0.2"/>
    <row r="21372" ht="12.75" customHeight="1" x14ac:dyDescent="0.2"/>
    <row r="21373" ht="12.75" customHeight="1" x14ac:dyDescent="0.2"/>
    <row r="21374" ht="12.75" customHeight="1" x14ac:dyDescent="0.2"/>
    <row r="21375" ht="12.75" customHeight="1" x14ac:dyDescent="0.2"/>
    <row r="21376" ht="12.75" customHeight="1" x14ac:dyDescent="0.2"/>
    <row r="21377" ht="12.75" customHeight="1" x14ac:dyDescent="0.2"/>
    <row r="21378" ht="12.75" customHeight="1" x14ac:dyDescent="0.2"/>
    <row r="21379" ht="12.75" customHeight="1" x14ac:dyDescent="0.2"/>
    <row r="21380" ht="12.75" customHeight="1" x14ac:dyDescent="0.2"/>
    <row r="21381" ht="12.75" customHeight="1" x14ac:dyDescent="0.2"/>
    <row r="21382" ht="12.75" customHeight="1" x14ac:dyDescent="0.2"/>
    <row r="21383" ht="12.75" customHeight="1" x14ac:dyDescent="0.2"/>
    <row r="21384" ht="12.75" customHeight="1" x14ac:dyDescent="0.2"/>
    <row r="21385" ht="12.75" customHeight="1" x14ac:dyDescent="0.2"/>
    <row r="21386" ht="12.75" customHeight="1" x14ac:dyDescent="0.2"/>
    <row r="21387" ht="12.75" customHeight="1" x14ac:dyDescent="0.2"/>
    <row r="21388" ht="12.75" customHeight="1" x14ac:dyDescent="0.2"/>
    <row r="21389" ht="12.75" customHeight="1" x14ac:dyDescent="0.2"/>
    <row r="21390" ht="12.75" customHeight="1" x14ac:dyDescent="0.2"/>
    <row r="21391" ht="12.75" customHeight="1" x14ac:dyDescent="0.2"/>
    <row r="21392" ht="12.75" customHeight="1" x14ac:dyDescent="0.2"/>
    <row r="21393" ht="12.75" customHeight="1" x14ac:dyDescent="0.2"/>
    <row r="21394" ht="12.75" customHeight="1" x14ac:dyDescent="0.2"/>
    <row r="21395" ht="12.75" customHeight="1" x14ac:dyDescent="0.2"/>
    <row r="21396" ht="12.75" customHeight="1" x14ac:dyDescent="0.2"/>
    <row r="21397" ht="12.75" customHeight="1" x14ac:dyDescent="0.2"/>
    <row r="21398" ht="12.75" customHeight="1" x14ac:dyDescent="0.2"/>
    <row r="21399" ht="12.75" customHeight="1" x14ac:dyDescent="0.2"/>
    <row r="21400" ht="12.75" customHeight="1" x14ac:dyDescent="0.2"/>
    <row r="21401" ht="12.75" customHeight="1" x14ac:dyDescent="0.2"/>
    <row r="21402" ht="12.75" customHeight="1" x14ac:dyDescent="0.2"/>
    <row r="21403" ht="12.75" customHeight="1" x14ac:dyDescent="0.2"/>
    <row r="21404" ht="12.75" customHeight="1" x14ac:dyDescent="0.2"/>
    <row r="21405" ht="12.75" customHeight="1" x14ac:dyDescent="0.2"/>
    <row r="21406" ht="12.75" customHeight="1" x14ac:dyDescent="0.2"/>
    <row r="21407" ht="12.75" customHeight="1" x14ac:dyDescent="0.2"/>
    <row r="21408" ht="12.75" customHeight="1" x14ac:dyDescent="0.2"/>
    <row r="21409" ht="12.75" customHeight="1" x14ac:dyDescent="0.2"/>
    <row r="21410" ht="12.75" customHeight="1" x14ac:dyDescent="0.2"/>
    <row r="21411" ht="12.75" customHeight="1" x14ac:dyDescent="0.2"/>
    <row r="21412" ht="12.75" customHeight="1" x14ac:dyDescent="0.2"/>
    <row r="21413" ht="12.75" customHeight="1" x14ac:dyDescent="0.2"/>
    <row r="21414" ht="12.75" customHeight="1" x14ac:dyDescent="0.2"/>
    <row r="21415" ht="12.75" customHeight="1" x14ac:dyDescent="0.2"/>
    <row r="21416" ht="12.75" customHeight="1" x14ac:dyDescent="0.2"/>
    <row r="21417" ht="12.75" customHeight="1" x14ac:dyDescent="0.2"/>
    <row r="21418" ht="12.75" customHeight="1" x14ac:dyDescent="0.2"/>
    <row r="21419" ht="12.75" customHeight="1" x14ac:dyDescent="0.2"/>
    <row r="21420" ht="12.75" customHeight="1" x14ac:dyDescent="0.2"/>
    <row r="21421" ht="12.75" customHeight="1" x14ac:dyDescent="0.2"/>
    <row r="21422" ht="12.75" customHeight="1" x14ac:dyDescent="0.2"/>
    <row r="21423" ht="12.75" customHeight="1" x14ac:dyDescent="0.2"/>
    <row r="21424" ht="12.75" customHeight="1" x14ac:dyDescent="0.2"/>
    <row r="21425" ht="12.75" customHeight="1" x14ac:dyDescent="0.2"/>
    <row r="21426" ht="12.75" customHeight="1" x14ac:dyDescent="0.2"/>
    <row r="21427" ht="12.75" customHeight="1" x14ac:dyDescent="0.2"/>
    <row r="21428" ht="12.75" customHeight="1" x14ac:dyDescent="0.2"/>
    <row r="21429" ht="12.75" customHeight="1" x14ac:dyDescent="0.2"/>
    <row r="21430" ht="12.75" customHeight="1" x14ac:dyDescent="0.2"/>
    <row r="21431" ht="12.75" customHeight="1" x14ac:dyDescent="0.2"/>
    <row r="21432" ht="12.75" customHeight="1" x14ac:dyDescent="0.2"/>
    <row r="21433" ht="12.75" customHeight="1" x14ac:dyDescent="0.2"/>
    <row r="21434" ht="12.75" customHeight="1" x14ac:dyDescent="0.2"/>
    <row r="21435" ht="12.75" customHeight="1" x14ac:dyDescent="0.2"/>
    <row r="21436" ht="12.75" customHeight="1" x14ac:dyDescent="0.2"/>
    <row r="21437" ht="12.75" customHeight="1" x14ac:dyDescent="0.2"/>
    <row r="21438" ht="12.75" customHeight="1" x14ac:dyDescent="0.2"/>
    <row r="21439" ht="12.75" customHeight="1" x14ac:dyDescent="0.2"/>
    <row r="21440" ht="12.75" customHeight="1" x14ac:dyDescent="0.2"/>
    <row r="21441" ht="12.75" customHeight="1" x14ac:dyDescent="0.2"/>
    <row r="21442" ht="12.75" customHeight="1" x14ac:dyDescent="0.2"/>
    <row r="21443" ht="12.75" customHeight="1" x14ac:dyDescent="0.2"/>
    <row r="21444" ht="12.75" customHeight="1" x14ac:dyDescent="0.2"/>
    <row r="21445" ht="12.75" customHeight="1" x14ac:dyDescent="0.2"/>
    <row r="21446" ht="12.75" customHeight="1" x14ac:dyDescent="0.2"/>
    <row r="21447" ht="12.75" customHeight="1" x14ac:dyDescent="0.2"/>
    <row r="21448" ht="12.75" customHeight="1" x14ac:dyDescent="0.2"/>
    <row r="21449" ht="12.75" customHeight="1" x14ac:dyDescent="0.2"/>
    <row r="21450" ht="12.75" customHeight="1" x14ac:dyDescent="0.2"/>
    <row r="21451" ht="12.75" customHeight="1" x14ac:dyDescent="0.2"/>
    <row r="21452" ht="12.75" customHeight="1" x14ac:dyDescent="0.2"/>
    <row r="21453" ht="12.75" customHeight="1" x14ac:dyDescent="0.2"/>
    <row r="21454" ht="12.75" customHeight="1" x14ac:dyDescent="0.2"/>
    <row r="21455" ht="12.75" customHeight="1" x14ac:dyDescent="0.2"/>
    <row r="21456" ht="12.75" customHeight="1" x14ac:dyDescent="0.2"/>
    <row r="21457" ht="12.75" customHeight="1" x14ac:dyDescent="0.2"/>
    <row r="21458" ht="12.75" customHeight="1" x14ac:dyDescent="0.2"/>
    <row r="21459" ht="12.75" customHeight="1" x14ac:dyDescent="0.2"/>
    <row r="21460" ht="12.75" customHeight="1" x14ac:dyDescent="0.2"/>
    <row r="21461" ht="12.75" customHeight="1" x14ac:dyDescent="0.2"/>
    <row r="21462" ht="12.75" customHeight="1" x14ac:dyDescent="0.2"/>
    <row r="21463" ht="12.75" customHeight="1" x14ac:dyDescent="0.2"/>
    <row r="21464" ht="12.75" customHeight="1" x14ac:dyDescent="0.2"/>
    <row r="21465" ht="12.75" customHeight="1" x14ac:dyDescent="0.2"/>
    <row r="21466" ht="12.75" customHeight="1" x14ac:dyDescent="0.2"/>
    <row r="21467" ht="12.75" customHeight="1" x14ac:dyDescent="0.2"/>
    <row r="21468" ht="12.75" customHeight="1" x14ac:dyDescent="0.2"/>
    <row r="21469" ht="12.75" customHeight="1" x14ac:dyDescent="0.2"/>
    <row r="21470" ht="12.75" customHeight="1" x14ac:dyDescent="0.2"/>
    <row r="21471" ht="12.75" customHeight="1" x14ac:dyDescent="0.2"/>
    <row r="21472" ht="12.75" customHeight="1" x14ac:dyDescent="0.2"/>
    <row r="21473" ht="12.75" customHeight="1" x14ac:dyDescent="0.2"/>
    <row r="21474" ht="12.75" customHeight="1" x14ac:dyDescent="0.2"/>
    <row r="21475" ht="12.75" customHeight="1" x14ac:dyDescent="0.2"/>
    <row r="21476" ht="12.75" customHeight="1" x14ac:dyDescent="0.2"/>
    <row r="21477" ht="12.75" customHeight="1" x14ac:dyDescent="0.2"/>
    <row r="21478" ht="12.75" customHeight="1" x14ac:dyDescent="0.2"/>
    <row r="21479" ht="12.75" customHeight="1" x14ac:dyDescent="0.2"/>
    <row r="21480" ht="12.75" customHeight="1" x14ac:dyDescent="0.2"/>
    <row r="21481" ht="12.75" customHeight="1" x14ac:dyDescent="0.2"/>
    <row r="21482" ht="12.75" customHeight="1" x14ac:dyDescent="0.2"/>
    <row r="21483" ht="12.75" customHeight="1" x14ac:dyDescent="0.2"/>
    <row r="21484" ht="12.75" customHeight="1" x14ac:dyDescent="0.2"/>
    <row r="21485" ht="12.75" customHeight="1" x14ac:dyDescent="0.2"/>
    <row r="21486" ht="12.75" customHeight="1" x14ac:dyDescent="0.2"/>
    <row r="21487" ht="12.75" customHeight="1" x14ac:dyDescent="0.2"/>
    <row r="21488" ht="12.75" customHeight="1" x14ac:dyDescent="0.2"/>
    <row r="21489" ht="12.75" customHeight="1" x14ac:dyDescent="0.2"/>
    <row r="21490" ht="12.75" customHeight="1" x14ac:dyDescent="0.2"/>
    <row r="21491" ht="12.75" customHeight="1" x14ac:dyDescent="0.2"/>
    <row r="21492" ht="12.75" customHeight="1" x14ac:dyDescent="0.2"/>
    <row r="21493" ht="12.75" customHeight="1" x14ac:dyDescent="0.2"/>
    <row r="21494" ht="12.75" customHeight="1" x14ac:dyDescent="0.2"/>
    <row r="21495" ht="12.75" customHeight="1" x14ac:dyDescent="0.2"/>
    <row r="21496" ht="12.75" customHeight="1" x14ac:dyDescent="0.2"/>
    <row r="21497" ht="12.75" customHeight="1" x14ac:dyDescent="0.2"/>
    <row r="21498" ht="12.75" customHeight="1" x14ac:dyDescent="0.2"/>
    <row r="21499" ht="12.75" customHeight="1" x14ac:dyDescent="0.2"/>
    <row r="21500" ht="12.75" customHeight="1" x14ac:dyDescent="0.2"/>
    <row r="21501" ht="12.75" customHeight="1" x14ac:dyDescent="0.2"/>
    <row r="21502" ht="12.75" customHeight="1" x14ac:dyDescent="0.2"/>
    <row r="21503" ht="12.75" customHeight="1" x14ac:dyDescent="0.2"/>
    <row r="21504" ht="12.75" customHeight="1" x14ac:dyDescent="0.2"/>
    <row r="21505" ht="12.75" customHeight="1" x14ac:dyDescent="0.2"/>
    <row r="21506" ht="12.75" customHeight="1" x14ac:dyDescent="0.2"/>
    <row r="21507" ht="12.75" customHeight="1" x14ac:dyDescent="0.2"/>
    <row r="21508" ht="12.75" customHeight="1" x14ac:dyDescent="0.2"/>
    <row r="21509" ht="12.75" customHeight="1" x14ac:dyDescent="0.2"/>
    <row r="21510" ht="12.75" customHeight="1" x14ac:dyDescent="0.2"/>
    <row r="21511" ht="12.75" customHeight="1" x14ac:dyDescent="0.2"/>
    <row r="21512" ht="12.75" customHeight="1" x14ac:dyDescent="0.2"/>
    <row r="21513" ht="12.75" customHeight="1" x14ac:dyDescent="0.2"/>
    <row r="21514" ht="12.75" customHeight="1" x14ac:dyDescent="0.2"/>
    <row r="21515" ht="12.75" customHeight="1" x14ac:dyDescent="0.2"/>
    <row r="21516" ht="12.75" customHeight="1" x14ac:dyDescent="0.2"/>
    <row r="21517" ht="12.75" customHeight="1" x14ac:dyDescent="0.2"/>
    <row r="21518" ht="12.75" customHeight="1" x14ac:dyDescent="0.2"/>
    <row r="21519" ht="12.75" customHeight="1" x14ac:dyDescent="0.2"/>
    <row r="21520" ht="12.75" customHeight="1" x14ac:dyDescent="0.2"/>
    <row r="21521" ht="12.75" customHeight="1" x14ac:dyDescent="0.2"/>
    <row r="21522" ht="12.75" customHeight="1" x14ac:dyDescent="0.2"/>
    <row r="21523" ht="12.75" customHeight="1" x14ac:dyDescent="0.2"/>
    <row r="21524" ht="12.75" customHeight="1" x14ac:dyDescent="0.2"/>
    <row r="21525" ht="12.75" customHeight="1" x14ac:dyDescent="0.2"/>
    <row r="21526" ht="12.75" customHeight="1" x14ac:dyDescent="0.2"/>
    <row r="21527" ht="12.75" customHeight="1" x14ac:dyDescent="0.2"/>
    <row r="21528" ht="12.75" customHeight="1" x14ac:dyDescent="0.2"/>
    <row r="21529" ht="12.75" customHeight="1" x14ac:dyDescent="0.2"/>
    <row r="21530" ht="12.75" customHeight="1" x14ac:dyDescent="0.2"/>
    <row r="21531" ht="12.75" customHeight="1" x14ac:dyDescent="0.2"/>
    <row r="21532" ht="12.75" customHeight="1" x14ac:dyDescent="0.2"/>
    <row r="21533" ht="12.75" customHeight="1" x14ac:dyDescent="0.2"/>
    <row r="21534" ht="12.75" customHeight="1" x14ac:dyDescent="0.2"/>
    <row r="21535" ht="12.75" customHeight="1" x14ac:dyDescent="0.2"/>
    <row r="21536" ht="12.75" customHeight="1" x14ac:dyDescent="0.2"/>
    <row r="21537" ht="12.75" customHeight="1" x14ac:dyDescent="0.2"/>
    <row r="21538" ht="12.75" customHeight="1" x14ac:dyDescent="0.2"/>
    <row r="21539" ht="12.75" customHeight="1" x14ac:dyDescent="0.2"/>
    <row r="21540" ht="12.75" customHeight="1" x14ac:dyDescent="0.2"/>
    <row r="21541" ht="12.75" customHeight="1" x14ac:dyDescent="0.2"/>
    <row r="21542" ht="12.75" customHeight="1" x14ac:dyDescent="0.2"/>
    <row r="21543" ht="12.75" customHeight="1" x14ac:dyDescent="0.2"/>
    <row r="21544" ht="12.75" customHeight="1" x14ac:dyDescent="0.2"/>
    <row r="21545" ht="12.75" customHeight="1" x14ac:dyDescent="0.2"/>
    <row r="21546" ht="12.75" customHeight="1" x14ac:dyDescent="0.2"/>
    <row r="21547" ht="12.75" customHeight="1" x14ac:dyDescent="0.2"/>
    <row r="21548" ht="12.75" customHeight="1" x14ac:dyDescent="0.2"/>
    <row r="21549" ht="12.75" customHeight="1" x14ac:dyDescent="0.2"/>
    <row r="21550" ht="12.75" customHeight="1" x14ac:dyDescent="0.2"/>
    <row r="21551" ht="12.75" customHeight="1" x14ac:dyDescent="0.2"/>
    <row r="21552" ht="12.75" customHeight="1" x14ac:dyDescent="0.2"/>
    <row r="21553" ht="12.75" customHeight="1" x14ac:dyDescent="0.2"/>
    <row r="21554" ht="12.75" customHeight="1" x14ac:dyDescent="0.2"/>
    <row r="21555" ht="12.75" customHeight="1" x14ac:dyDescent="0.2"/>
    <row r="21556" ht="12.75" customHeight="1" x14ac:dyDescent="0.2"/>
    <row r="21557" ht="12.75" customHeight="1" x14ac:dyDescent="0.2"/>
    <row r="21558" ht="12.75" customHeight="1" x14ac:dyDescent="0.2"/>
    <row r="21559" ht="12.75" customHeight="1" x14ac:dyDescent="0.2"/>
    <row r="21560" ht="12.75" customHeight="1" x14ac:dyDescent="0.2"/>
    <row r="21561" ht="12.75" customHeight="1" x14ac:dyDescent="0.2"/>
    <row r="21562" ht="12.75" customHeight="1" x14ac:dyDescent="0.2"/>
    <row r="21563" ht="12.75" customHeight="1" x14ac:dyDescent="0.2"/>
    <row r="21564" ht="12.75" customHeight="1" x14ac:dyDescent="0.2"/>
    <row r="21565" ht="12.75" customHeight="1" x14ac:dyDescent="0.2"/>
    <row r="21566" ht="12.75" customHeight="1" x14ac:dyDescent="0.2"/>
    <row r="21567" ht="12.75" customHeight="1" x14ac:dyDescent="0.2"/>
    <row r="21568" ht="12.75" customHeight="1" x14ac:dyDescent="0.2"/>
    <row r="21569" ht="12.75" customHeight="1" x14ac:dyDescent="0.2"/>
    <row r="21570" ht="12.75" customHeight="1" x14ac:dyDescent="0.2"/>
    <row r="21571" ht="12.75" customHeight="1" x14ac:dyDescent="0.2"/>
    <row r="21572" ht="12.75" customHeight="1" x14ac:dyDescent="0.2"/>
    <row r="21573" ht="12.75" customHeight="1" x14ac:dyDescent="0.2"/>
    <row r="21574" ht="12.75" customHeight="1" x14ac:dyDescent="0.2"/>
    <row r="21575" ht="12.75" customHeight="1" x14ac:dyDescent="0.2"/>
    <row r="21576" ht="12.75" customHeight="1" x14ac:dyDescent="0.2"/>
    <row r="21577" ht="12.75" customHeight="1" x14ac:dyDescent="0.2"/>
    <row r="21578" ht="12.75" customHeight="1" x14ac:dyDescent="0.2"/>
    <row r="21579" ht="12.75" customHeight="1" x14ac:dyDescent="0.2"/>
    <row r="21580" ht="12.75" customHeight="1" x14ac:dyDescent="0.2"/>
    <row r="21581" ht="12.75" customHeight="1" x14ac:dyDescent="0.2"/>
    <row r="21582" ht="12.75" customHeight="1" x14ac:dyDescent="0.2"/>
    <row r="21583" ht="12.75" customHeight="1" x14ac:dyDescent="0.2"/>
    <row r="21584" ht="12.75" customHeight="1" x14ac:dyDescent="0.2"/>
    <row r="21585" ht="12.75" customHeight="1" x14ac:dyDescent="0.2"/>
    <row r="21586" ht="12.75" customHeight="1" x14ac:dyDescent="0.2"/>
    <row r="21587" ht="12.75" customHeight="1" x14ac:dyDescent="0.2"/>
    <row r="21588" ht="12.75" customHeight="1" x14ac:dyDescent="0.2"/>
    <row r="21589" ht="12.75" customHeight="1" x14ac:dyDescent="0.2"/>
    <row r="21590" ht="12.75" customHeight="1" x14ac:dyDescent="0.2"/>
    <row r="21591" ht="12.75" customHeight="1" x14ac:dyDescent="0.2"/>
    <row r="21592" ht="12.75" customHeight="1" x14ac:dyDescent="0.2"/>
    <row r="21593" ht="12.75" customHeight="1" x14ac:dyDescent="0.2"/>
    <row r="21594" ht="12.75" customHeight="1" x14ac:dyDescent="0.2"/>
    <row r="21595" ht="12.75" customHeight="1" x14ac:dyDescent="0.2"/>
    <row r="21596" ht="12.75" customHeight="1" x14ac:dyDescent="0.2"/>
    <row r="21597" ht="12.75" customHeight="1" x14ac:dyDescent="0.2"/>
    <row r="21598" ht="12.75" customHeight="1" x14ac:dyDescent="0.2"/>
    <row r="21599" ht="12.75" customHeight="1" x14ac:dyDescent="0.2"/>
    <row r="21600" ht="12.75" customHeight="1" x14ac:dyDescent="0.2"/>
    <row r="21601" ht="12.75" customHeight="1" x14ac:dyDescent="0.2"/>
    <row r="21602" ht="12.75" customHeight="1" x14ac:dyDescent="0.2"/>
    <row r="21603" ht="12.75" customHeight="1" x14ac:dyDescent="0.2"/>
    <row r="21604" ht="12.75" customHeight="1" x14ac:dyDescent="0.2"/>
    <row r="21605" ht="12.75" customHeight="1" x14ac:dyDescent="0.2"/>
    <row r="21606" ht="12.75" customHeight="1" x14ac:dyDescent="0.2"/>
    <row r="21607" ht="12.75" customHeight="1" x14ac:dyDescent="0.2"/>
    <row r="21608" ht="12.75" customHeight="1" x14ac:dyDescent="0.2"/>
    <row r="21609" ht="12.75" customHeight="1" x14ac:dyDescent="0.2"/>
    <row r="21610" ht="12.75" customHeight="1" x14ac:dyDescent="0.2"/>
    <row r="21611" ht="12.75" customHeight="1" x14ac:dyDescent="0.2"/>
    <row r="21612" ht="12.75" customHeight="1" x14ac:dyDescent="0.2"/>
    <row r="21613" ht="12.75" customHeight="1" x14ac:dyDescent="0.2"/>
    <row r="21614" ht="12.75" customHeight="1" x14ac:dyDescent="0.2"/>
    <row r="21615" ht="12.75" customHeight="1" x14ac:dyDescent="0.2"/>
    <row r="21616" ht="12.75" customHeight="1" x14ac:dyDescent="0.2"/>
    <row r="21617" ht="12.75" customHeight="1" x14ac:dyDescent="0.2"/>
    <row r="21618" ht="12.75" customHeight="1" x14ac:dyDescent="0.2"/>
    <row r="21619" ht="12.75" customHeight="1" x14ac:dyDescent="0.2"/>
    <row r="21620" ht="12.75" customHeight="1" x14ac:dyDescent="0.2"/>
    <row r="21621" ht="12.75" customHeight="1" x14ac:dyDescent="0.2"/>
    <row r="21622" ht="12.75" customHeight="1" x14ac:dyDescent="0.2"/>
    <row r="21623" ht="12.75" customHeight="1" x14ac:dyDescent="0.2"/>
    <row r="21624" ht="12.75" customHeight="1" x14ac:dyDescent="0.2"/>
    <row r="21625" ht="12.75" customHeight="1" x14ac:dyDescent="0.2"/>
    <row r="21626" ht="12.75" customHeight="1" x14ac:dyDescent="0.2"/>
    <row r="21627" ht="12.75" customHeight="1" x14ac:dyDescent="0.2"/>
    <row r="21628" ht="12.75" customHeight="1" x14ac:dyDescent="0.2"/>
    <row r="21629" ht="12.75" customHeight="1" x14ac:dyDescent="0.2"/>
    <row r="21630" ht="12.75" customHeight="1" x14ac:dyDescent="0.2"/>
    <row r="21631" ht="12.75" customHeight="1" x14ac:dyDescent="0.2"/>
    <row r="21632" ht="12.75" customHeight="1" x14ac:dyDescent="0.2"/>
    <row r="21633" ht="12.75" customHeight="1" x14ac:dyDescent="0.2"/>
    <row r="21634" ht="12.75" customHeight="1" x14ac:dyDescent="0.2"/>
    <row r="21635" ht="12.75" customHeight="1" x14ac:dyDescent="0.2"/>
    <row r="21636" ht="12.75" customHeight="1" x14ac:dyDescent="0.2"/>
    <row r="21637" ht="12.75" customHeight="1" x14ac:dyDescent="0.2"/>
    <row r="21638" ht="12.75" customHeight="1" x14ac:dyDescent="0.2"/>
    <row r="21639" ht="12.75" customHeight="1" x14ac:dyDescent="0.2"/>
    <row r="21640" ht="12.75" customHeight="1" x14ac:dyDescent="0.2"/>
    <row r="21641" ht="12.75" customHeight="1" x14ac:dyDescent="0.2"/>
    <row r="21642" ht="12.75" customHeight="1" x14ac:dyDescent="0.2"/>
    <row r="21643" ht="12.75" customHeight="1" x14ac:dyDescent="0.2"/>
    <row r="21644" ht="12.75" customHeight="1" x14ac:dyDescent="0.2"/>
    <row r="21645" ht="12.75" customHeight="1" x14ac:dyDescent="0.2"/>
    <row r="21646" ht="12.75" customHeight="1" x14ac:dyDescent="0.2"/>
    <row r="21647" ht="12.75" customHeight="1" x14ac:dyDescent="0.2"/>
    <row r="21648" ht="12.75" customHeight="1" x14ac:dyDescent="0.2"/>
    <row r="21649" ht="12.75" customHeight="1" x14ac:dyDescent="0.2"/>
    <row r="21650" ht="12.75" customHeight="1" x14ac:dyDescent="0.2"/>
    <row r="21651" ht="12.75" customHeight="1" x14ac:dyDescent="0.2"/>
    <row r="21652" ht="12.75" customHeight="1" x14ac:dyDescent="0.2"/>
    <row r="21653" ht="12.75" customHeight="1" x14ac:dyDescent="0.2"/>
    <row r="21654" ht="12.75" customHeight="1" x14ac:dyDescent="0.2"/>
    <row r="21655" ht="12.75" customHeight="1" x14ac:dyDescent="0.2"/>
    <row r="21656" ht="12.75" customHeight="1" x14ac:dyDescent="0.2"/>
    <row r="21657" ht="12.75" customHeight="1" x14ac:dyDescent="0.2"/>
    <row r="21658" ht="12.75" customHeight="1" x14ac:dyDescent="0.2"/>
    <row r="21659" ht="12.75" customHeight="1" x14ac:dyDescent="0.2"/>
    <row r="21660" ht="12.75" customHeight="1" x14ac:dyDescent="0.2"/>
    <row r="21661" ht="12.75" customHeight="1" x14ac:dyDescent="0.2"/>
    <row r="21662" ht="12.75" customHeight="1" x14ac:dyDescent="0.2"/>
    <row r="21663" ht="12.75" customHeight="1" x14ac:dyDescent="0.2"/>
    <row r="21664" ht="12.75" customHeight="1" x14ac:dyDescent="0.2"/>
    <row r="21665" ht="12.75" customHeight="1" x14ac:dyDescent="0.2"/>
    <row r="21666" ht="12.75" customHeight="1" x14ac:dyDescent="0.2"/>
    <row r="21667" ht="12.75" customHeight="1" x14ac:dyDescent="0.2"/>
    <row r="21668" ht="12.75" customHeight="1" x14ac:dyDescent="0.2"/>
    <row r="21669" ht="12.75" customHeight="1" x14ac:dyDescent="0.2"/>
    <row r="21670" ht="12.75" customHeight="1" x14ac:dyDescent="0.2"/>
    <row r="21671" ht="12.75" customHeight="1" x14ac:dyDescent="0.2"/>
    <row r="21672" ht="12.75" customHeight="1" x14ac:dyDescent="0.2"/>
    <row r="21673" ht="12.75" customHeight="1" x14ac:dyDescent="0.2"/>
    <row r="21674" ht="12.75" customHeight="1" x14ac:dyDescent="0.2"/>
    <row r="21675" ht="12.75" customHeight="1" x14ac:dyDescent="0.2"/>
    <row r="21676" ht="12.75" customHeight="1" x14ac:dyDescent="0.2"/>
    <row r="21677" ht="12.75" customHeight="1" x14ac:dyDescent="0.2"/>
    <row r="21678" ht="12.75" customHeight="1" x14ac:dyDescent="0.2"/>
    <row r="21679" ht="12.75" customHeight="1" x14ac:dyDescent="0.2"/>
    <row r="21680" ht="12.75" customHeight="1" x14ac:dyDescent="0.2"/>
    <row r="21681" ht="12.75" customHeight="1" x14ac:dyDescent="0.2"/>
    <row r="21682" ht="12.75" customHeight="1" x14ac:dyDescent="0.2"/>
    <row r="21683" ht="12.75" customHeight="1" x14ac:dyDescent="0.2"/>
    <row r="21684" ht="12.75" customHeight="1" x14ac:dyDescent="0.2"/>
    <row r="21685" ht="12.75" customHeight="1" x14ac:dyDescent="0.2"/>
    <row r="21686" ht="12.75" customHeight="1" x14ac:dyDescent="0.2"/>
    <row r="21687" ht="12.75" customHeight="1" x14ac:dyDescent="0.2"/>
    <row r="21688" ht="12.75" customHeight="1" x14ac:dyDescent="0.2"/>
    <row r="21689" ht="12.75" customHeight="1" x14ac:dyDescent="0.2"/>
    <row r="21690" ht="12.75" customHeight="1" x14ac:dyDescent="0.2"/>
    <row r="21691" ht="12.75" customHeight="1" x14ac:dyDescent="0.2"/>
    <row r="21692" ht="12.75" customHeight="1" x14ac:dyDescent="0.2"/>
    <row r="21693" ht="12.75" customHeight="1" x14ac:dyDescent="0.2"/>
    <row r="21694" ht="12.75" customHeight="1" x14ac:dyDescent="0.2"/>
    <row r="21695" ht="12.75" customHeight="1" x14ac:dyDescent="0.2"/>
    <row r="21696" ht="12.75" customHeight="1" x14ac:dyDescent="0.2"/>
    <row r="21697" ht="12.75" customHeight="1" x14ac:dyDescent="0.2"/>
    <row r="21698" ht="12.75" customHeight="1" x14ac:dyDescent="0.2"/>
    <row r="21699" ht="12.75" customHeight="1" x14ac:dyDescent="0.2"/>
    <row r="21700" ht="12.75" customHeight="1" x14ac:dyDescent="0.2"/>
    <row r="21701" ht="12.75" customHeight="1" x14ac:dyDescent="0.2"/>
    <row r="21702" ht="12.75" customHeight="1" x14ac:dyDescent="0.2"/>
    <row r="21703" ht="12.75" customHeight="1" x14ac:dyDescent="0.2"/>
    <row r="21704" ht="12.75" customHeight="1" x14ac:dyDescent="0.2"/>
    <row r="21705" ht="12.75" customHeight="1" x14ac:dyDescent="0.2"/>
    <row r="21706" ht="12.75" customHeight="1" x14ac:dyDescent="0.2"/>
    <row r="21707" ht="12.75" customHeight="1" x14ac:dyDescent="0.2"/>
    <row r="21708" ht="12.75" customHeight="1" x14ac:dyDescent="0.2"/>
    <row r="21709" ht="12.75" customHeight="1" x14ac:dyDescent="0.2"/>
    <row r="21710" ht="12.75" customHeight="1" x14ac:dyDescent="0.2"/>
    <row r="21711" ht="12.75" customHeight="1" x14ac:dyDescent="0.2"/>
    <row r="21712" ht="12.75" customHeight="1" x14ac:dyDescent="0.2"/>
    <row r="21713" ht="12.75" customHeight="1" x14ac:dyDescent="0.2"/>
    <row r="21714" ht="12.75" customHeight="1" x14ac:dyDescent="0.2"/>
    <row r="21715" ht="12.75" customHeight="1" x14ac:dyDescent="0.2"/>
    <row r="21716" ht="12.75" customHeight="1" x14ac:dyDescent="0.2"/>
    <row r="21717" ht="12.75" customHeight="1" x14ac:dyDescent="0.2"/>
    <row r="21718" ht="12.75" customHeight="1" x14ac:dyDescent="0.2"/>
    <row r="21719" ht="12.75" customHeight="1" x14ac:dyDescent="0.2"/>
    <row r="21720" ht="12.75" customHeight="1" x14ac:dyDescent="0.2"/>
    <row r="21721" ht="12.75" customHeight="1" x14ac:dyDescent="0.2"/>
    <row r="21722" ht="12.75" customHeight="1" x14ac:dyDescent="0.2"/>
    <row r="21723" ht="12.75" customHeight="1" x14ac:dyDescent="0.2"/>
    <row r="21724" ht="12.75" customHeight="1" x14ac:dyDescent="0.2"/>
    <row r="21725" ht="12.75" customHeight="1" x14ac:dyDescent="0.2"/>
    <row r="21726" ht="12.75" customHeight="1" x14ac:dyDescent="0.2"/>
    <row r="21727" ht="12.75" customHeight="1" x14ac:dyDescent="0.2"/>
    <row r="21728" ht="12.75" customHeight="1" x14ac:dyDescent="0.2"/>
    <row r="21729" ht="12.75" customHeight="1" x14ac:dyDescent="0.2"/>
    <row r="21730" ht="12.75" customHeight="1" x14ac:dyDescent="0.2"/>
    <row r="21731" ht="12.75" customHeight="1" x14ac:dyDescent="0.2"/>
    <row r="21732" ht="12.75" customHeight="1" x14ac:dyDescent="0.2"/>
    <row r="21733" ht="12.75" customHeight="1" x14ac:dyDescent="0.2"/>
    <row r="21734" ht="12.75" customHeight="1" x14ac:dyDescent="0.2"/>
    <row r="21735" ht="12.75" customHeight="1" x14ac:dyDescent="0.2"/>
    <row r="21736" ht="12.75" customHeight="1" x14ac:dyDescent="0.2"/>
    <row r="21737" ht="12.75" customHeight="1" x14ac:dyDescent="0.2"/>
    <row r="21738" ht="12.75" customHeight="1" x14ac:dyDescent="0.2"/>
    <row r="21739" ht="12.75" customHeight="1" x14ac:dyDescent="0.2"/>
    <row r="21740" ht="12.75" customHeight="1" x14ac:dyDescent="0.2"/>
    <row r="21741" ht="12.75" customHeight="1" x14ac:dyDescent="0.2"/>
    <row r="21742" ht="12.75" customHeight="1" x14ac:dyDescent="0.2"/>
    <row r="21743" ht="12.75" customHeight="1" x14ac:dyDescent="0.2"/>
    <row r="21744" ht="12.75" customHeight="1" x14ac:dyDescent="0.2"/>
    <row r="21745" ht="12.75" customHeight="1" x14ac:dyDescent="0.2"/>
    <row r="21746" ht="12.75" customHeight="1" x14ac:dyDescent="0.2"/>
    <row r="21747" ht="12.75" customHeight="1" x14ac:dyDescent="0.2"/>
    <row r="21748" ht="12.75" customHeight="1" x14ac:dyDescent="0.2"/>
    <row r="21749" ht="12.75" customHeight="1" x14ac:dyDescent="0.2"/>
    <row r="21750" ht="12.75" customHeight="1" x14ac:dyDescent="0.2"/>
    <row r="21751" ht="12.75" customHeight="1" x14ac:dyDescent="0.2"/>
    <row r="21752" ht="12.75" customHeight="1" x14ac:dyDescent="0.2"/>
    <row r="21753" ht="12.75" customHeight="1" x14ac:dyDescent="0.2"/>
    <row r="21754" ht="12.75" customHeight="1" x14ac:dyDescent="0.2"/>
    <row r="21755" ht="12.75" customHeight="1" x14ac:dyDescent="0.2"/>
    <row r="21756" ht="12.75" customHeight="1" x14ac:dyDescent="0.2"/>
    <row r="21757" ht="12.75" customHeight="1" x14ac:dyDescent="0.2"/>
    <row r="21758" ht="12.75" customHeight="1" x14ac:dyDescent="0.2"/>
    <row r="21759" ht="12.75" customHeight="1" x14ac:dyDescent="0.2"/>
    <row r="21760" ht="12.75" customHeight="1" x14ac:dyDescent="0.2"/>
    <row r="21761" ht="12.75" customHeight="1" x14ac:dyDescent="0.2"/>
    <row r="21762" ht="12.75" customHeight="1" x14ac:dyDescent="0.2"/>
    <row r="21763" ht="12.75" customHeight="1" x14ac:dyDescent="0.2"/>
    <row r="21764" ht="12.75" customHeight="1" x14ac:dyDescent="0.2"/>
    <row r="21765" ht="12.75" customHeight="1" x14ac:dyDescent="0.2"/>
    <row r="21766" ht="12.75" customHeight="1" x14ac:dyDescent="0.2"/>
    <row r="21767" ht="12.75" customHeight="1" x14ac:dyDescent="0.2"/>
    <row r="21768" ht="12.75" customHeight="1" x14ac:dyDescent="0.2"/>
    <row r="21769" ht="12.75" customHeight="1" x14ac:dyDescent="0.2"/>
    <row r="21770" ht="12.75" customHeight="1" x14ac:dyDescent="0.2"/>
    <row r="21771" ht="12.75" customHeight="1" x14ac:dyDescent="0.2"/>
    <row r="21772" ht="12.75" customHeight="1" x14ac:dyDescent="0.2"/>
    <row r="21773" ht="12.75" customHeight="1" x14ac:dyDescent="0.2"/>
    <row r="21774" ht="12.75" customHeight="1" x14ac:dyDescent="0.2"/>
    <row r="21775" ht="12.75" customHeight="1" x14ac:dyDescent="0.2"/>
    <row r="21776" ht="12.75" customHeight="1" x14ac:dyDescent="0.2"/>
    <row r="21777" ht="12.75" customHeight="1" x14ac:dyDescent="0.2"/>
    <row r="21778" ht="12.75" customHeight="1" x14ac:dyDescent="0.2"/>
    <row r="21779" ht="12.75" customHeight="1" x14ac:dyDescent="0.2"/>
    <row r="21780" ht="12.75" customHeight="1" x14ac:dyDescent="0.2"/>
    <row r="21781" ht="12.75" customHeight="1" x14ac:dyDescent="0.2"/>
    <row r="21782" ht="12.75" customHeight="1" x14ac:dyDescent="0.2"/>
    <row r="21783" ht="12.75" customHeight="1" x14ac:dyDescent="0.2"/>
    <row r="21784" ht="12.75" customHeight="1" x14ac:dyDescent="0.2"/>
    <row r="21785" ht="12.75" customHeight="1" x14ac:dyDescent="0.2"/>
    <row r="21786" ht="12.75" customHeight="1" x14ac:dyDescent="0.2"/>
    <row r="21787" ht="12.75" customHeight="1" x14ac:dyDescent="0.2"/>
    <row r="21788" ht="12.75" customHeight="1" x14ac:dyDescent="0.2"/>
    <row r="21789" ht="12.75" customHeight="1" x14ac:dyDescent="0.2"/>
    <row r="21790" ht="12.75" customHeight="1" x14ac:dyDescent="0.2"/>
    <row r="21791" ht="12.75" customHeight="1" x14ac:dyDescent="0.2"/>
    <row r="21792" ht="12.75" customHeight="1" x14ac:dyDescent="0.2"/>
    <row r="21793" ht="12.75" customHeight="1" x14ac:dyDescent="0.2"/>
    <row r="21794" ht="12.75" customHeight="1" x14ac:dyDescent="0.2"/>
    <row r="21795" ht="12.75" customHeight="1" x14ac:dyDescent="0.2"/>
    <row r="21796" ht="12.75" customHeight="1" x14ac:dyDescent="0.2"/>
    <row r="21797" ht="12.75" customHeight="1" x14ac:dyDescent="0.2"/>
    <row r="21798" ht="12.75" customHeight="1" x14ac:dyDescent="0.2"/>
    <row r="21799" ht="12.75" customHeight="1" x14ac:dyDescent="0.2"/>
    <row r="21800" ht="12.75" customHeight="1" x14ac:dyDescent="0.2"/>
    <row r="21801" ht="12.75" customHeight="1" x14ac:dyDescent="0.2"/>
    <row r="21802" ht="12.75" customHeight="1" x14ac:dyDescent="0.2"/>
    <row r="21803" ht="12.75" customHeight="1" x14ac:dyDescent="0.2"/>
    <row r="21804" ht="12.75" customHeight="1" x14ac:dyDescent="0.2"/>
    <row r="21805" ht="12.75" customHeight="1" x14ac:dyDescent="0.2"/>
    <row r="21806" ht="12.75" customHeight="1" x14ac:dyDescent="0.2"/>
    <row r="21807" ht="12.75" customHeight="1" x14ac:dyDescent="0.2"/>
    <row r="21808" ht="12.75" customHeight="1" x14ac:dyDescent="0.2"/>
    <row r="21809" ht="12.75" customHeight="1" x14ac:dyDescent="0.2"/>
    <row r="21810" ht="12.75" customHeight="1" x14ac:dyDescent="0.2"/>
    <row r="21811" ht="12.75" customHeight="1" x14ac:dyDescent="0.2"/>
    <row r="21812" ht="12.75" customHeight="1" x14ac:dyDescent="0.2"/>
    <row r="21813" ht="12.75" customHeight="1" x14ac:dyDescent="0.2"/>
    <row r="21814" ht="12.75" customHeight="1" x14ac:dyDescent="0.2"/>
    <row r="21815" ht="12.75" customHeight="1" x14ac:dyDescent="0.2"/>
    <row r="21816" ht="12.75" customHeight="1" x14ac:dyDescent="0.2"/>
    <row r="21817" ht="12.75" customHeight="1" x14ac:dyDescent="0.2"/>
    <row r="21818" ht="12.75" customHeight="1" x14ac:dyDescent="0.2"/>
    <row r="21819" ht="12.75" customHeight="1" x14ac:dyDescent="0.2"/>
    <row r="21820" ht="12.75" customHeight="1" x14ac:dyDescent="0.2"/>
    <row r="21821" ht="12.75" customHeight="1" x14ac:dyDescent="0.2"/>
    <row r="21822" ht="12.75" customHeight="1" x14ac:dyDescent="0.2"/>
    <row r="21823" ht="12.75" customHeight="1" x14ac:dyDescent="0.2"/>
    <row r="21824" ht="12.75" customHeight="1" x14ac:dyDescent="0.2"/>
    <row r="21825" ht="12.75" customHeight="1" x14ac:dyDescent="0.2"/>
    <row r="21826" ht="12.75" customHeight="1" x14ac:dyDescent="0.2"/>
    <row r="21827" ht="12.75" customHeight="1" x14ac:dyDescent="0.2"/>
    <row r="21828" ht="12.75" customHeight="1" x14ac:dyDescent="0.2"/>
    <row r="21829" ht="12.75" customHeight="1" x14ac:dyDescent="0.2"/>
    <row r="21830" ht="12.75" customHeight="1" x14ac:dyDescent="0.2"/>
    <row r="21831" ht="12.75" customHeight="1" x14ac:dyDescent="0.2"/>
    <row r="21832" ht="12.75" customHeight="1" x14ac:dyDescent="0.2"/>
    <row r="21833" ht="12.75" customHeight="1" x14ac:dyDescent="0.2"/>
    <row r="21834" ht="12.75" customHeight="1" x14ac:dyDescent="0.2"/>
    <row r="21835" ht="12.75" customHeight="1" x14ac:dyDescent="0.2"/>
    <row r="21836" ht="12.75" customHeight="1" x14ac:dyDescent="0.2"/>
    <row r="21837" ht="12.75" customHeight="1" x14ac:dyDescent="0.2"/>
    <row r="21838" ht="12.75" customHeight="1" x14ac:dyDescent="0.2"/>
    <row r="21839" ht="12.75" customHeight="1" x14ac:dyDescent="0.2"/>
    <row r="21840" ht="12.75" customHeight="1" x14ac:dyDescent="0.2"/>
    <row r="21841" ht="12.75" customHeight="1" x14ac:dyDescent="0.2"/>
    <row r="21842" ht="12.75" customHeight="1" x14ac:dyDescent="0.2"/>
    <row r="21843" ht="12.75" customHeight="1" x14ac:dyDescent="0.2"/>
    <row r="21844" ht="12.75" customHeight="1" x14ac:dyDescent="0.2"/>
    <row r="21845" ht="12.75" customHeight="1" x14ac:dyDescent="0.2"/>
    <row r="21846" ht="12.75" customHeight="1" x14ac:dyDescent="0.2"/>
    <row r="21847" ht="12.75" customHeight="1" x14ac:dyDescent="0.2"/>
    <row r="21848" ht="12.75" customHeight="1" x14ac:dyDescent="0.2"/>
    <row r="21849" ht="12.75" customHeight="1" x14ac:dyDescent="0.2"/>
    <row r="21850" ht="12.75" customHeight="1" x14ac:dyDescent="0.2"/>
    <row r="21851" ht="12.75" customHeight="1" x14ac:dyDescent="0.2"/>
    <row r="21852" ht="12.75" customHeight="1" x14ac:dyDescent="0.2"/>
    <row r="21853" ht="12.75" customHeight="1" x14ac:dyDescent="0.2"/>
    <row r="21854" ht="12.75" customHeight="1" x14ac:dyDescent="0.2"/>
    <row r="21855" ht="12.75" customHeight="1" x14ac:dyDescent="0.2"/>
    <row r="21856" ht="12.75" customHeight="1" x14ac:dyDescent="0.2"/>
    <row r="21857" ht="12.75" customHeight="1" x14ac:dyDescent="0.2"/>
    <row r="21858" ht="12.75" customHeight="1" x14ac:dyDescent="0.2"/>
    <row r="21859" ht="12.75" customHeight="1" x14ac:dyDescent="0.2"/>
    <row r="21860" ht="12.75" customHeight="1" x14ac:dyDescent="0.2"/>
    <row r="21861" ht="12.75" customHeight="1" x14ac:dyDescent="0.2"/>
    <row r="21862" ht="12.75" customHeight="1" x14ac:dyDescent="0.2"/>
    <row r="21863" ht="12.75" customHeight="1" x14ac:dyDescent="0.2"/>
    <row r="21864" ht="12.75" customHeight="1" x14ac:dyDescent="0.2"/>
    <row r="21865" ht="12.75" customHeight="1" x14ac:dyDescent="0.2"/>
    <row r="21866" ht="12.75" customHeight="1" x14ac:dyDescent="0.2"/>
    <row r="21867" ht="12.75" customHeight="1" x14ac:dyDescent="0.2"/>
    <row r="21868" ht="12.75" customHeight="1" x14ac:dyDescent="0.2"/>
    <row r="21869" ht="12.75" customHeight="1" x14ac:dyDescent="0.2"/>
    <row r="21870" ht="12.75" customHeight="1" x14ac:dyDescent="0.2"/>
    <row r="21871" ht="12.75" customHeight="1" x14ac:dyDescent="0.2"/>
    <row r="21872" ht="12.75" customHeight="1" x14ac:dyDescent="0.2"/>
    <row r="21873" ht="12.75" customHeight="1" x14ac:dyDescent="0.2"/>
    <row r="21874" ht="12.75" customHeight="1" x14ac:dyDescent="0.2"/>
    <row r="21875" ht="12.75" customHeight="1" x14ac:dyDescent="0.2"/>
    <row r="21876" ht="12.75" customHeight="1" x14ac:dyDescent="0.2"/>
    <row r="21877" ht="12.75" customHeight="1" x14ac:dyDescent="0.2"/>
    <row r="21878" ht="12.75" customHeight="1" x14ac:dyDescent="0.2"/>
    <row r="21879" ht="12.75" customHeight="1" x14ac:dyDescent="0.2"/>
    <row r="21880" ht="12.75" customHeight="1" x14ac:dyDescent="0.2"/>
    <row r="21881" ht="12.75" customHeight="1" x14ac:dyDescent="0.2"/>
    <row r="21882" ht="12.75" customHeight="1" x14ac:dyDescent="0.2"/>
    <row r="21883" ht="12.75" customHeight="1" x14ac:dyDescent="0.2"/>
    <row r="21884" ht="12.75" customHeight="1" x14ac:dyDescent="0.2"/>
    <row r="21885" ht="12.75" customHeight="1" x14ac:dyDescent="0.2"/>
    <row r="21886" ht="12.75" customHeight="1" x14ac:dyDescent="0.2"/>
    <row r="21887" ht="12.75" customHeight="1" x14ac:dyDescent="0.2"/>
    <row r="21888" ht="12.75" customHeight="1" x14ac:dyDescent="0.2"/>
    <row r="21889" ht="12.75" customHeight="1" x14ac:dyDescent="0.2"/>
    <row r="21890" ht="12.75" customHeight="1" x14ac:dyDescent="0.2"/>
    <row r="21891" ht="12.75" customHeight="1" x14ac:dyDescent="0.2"/>
    <row r="21892" ht="12.75" customHeight="1" x14ac:dyDescent="0.2"/>
    <row r="21893" ht="12.75" customHeight="1" x14ac:dyDescent="0.2"/>
    <row r="21894" ht="12.75" customHeight="1" x14ac:dyDescent="0.2"/>
    <row r="21895" ht="12.75" customHeight="1" x14ac:dyDescent="0.2"/>
    <row r="21896" ht="12.75" customHeight="1" x14ac:dyDescent="0.2"/>
    <row r="21897" ht="12.75" customHeight="1" x14ac:dyDescent="0.2"/>
    <row r="21898" ht="12.75" customHeight="1" x14ac:dyDescent="0.2"/>
    <row r="21899" ht="12.75" customHeight="1" x14ac:dyDescent="0.2"/>
    <row r="21900" ht="12.75" customHeight="1" x14ac:dyDescent="0.2"/>
    <row r="21901" ht="12.75" customHeight="1" x14ac:dyDescent="0.2"/>
    <row r="21902" ht="12.75" customHeight="1" x14ac:dyDescent="0.2"/>
    <row r="21903" ht="12.75" customHeight="1" x14ac:dyDescent="0.2"/>
    <row r="21904" ht="12.75" customHeight="1" x14ac:dyDescent="0.2"/>
    <row r="21905" ht="12.75" customHeight="1" x14ac:dyDescent="0.2"/>
    <row r="21906" ht="12.75" customHeight="1" x14ac:dyDescent="0.2"/>
    <row r="21907" ht="12.75" customHeight="1" x14ac:dyDescent="0.2"/>
    <row r="21908" ht="12.75" customHeight="1" x14ac:dyDescent="0.2"/>
    <row r="21909" ht="12.75" customHeight="1" x14ac:dyDescent="0.2"/>
    <row r="21910" ht="12.75" customHeight="1" x14ac:dyDescent="0.2"/>
    <row r="21911" ht="12.75" customHeight="1" x14ac:dyDescent="0.2"/>
    <row r="21912" ht="12.75" customHeight="1" x14ac:dyDescent="0.2"/>
    <row r="21913" ht="12.75" customHeight="1" x14ac:dyDescent="0.2"/>
    <row r="21914" ht="12.75" customHeight="1" x14ac:dyDescent="0.2"/>
    <row r="21915" ht="12.75" customHeight="1" x14ac:dyDescent="0.2"/>
    <row r="21916" ht="12.75" customHeight="1" x14ac:dyDescent="0.2"/>
    <row r="21917" ht="12.75" customHeight="1" x14ac:dyDescent="0.2"/>
    <row r="21918" ht="12.75" customHeight="1" x14ac:dyDescent="0.2"/>
    <row r="21919" ht="12.75" customHeight="1" x14ac:dyDescent="0.2"/>
    <row r="21920" ht="12.75" customHeight="1" x14ac:dyDescent="0.2"/>
    <row r="21921" ht="12.75" customHeight="1" x14ac:dyDescent="0.2"/>
    <row r="21922" ht="12.75" customHeight="1" x14ac:dyDescent="0.2"/>
    <row r="21923" ht="12.75" customHeight="1" x14ac:dyDescent="0.2"/>
    <row r="21924" ht="12.75" customHeight="1" x14ac:dyDescent="0.2"/>
    <row r="21925" ht="12.75" customHeight="1" x14ac:dyDescent="0.2"/>
    <row r="21926" ht="12.75" customHeight="1" x14ac:dyDescent="0.2"/>
    <row r="21927" ht="12.75" customHeight="1" x14ac:dyDescent="0.2"/>
    <row r="21928" ht="12.75" customHeight="1" x14ac:dyDescent="0.2"/>
    <row r="21929" ht="12.75" customHeight="1" x14ac:dyDescent="0.2"/>
    <row r="21930" ht="12.75" customHeight="1" x14ac:dyDescent="0.2"/>
    <row r="21931" ht="12.75" customHeight="1" x14ac:dyDescent="0.2"/>
    <row r="21932" ht="12.75" customHeight="1" x14ac:dyDescent="0.2"/>
    <row r="21933" ht="12.75" customHeight="1" x14ac:dyDescent="0.2"/>
    <row r="21934" ht="12.75" customHeight="1" x14ac:dyDescent="0.2"/>
    <row r="21935" ht="12.75" customHeight="1" x14ac:dyDescent="0.2"/>
    <row r="21936" ht="12.75" customHeight="1" x14ac:dyDescent="0.2"/>
    <row r="21937" ht="12.75" customHeight="1" x14ac:dyDescent="0.2"/>
    <row r="21938" ht="12.75" customHeight="1" x14ac:dyDescent="0.2"/>
    <row r="21939" ht="12.75" customHeight="1" x14ac:dyDescent="0.2"/>
    <row r="21940" ht="12.75" customHeight="1" x14ac:dyDescent="0.2"/>
    <row r="21941" ht="12.75" customHeight="1" x14ac:dyDescent="0.2"/>
    <row r="21942" ht="12.75" customHeight="1" x14ac:dyDescent="0.2"/>
    <row r="21943" ht="12.75" customHeight="1" x14ac:dyDescent="0.2"/>
    <row r="21944" ht="12.75" customHeight="1" x14ac:dyDescent="0.2"/>
    <row r="21945" ht="12.75" customHeight="1" x14ac:dyDescent="0.2"/>
    <row r="21946" ht="12.75" customHeight="1" x14ac:dyDescent="0.2"/>
    <row r="21947" ht="12.75" customHeight="1" x14ac:dyDescent="0.2"/>
    <row r="21948" ht="12.75" customHeight="1" x14ac:dyDescent="0.2"/>
    <row r="21949" ht="12.75" customHeight="1" x14ac:dyDescent="0.2"/>
    <row r="21950" ht="12.75" customHeight="1" x14ac:dyDescent="0.2"/>
    <row r="21951" ht="12.75" customHeight="1" x14ac:dyDescent="0.2"/>
    <row r="21952" ht="12.75" customHeight="1" x14ac:dyDescent="0.2"/>
    <row r="21953" ht="12.75" customHeight="1" x14ac:dyDescent="0.2"/>
    <row r="21954" ht="12.75" customHeight="1" x14ac:dyDescent="0.2"/>
    <row r="21955" ht="12.75" customHeight="1" x14ac:dyDescent="0.2"/>
    <row r="21956" ht="12.75" customHeight="1" x14ac:dyDescent="0.2"/>
    <row r="21957" ht="12.75" customHeight="1" x14ac:dyDescent="0.2"/>
    <row r="21958" ht="12.75" customHeight="1" x14ac:dyDescent="0.2"/>
    <row r="21959" ht="12.75" customHeight="1" x14ac:dyDescent="0.2"/>
    <row r="21960" ht="12.75" customHeight="1" x14ac:dyDescent="0.2"/>
    <row r="21961" ht="12.75" customHeight="1" x14ac:dyDescent="0.2"/>
    <row r="21962" ht="12.75" customHeight="1" x14ac:dyDescent="0.2"/>
    <row r="21963" ht="12.75" customHeight="1" x14ac:dyDescent="0.2"/>
    <row r="21964" ht="12.75" customHeight="1" x14ac:dyDescent="0.2"/>
    <row r="21965" ht="12.75" customHeight="1" x14ac:dyDescent="0.2"/>
    <row r="21966" ht="12.75" customHeight="1" x14ac:dyDescent="0.2"/>
    <row r="21967" ht="12.75" customHeight="1" x14ac:dyDescent="0.2"/>
    <row r="21968" ht="12.75" customHeight="1" x14ac:dyDescent="0.2"/>
    <row r="21969" ht="12.75" customHeight="1" x14ac:dyDescent="0.2"/>
    <row r="21970" ht="12.75" customHeight="1" x14ac:dyDescent="0.2"/>
    <row r="21971" ht="12.75" customHeight="1" x14ac:dyDescent="0.2"/>
    <row r="21972" ht="12.75" customHeight="1" x14ac:dyDescent="0.2"/>
    <row r="21973" ht="12.75" customHeight="1" x14ac:dyDescent="0.2"/>
    <row r="21974" ht="12.75" customHeight="1" x14ac:dyDescent="0.2"/>
    <row r="21975" ht="12.75" customHeight="1" x14ac:dyDescent="0.2"/>
    <row r="21976" ht="12.75" customHeight="1" x14ac:dyDescent="0.2"/>
    <row r="21977" ht="12.75" customHeight="1" x14ac:dyDescent="0.2"/>
    <row r="21978" ht="12.75" customHeight="1" x14ac:dyDescent="0.2"/>
    <row r="21979" ht="12.75" customHeight="1" x14ac:dyDescent="0.2"/>
    <row r="21980" ht="12.75" customHeight="1" x14ac:dyDescent="0.2"/>
    <row r="21981" ht="12.75" customHeight="1" x14ac:dyDescent="0.2"/>
    <row r="21982" ht="12.75" customHeight="1" x14ac:dyDescent="0.2"/>
    <row r="21983" ht="12.75" customHeight="1" x14ac:dyDescent="0.2"/>
    <row r="21984" ht="12.75" customHeight="1" x14ac:dyDescent="0.2"/>
    <row r="21985" ht="12.75" customHeight="1" x14ac:dyDescent="0.2"/>
    <row r="21986" ht="12.75" customHeight="1" x14ac:dyDescent="0.2"/>
    <row r="21987" ht="12.75" customHeight="1" x14ac:dyDescent="0.2"/>
    <row r="21988" ht="12.75" customHeight="1" x14ac:dyDescent="0.2"/>
    <row r="21989" ht="12.75" customHeight="1" x14ac:dyDescent="0.2"/>
    <row r="21990" ht="12.75" customHeight="1" x14ac:dyDescent="0.2"/>
    <row r="21991" ht="12.75" customHeight="1" x14ac:dyDescent="0.2"/>
    <row r="21992" ht="12.75" customHeight="1" x14ac:dyDescent="0.2"/>
    <row r="21993" ht="12.75" customHeight="1" x14ac:dyDescent="0.2"/>
    <row r="21994" ht="12.75" customHeight="1" x14ac:dyDescent="0.2"/>
    <row r="21995" ht="12.75" customHeight="1" x14ac:dyDescent="0.2"/>
    <row r="21996" ht="12.75" customHeight="1" x14ac:dyDescent="0.2"/>
    <row r="21997" ht="12.75" customHeight="1" x14ac:dyDescent="0.2"/>
    <row r="21998" ht="12.75" customHeight="1" x14ac:dyDescent="0.2"/>
    <row r="21999" ht="12.75" customHeight="1" x14ac:dyDescent="0.2"/>
    <row r="22000" ht="12.75" customHeight="1" x14ac:dyDescent="0.2"/>
    <row r="22001" ht="12.75" customHeight="1" x14ac:dyDescent="0.2"/>
    <row r="22002" ht="12.75" customHeight="1" x14ac:dyDescent="0.2"/>
    <row r="22003" ht="12.75" customHeight="1" x14ac:dyDescent="0.2"/>
    <row r="22004" ht="12.75" customHeight="1" x14ac:dyDescent="0.2"/>
    <row r="22005" ht="12.75" customHeight="1" x14ac:dyDescent="0.2"/>
    <row r="22006" ht="12.75" customHeight="1" x14ac:dyDescent="0.2"/>
    <row r="22007" ht="12.75" customHeight="1" x14ac:dyDescent="0.2"/>
    <row r="22008" ht="12.75" customHeight="1" x14ac:dyDescent="0.2"/>
    <row r="22009" ht="12.75" customHeight="1" x14ac:dyDescent="0.2"/>
    <row r="22010" ht="12.75" customHeight="1" x14ac:dyDescent="0.2"/>
    <row r="22011" ht="12.75" customHeight="1" x14ac:dyDescent="0.2"/>
    <row r="22012" ht="12.75" customHeight="1" x14ac:dyDescent="0.2"/>
    <row r="22013" ht="12.75" customHeight="1" x14ac:dyDescent="0.2"/>
    <row r="22014" ht="12.75" customHeight="1" x14ac:dyDescent="0.2"/>
    <row r="22015" ht="12.75" customHeight="1" x14ac:dyDescent="0.2"/>
    <row r="22016" ht="12.75" customHeight="1" x14ac:dyDescent="0.2"/>
    <row r="22017" ht="12.75" customHeight="1" x14ac:dyDescent="0.2"/>
    <row r="22018" ht="12.75" customHeight="1" x14ac:dyDescent="0.2"/>
    <row r="22019" ht="12.75" customHeight="1" x14ac:dyDescent="0.2"/>
    <row r="22020" ht="12.75" customHeight="1" x14ac:dyDescent="0.2"/>
    <row r="22021" ht="12.75" customHeight="1" x14ac:dyDescent="0.2"/>
    <row r="22022" ht="12.75" customHeight="1" x14ac:dyDescent="0.2"/>
    <row r="22023" ht="12.75" customHeight="1" x14ac:dyDescent="0.2"/>
    <row r="22024" ht="12.75" customHeight="1" x14ac:dyDescent="0.2"/>
    <row r="22025" ht="12.75" customHeight="1" x14ac:dyDescent="0.2"/>
    <row r="22026" ht="12.75" customHeight="1" x14ac:dyDescent="0.2"/>
    <row r="22027" ht="12.75" customHeight="1" x14ac:dyDescent="0.2"/>
    <row r="22028" ht="12.75" customHeight="1" x14ac:dyDescent="0.2"/>
    <row r="22029" ht="12.75" customHeight="1" x14ac:dyDescent="0.2"/>
    <row r="22030" ht="12.75" customHeight="1" x14ac:dyDescent="0.2"/>
    <row r="22031" ht="12.75" customHeight="1" x14ac:dyDescent="0.2"/>
    <row r="22032" ht="12.75" customHeight="1" x14ac:dyDescent="0.2"/>
    <row r="22033" ht="12.75" customHeight="1" x14ac:dyDescent="0.2"/>
    <row r="22034" ht="12.75" customHeight="1" x14ac:dyDescent="0.2"/>
    <row r="22035" ht="12.75" customHeight="1" x14ac:dyDescent="0.2"/>
    <row r="22036" ht="12.75" customHeight="1" x14ac:dyDescent="0.2"/>
    <row r="22037" ht="12.75" customHeight="1" x14ac:dyDescent="0.2"/>
    <row r="22038" ht="12.75" customHeight="1" x14ac:dyDescent="0.2"/>
    <row r="22039" ht="12.75" customHeight="1" x14ac:dyDescent="0.2"/>
    <row r="22040" ht="12.75" customHeight="1" x14ac:dyDescent="0.2"/>
    <row r="22041" ht="12.75" customHeight="1" x14ac:dyDescent="0.2"/>
    <row r="22042" ht="12.75" customHeight="1" x14ac:dyDescent="0.2"/>
    <row r="22043" ht="12.75" customHeight="1" x14ac:dyDescent="0.2"/>
    <row r="22044" ht="12.75" customHeight="1" x14ac:dyDescent="0.2"/>
    <row r="22045" ht="12.75" customHeight="1" x14ac:dyDescent="0.2"/>
    <row r="22046" ht="12.75" customHeight="1" x14ac:dyDescent="0.2"/>
    <row r="22047" ht="12.75" customHeight="1" x14ac:dyDescent="0.2"/>
    <row r="22048" ht="12.75" customHeight="1" x14ac:dyDescent="0.2"/>
    <row r="22049" ht="12.75" customHeight="1" x14ac:dyDescent="0.2"/>
    <row r="22050" ht="12.75" customHeight="1" x14ac:dyDescent="0.2"/>
    <row r="22051" ht="12.75" customHeight="1" x14ac:dyDescent="0.2"/>
    <row r="22052" ht="12.75" customHeight="1" x14ac:dyDescent="0.2"/>
    <row r="22053" ht="12.75" customHeight="1" x14ac:dyDescent="0.2"/>
    <row r="22054" ht="12.75" customHeight="1" x14ac:dyDescent="0.2"/>
    <row r="22055" ht="12.75" customHeight="1" x14ac:dyDescent="0.2"/>
    <row r="22056" ht="12.75" customHeight="1" x14ac:dyDescent="0.2"/>
    <row r="22057" ht="12.75" customHeight="1" x14ac:dyDescent="0.2"/>
    <row r="22058" ht="12.75" customHeight="1" x14ac:dyDescent="0.2"/>
    <row r="22059" ht="12.75" customHeight="1" x14ac:dyDescent="0.2"/>
    <row r="22060" ht="12.75" customHeight="1" x14ac:dyDescent="0.2"/>
    <row r="22061" ht="12.75" customHeight="1" x14ac:dyDescent="0.2"/>
    <row r="22062" ht="12.75" customHeight="1" x14ac:dyDescent="0.2"/>
    <row r="22063" ht="12.75" customHeight="1" x14ac:dyDescent="0.2"/>
    <row r="22064" ht="12.75" customHeight="1" x14ac:dyDescent="0.2"/>
    <row r="22065" ht="12.75" customHeight="1" x14ac:dyDescent="0.2"/>
    <row r="22066" ht="12.75" customHeight="1" x14ac:dyDescent="0.2"/>
    <row r="22067" ht="12.75" customHeight="1" x14ac:dyDescent="0.2"/>
    <row r="22068" ht="12.75" customHeight="1" x14ac:dyDescent="0.2"/>
    <row r="22069" ht="12.75" customHeight="1" x14ac:dyDescent="0.2"/>
    <row r="22070" ht="12.75" customHeight="1" x14ac:dyDescent="0.2"/>
    <row r="22071" ht="12.75" customHeight="1" x14ac:dyDescent="0.2"/>
    <row r="22072" ht="12.75" customHeight="1" x14ac:dyDescent="0.2"/>
    <row r="22073" ht="12.75" customHeight="1" x14ac:dyDescent="0.2"/>
    <row r="22074" ht="12.75" customHeight="1" x14ac:dyDescent="0.2"/>
    <row r="22075" ht="12.75" customHeight="1" x14ac:dyDescent="0.2"/>
    <row r="22076" ht="12.75" customHeight="1" x14ac:dyDescent="0.2"/>
    <row r="22077" ht="12.75" customHeight="1" x14ac:dyDescent="0.2"/>
    <row r="22078" ht="12.75" customHeight="1" x14ac:dyDescent="0.2"/>
    <row r="22079" ht="12.75" customHeight="1" x14ac:dyDescent="0.2"/>
    <row r="22080" ht="12.75" customHeight="1" x14ac:dyDescent="0.2"/>
    <row r="22081" ht="12.75" customHeight="1" x14ac:dyDescent="0.2"/>
    <row r="22082" ht="12.75" customHeight="1" x14ac:dyDescent="0.2"/>
    <row r="22083" ht="12.75" customHeight="1" x14ac:dyDescent="0.2"/>
    <row r="22084" ht="12.75" customHeight="1" x14ac:dyDescent="0.2"/>
    <row r="22085" ht="12.75" customHeight="1" x14ac:dyDescent="0.2"/>
    <row r="22086" ht="12.75" customHeight="1" x14ac:dyDescent="0.2"/>
    <row r="22087" ht="12.75" customHeight="1" x14ac:dyDescent="0.2"/>
    <row r="22088" ht="12.75" customHeight="1" x14ac:dyDescent="0.2"/>
    <row r="22089" ht="12.75" customHeight="1" x14ac:dyDescent="0.2"/>
    <row r="22090" ht="12.75" customHeight="1" x14ac:dyDescent="0.2"/>
    <row r="22091" ht="12.75" customHeight="1" x14ac:dyDescent="0.2"/>
    <row r="22092" ht="12.75" customHeight="1" x14ac:dyDescent="0.2"/>
    <row r="22093" ht="12.75" customHeight="1" x14ac:dyDescent="0.2"/>
    <row r="22094" ht="12.75" customHeight="1" x14ac:dyDescent="0.2"/>
    <row r="22095" ht="12.75" customHeight="1" x14ac:dyDescent="0.2"/>
    <row r="22096" ht="12.75" customHeight="1" x14ac:dyDescent="0.2"/>
    <row r="22097" ht="12.75" customHeight="1" x14ac:dyDescent="0.2"/>
    <row r="22098" ht="12.75" customHeight="1" x14ac:dyDescent="0.2"/>
    <row r="22099" ht="12.75" customHeight="1" x14ac:dyDescent="0.2"/>
    <row r="22100" ht="12.75" customHeight="1" x14ac:dyDescent="0.2"/>
    <row r="22101" ht="12.75" customHeight="1" x14ac:dyDescent="0.2"/>
    <row r="22102" ht="12.75" customHeight="1" x14ac:dyDescent="0.2"/>
    <row r="22103" ht="12.75" customHeight="1" x14ac:dyDescent="0.2"/>
    <row r="22104" ht="12.75" customHeight="1" x14ac:dyDescent="0.2"/>
    <row r="22105" ht="12.75" customHeight="1" x14ac:dyDescent="0.2"/>
    <row r="22106" ht="12.75" customHeight="1" x14ac:dyDescent="0.2"/>
    <row r="22107" ht="12.75" customHeight="1" x14ac:dyDescent="0.2"/>
    <row r="22108" ht="12.75" customHeight="1" x14ac:dyDescent="0.2"/>
    <row r="22109" ht="12.75" customHeight="1" x14ac:dyDescent="0.2"/>
    <row r="22110" ht="12.75" customHeight="1" x14ac:dyDescent="0.2"/>
    <row r="22111" ht="12.75" customHeight="1" x14ac:dyDescent="0.2"/>
    <row r="22112" ht="12.75" customHeight="1" x14ac:dyDescent="0.2"/>
    <row r="22113" ht="12.75" customHeight="1" x14ac:dyDescent="0.2"/>
    <row r="22114" ht="12.75" customHeight="1" x14ac:dyDescent="0.2"/>
    <row r="22115" ht="12.75" customHeight="1" x14ac:dyDescent="0.2"/>
    <row r="22116" ht="12.75" customHeight="1" x14ac:dyDescent="0.2"/>
    <row r="22117" ht="12.75" customHeight="1" x14ac:dyDescent="0.2"/>
    <row r="22118" ht="12.75" customHeight="1" x14ac:dyDescent="0.2"/>
    <row r="22119" ht="12.75" customHeight="1" x14ac:dyDescent="0.2"/>
    <row r="22120" ht="12.75" customHeight="1" x14ac:dyDescent="0.2"/>
    <row r="22121" ht="12.75" customHeight="1" x14ac:dyDescent="0.2"/>
    <row r="22122" ht="12.75" customHeight="1" x14ac:dyDescent="0.2"/>
    <row r="22123" ht="12.75" customHeight="1" x14ac:dyDescent="0.2"/>
    <row r="22124" ht="12.75" customHeight="1" x14ac:dyDescent="0.2"/>
    <row r="22125" ht="12.75" customHeight="1" x14ac:dyDescent="0.2"/>
    <row r="22126" ht="12.75" customHeight="1" x14ac:dyDescent="0.2"/>
    <row r="22127" ht="12.75" customHeight="1" x14ac:dyDescent="0.2"/>
    <row r="22128" ht="12.75" customHeight="1" x14ac:dyDescent="0.2"/>
    <row r="22129" ht="12.75" customHeight="1" x14ac:dyDescent="0.2"/>
    <row r="22130" ht="12.75" customHeight="1" x14ac:dyDescent="0.2"/>
    <row r="22131" ht="12.75" customHeight="1" x14ac:dyDescent="0.2"/>
    <row r="22132" ht="12.75" customHeight="1" x14ac:dyDescent="0.2"/>
    <row r="22133" ht="12.75" customHeight="1" x14ac:dyDescent="0.2"/>
    <row r="22134" ht="12.75" customHeight="1" x14ac:dyDescent="0.2"/>
    <row r="22135" ht="12.75" customHeight="1" x14ac:dyDescent="0.2"/>
    <row r="22136" ht="12.75" customHeight="1" x14ac:dyDescent="0.2"/>
    <row r="22137" ht="12.75" customHeight="1" x14ac:dyDescent="0.2"/>
    <row r="22138" ht="12.75" customHeight="1" x14ac:dyDescent="0.2"/>
    <row r="22139" ht="12.75" customHeight="1" x14ac:dyDescent="0.2"/>
    <row r="22140" ht="12.75" customHeight="1" x14ac:dyDescent="0.2"/>
    <row r="22141" ht="12.75" customHeight="1" x14ac:dyDescent="0.2"/>
    <row r="22142" ht="12.75" customHeight="1" x14ac:dyDescent="0.2"/>
    <row r="22143" ht="12.75" customHeight="1" x14ac:dyDescent="0.2"/>
    <row r="22144" ht="12.75" customHeight="1" x14ac:dyDescent="0.2"/>
    <row r="22145" ht="12.75" customHeight="1" x14ac:dyDescent="0.2"/>
    <row r="22146" ht="12.75" customHeight="1" x14ac:dyDescent="0.2"/>
    <row r="22147" ht="12.75" customHeight="1" x14ac:dyDescent="0.2"/>
    <row r="22148" ht="12.75" customHeight="1" x14ac:dyDescent="0.2"/>
    <row r="22149" ht="12.75" customHeight="1" x14ac:dyDescent="0.2"/>
    <row r="22150" ht="12.75" customHeight="1" x14ac:dyDescent="0.2"/>
    <row r="22151" ht="12.75" customHeight="1" x14ac:dyDescent="0.2"/>
    <row r="22152" ht="12.75" customHeight="1" x14ac:dyDescent="0.2"/>
    <row r="22153" ht="12.75" customHeight="1" x14ac:dyDescent="0.2"/>
    <row r="22154" ht="12.75" customHeight="1" x14ac:dyDescent="0.2"/>
    <row r="22155" ht="12.75" customHeight="1" x14ac:dyDescent="0.2"/>
    <row r="22156" ht="12.75" customHeight="1" x14ac:dyDescent="0.2"/>
    <row r="22157" ht="12.75" customHeight="1" x14ac:dyDescent="0.2"/>
    <row r="22158" ht="12.75" customHeight="1" x14ac:dyDescent="0.2"/>
    <row r="22159" ht="12.75" customHeight="1" x14ac:dyDescent="0.2"/>
    <row r="22160" ht="12.75" customHeight="1" x14ac:dyDescent="0.2"/>
    <row r="22161" ht="12.75" customHeight="1" x14ac:dyDescent="0.2"/>
    <row r="22162" ht="12.75" customHeight="1" x14ac:dyDescent="0.2"/>
    <row r="22163" ht="12.75" customHeight="1" x14ac:dyDescent="0.2"/>
    <row r="22164" ht="12.75" customHeight="1" x14ac:dyDescent="0.2"/>
    <row r="22165" ht="12.75" customHeight="1" x14ac:dyDescent="0.2"/>
    <row r="22166" ht="12.75" customHeight="1" x14ac:dyDescent="0.2"/>
    <row r="22167" ht="12.75" customHeight="1" x14ac:dyDescent="0.2"/>
    <row r="22168" ht="12.75" customHeight="1" x14ac:dyDescent="0.2"/>
    <row r="22169" ht="12.75" customHeight="1" x14ac:dyDescent="0.2"/>
    <row r="22170" ht="12.75" customHeight="1" x14ac:dyDescent="0.2"/>
    <row r="22171" ht="12.75" customHeight="1" x14ac:dyDescent="0.2"/>
    <row r="22172" ht="12.75" customHeight="1" x14ac:dyDescent="0.2"/>
    <row r="22173" ht="12.75" customHeight="1" x14ac:dyDescent="0.2"/>
    <row r="22174" ht="12.75" customHeight="1" x14ac:dyDescent="0.2"/>
    <row r="22175" ht="12.75" customHeight="1" x14ac:dyDescent="0.2"/>
    <row r="22176" ht="12.75" customHeight="1" x14ac:dyDescent="0.2"/>
    <row r="22177" ht="12.75" customHeight="1" x14ac:dyDescent="0.2"/>
    <row r="22178" ht="12.75" customHeight="1" x14ac:dyDescent="0.2"/>
    <row r="22179" ht="12.75" customHeight="1" x14ac:dyDescent="0.2"/>
    <row r="22180" ht="12.75" customHeight="1" x14ac:dyDescent="0.2"/>
    <row r="22181" ht="12.75" customHeight="1" x14ac:dyDescent="0.2"/>
    <row r="22182" ht="12.75" customHeight="1" x14ac:dyDescent="0.2"/>
    <row r="22183" ht="12.75" customHeight="1" x14ac:dyDescent="0.2"/>
    <row r="22184" ht="12.75" customHeight="1" x14ac:dyDescent="0.2"/>
    <row r="22185" ht="12.75" customHeight="1" x14ac:dyDescent="0.2"/>
    <row r="22186" ht="12.75" customHeight="1" x14ac:dyDescent="0.2"/>
    <row r="22187" ht="12.75" customHeight="1" x14ac:dyDescent="0.2"/>
    <row r="22188" ht="12.75" customHeight="1" x14ac:dyDescent="0.2"/>
    <row r="22189" ht="12.75" customHeight="1" x14ac:dyDescent="0.2"/>
    <row r="22190" ht="12.75" customHeight="1" x14ac:dyDescent="0.2"/>
    <row r="22191" ht="12.75" customHeight="1" x14ac:dyDescent="0.2"/>
    <row r="22192" ht="12.75" customHeight="1" x14ac:dyDescent="0.2"/>
    <row r="22193" ht="12.75" customHeight="1" x14ac:dyDescent="0.2"/>
    <row r="22194" ht="12.75" customHeight="1" x14ac:dyDescent="0.2"/>
    <row r="22195" ht="12.75" customHeight="1" x14ac:dyDescent="0.2"/>
    <row r="22196" ht="12.75" customHeight="1" x14ac:dyDescent="0.2"/>
    <row r="22197" ht="12.75" customHeight="1" x14ac:dyDescent="0.2"/>
    <row r="22198" ht="12.75" customHeight="1" x14ac:dyDescent="0.2"/>
    <row r="22199" ht="12.75" customHeight="1" x14ac:dyDescent="0.2"/>
    <row r="22200" ht="12.75" customHeight="1" x14ac:dyDescent="0.2"/>
    <row r="22201" ht="12.75" customHeight="1" x14ac:dyDescent="0.2"/>
    <row r="22202" ht="12.75" customHeight="1" x14ac:dyDescent="0.2"/>
    <row r="22203" ht="12.75" customHeight="1" x14ac:dyDescent="0.2"/>
    <row r="22204" ht="12.75" customHeight="1" x14ac:dyDescent="0.2"/>
    <row r="22205" ht="12.75" customHeight="1" x14ac:dyDescent="0.2"/>
    <row r="22206" ht="12.75" customHeight="1" x14ac:dyDescent="0.2"/>
    <row r="22207" ht="12.75" customHeight="1" x14ac:dyDescent="0.2"/>
    <row r="22208" ht="12.75" customHeight="1" x14ac:dyDescent="0.2"/>
    <row r="22209" ht="12.75" customHeight="1" x14ac:dyDescent="0.2"/>
    <row r="22210" ht="12.75" customHeight="1" x14ac:dyDescent="0.2"/>
    <row r="22211" ht="12.75" customHeight="1" x14ac:dyDescent="0.2"/>
    <row r="22212" ht="12.75" customHeight="1" x14ac:dyDescent="0.2"/>
    <row r="22213" ht="12.75" customHeight="1" x14ac:dyDescent="0.2"/>
    <row r="22214" ht="12.75" customHeight="1" x14ac:dyDescent="0.2"/>
    <row r="22215" ht="12.75" customHeight="1" x14ac:dyDescent="0.2"/>
    <row r="22216" ht="12.75" customHeight="1" x14ac:dyDescent="0.2"/>
    <row r="22217" ht="12.75" customHeight="1" x14ac:dyDescent="0.2"/>
    <row r="22218" ht="12.75" customHeight="1" x14ac:dyDescent="0.2"/>
    <row r="22219" ht="12.75" customHeight="1" x14ac:dyDescent="0.2"/>
    <row r="22220" ht="12.75" customHeight="1" x14ac:dyDescent="0.2"/>
    <row r="22221" ht="12.75" customHeight="1" x14ac:dyDescent="0.2"/>
    <row r="22222" ht="12.75" customHeight="1" x14ac:dyDescent="0.2"/>
    <row r="22223" ht="12.75" customHeight="1" x14ac:dyDescent="0.2"/>
    <row r="22224" ht="12.75" customHeight="1" x14ac:dyDescent="0.2"/>
    <row r="22225" ht="12.75" customHeight="1" x14ac:dyDescent="0.2"/>
    <row r="22226" ht="12.75" customHeight="1" x14ac:dyDescent="0.2"/>
    <row r="22227" ht="12.75" customHeight="1" x14ac:dyDescent="0.2"/>
    <row r="22228" ht="12.75" customHeight="1" x14ac:dyDescent="0.2"/>
    <row r="22229" ht="12.75" customHeight="1" x14ac:dyDescent="0.2"/>
    <row r="22230" ht="12.75" customHeight="1" x14ac:dyDescent="0.2"/>
    <row r="22231" ht="12.75" customHeight="1" x14ac:dyDescent="0.2"/>
    <row r="22232" ht="12.75" customHeight="1" x14ac:dyDescent="0.2"/>
    <row r="22233" ht="12.75" customHeight="1" x14ac:dyDescent="0.2"/>
    <row r="22234" ht="12.75" customHeight="1" x14ac:dyDescent="0.2"/>
    <row r="22235" ht="12.75" customHeight="1" x14ac:dyDescent="0.2"/>
    <row r="22236" ht="12.75" customHeight="1" x14ac:dyDescent="0.2"/>
    <row r="22237" ht="12.75" customHeight="1" x14ac:dyDescent="0.2"/>
    <row r="22238" ht="12.75" customHeight="1" x14ac:dyDescent="0.2"/>
    <row r="22239" ht="12.75" customHeight="1" x14ac:dyDescent="0.2"/>
    <row r="22240" ht="12.75" customHeight="1" x14ac:dyDescent="0.2"/>
    <row r="22241" ht="12.75" customHeight="1" x14ac:dyDescent="0.2"/>
    <row r="22242" ht="12.75" customHeight="1" x14ac:dyDescent="0.2"/>
    <row r="22243" ht="12.75" customHeight="1" x14ac:dyDescent="0.2"/>
    <row r="22244" ht="12.75" customHeight="1" x14ac:dyDescent="0.2"/>
    <row r="22245" ht="12.75" customHeight="1" x14ac:dyDescent="0.2"/>
    <row r="22246" ht="12.75" customHeight="1" x14ac:dyDescent="0.2"/>
    <row r="22247" ht="12.75" customHeight="1" x14ac:dyDescent="0.2"/>
    <row r="22248" ht="12.75" customHeight="1" x14ac:dyDescent="0.2"/>
    <row r="22249" ht="12.75" customHeight="1" x14ac:dyDescent="0.2"/>
    <row r="22250" ht="12.75" customHeight="1" x14ac:dyDescent="0.2"/>
    <row r="22251" ht="12.75" customHeight="1" x14ac:dyDescent="0.2"/>
    <row r="22252" ht="12.75" customHeight="1" x14ac:dyDescent="0.2"/>
    <row r="22253" ht="12.75" customHeight="1" x14ac:dyDescent="0.2"/>
    <row r="22254" ht="12.75" customHeight="1" x14ac:dyDescent="0.2"/>
    <row r="22255" ht="12.75" customHeight="1" x14ac:dyDescent="0.2"/>
    <row r="22256" ht="12.75" customHeight="1" x14ac:dyDescent="0.2"/>
    <row r="22257" ht="12.75" customHeight="1" x14ac:dyDescent="0.2"/>
    <row r="22258" ht="12.75" customHeight="1" x14ac:dyDescent="0.2"/>
    <row r="22259" ht="12.75" customHeight="1" x14ac:dyDescent="0.2"/>
    <row r="22260" ht="12.75" customHeight="1" x14ac:dyDescent="0.2"/>
    <row r="22261" ht="12.75" customHeight="1" x14ac:dyDescent="0.2"/>
    <row r="22262" ht="12.75" customHeight="1" x14ac:dyDescent="0.2"/>
    <row r="22263" ht="12.75" customHeight="1" x14ac:dyDescent="0.2"/>
    <row r="22264" ht="12.75" customHeight="1" x14ac:dyDescent="0.2"/>
    <row r="22265" ht="12.75" customHeight="1" x14ac:dyDescent="0.2"/>
    <row r="22266" ht="12.75" customHeight="1" x14ac:dyDescent="0.2"/>
    <row r="22267" ht="12.75" customHeight="1" x14ac:dyDescent="0.2"/>
    <row r="22268" ht="12.75" customHeight="1" x14ac:dyDescent="0.2"/>
    <row r="22269" ht="12.75" customHeight="1" x14ac:dyDescent="0.2"/>
    <row r="22270" ht="12.75" customHeight="1" x14ac:dyDescent="0.2"/>
    <row r="22271" ht="12.75" customHeight="1" x14ac:dyDescent="0.2"/>
    <row r="22272" ht="12.75" customHeight="1" x14ac:dyDescent="0.2"/>
    <row r="22273" ht="12.75" customHeight="1" x14ac:dyDescent="0.2"/>
    <row r="22274" ht="12.75" customHeight="1" x14ac:dyDescent="0.2"/>
    <row r="22275" ht="12.75" customHeight="1" x14ac:dyDescent="0.2"/>
    <row r="22276" ht="12.75" customHeight="1" x14ac:dyDescent="0.2"/>
    <row r="22277" ht="12.75" customHeight="1" x14ac:dyDescent="0.2"/>
    <row r="22278" ht="12.75" customHeight="1" x14ac:dyDescent="0.2"/>
    <row r="22279" ht="12.75" customHeight="1" x14ac:dyDescent="0.2"/>
    <row r="22280" ht="12.75" customHeight="1" x14ac:dyDescent="0.2"/>
    <row r="22281" ht="12.75" customHeight="1" x14ac:dyDescent="0.2"/>
    <row r="22282" ht="12.75" customHeight="1" x14ac:dyDescent="0.2"/>
    <row r="22283" ht="12.75" customHeight="1" x14ac:dyDescent="0.2"/>
    <row r="22284" ht="12.75" customHeight="1" x14ac:dyDescent="0.2"/>
    <row r="22285" ht="12.75" customHeight="1" x14ac:dyDescent="0.2"/>
    <row r="22286" ht="12.75" customHeight="1" x14ac:dyDescent="0.2"/>
    <row r="22287" ht="12.75" customHeight="1" x14ac:dyDescent="0.2"/>
    <row r="22288" ht="12.75" customHeight="1" x14ac:dyDescent="0.2"/>
    <row r="22289" ht="12.75" customHeight="1" x14ac:dyDescent="0.2"/>
    <row r="22290" ht="12.75" customHeight="1" x14ac:dyDescent="0.2"/>
    <row r="22291" ht="12.75" customHeight="1" x14ac:dyDescent="0.2"/>
    <row r="22292" ht="12.75" customHeight="1" x14ac:dyDescent="0.2"/>
    <row r="22293" ht="12.75" customHeight="1" x14ac:dyDescent="0.2"/>
    <row r="22294" ht="12.75" customHeight="1" x14ac:dyDescent="0.2"/>
    <row r="22295" ht="12.75" customHeight="1" x14ac:dyDescent="0.2"/>
    <row r="22296" ht="12.75" customHeight="1" x14ac:dyDescent="0.2"/>
    <row r="22297" ht="12.75" customHeight="1" x14ac:dyDescent="0.2"/>
    <row r="22298" ht="12.75" customHeight="1" x14ac:dyDescent="0.2"/>
    <row r="22299" ht="12.75" customHeight="1" x14ac:dyDescent="0.2"/>
    <row r="22300" ht="12.75" customHeight="1" x14ac:dyDescent="0.2"/>
    <row r="22301" ht="12.75" customHeight="1" x14ac:dyDescent="0.2"/>
    <row r="22302" ht="12.75" customHeight="1" x14ac:dyDescent="0.2"/>
    <row r="22303" ht="12.75" customHeight="1" x14ac:dyDescent="0.2"/>
    <row r="22304" ht="12.75" customHeight="1" x14ac:dyDescent="0.2"/>
    <row r="22305" ht="12.75" customHeight="1" x14ac:dyDescent="0.2"/>
    <row r="22306" ht="12.75" customHeight="1" x14ac:dyDescent="0.2"/>
    <row r="22307" ht="12.75" customHeight="1" x14ac:dyDescent="0.2"/>
    <row r="22308" ht="12.75" customHeight="1" x14ac:dyDescent="0.2"/>
    <row r="22309" ht="12.75" customHeight="1" x14ac:dyDescent="0.2"/>
    <row r="22310" ht="12.75" customHeight="1" x14ac:dyDescent="0.2"/>
    <row r="22311" ht="12.75" customHeight="1" x14ac:dyDescent="0.2"/>
    <row r="22312" ht="12.75" customHeight="1" x14ac:dyDescent="0.2"/>
    <row r="22313" ht="12.75" customHeight="1" x14ac:dyDescent="0.2"/>
    <row r="22314" ht="12.75" customHeight="1" x14ac:dyDescent="0.2"/>
    <row r="22315" ht="12.75" customHeight="1" x14ac:dyDescent="0.2"/>
    <row r="22316" ht="12.75" customHeight="1" x14ac:dyDescent="0.2"/>
    <row r="22317" ht="12.75" customHeight="1" x14ac:dyDescent="0.2"/>
    <row r="22318" ht="12.75" customHeight="1" x14ac:dyDescent="0.2"/>
    <row r="22319" ht="12.75" customHeight="1" x14ac:dyDescent="0.2"/>
    <row r="22320" ht="12.75" customHeight="1" x14ac:dyDescent="0.2"/>
    <row r="22321" ht="12.75" customHeight="1" x14ac:dyDescent="0.2"/>
    <row r="22322" ht="12.75" customHeight="1" x14ac:dyDescent="0.2"/>
    <row r="22323" ht="12.75" customHeight="1" x14ac:dyDescent="0.2"/>
    <row r="22324" ht="12.75" customHeight="1" x14ac:dyDescent="0.2"/>
    <row r="22325" ht="12.75" customHeight="1" x14ac:dyDescent="0.2"/>
    <row r="22326" ht="12.75" customHeight="1" x14ac:dyDescent="0.2"/>
    <row r="22327" ht="12.75" customHeight="1" x14ac:dyDescent="0.2"/>
    <row r="22328" ht="12.75" customHeight="1" x14ac:dyDescent="0.2"/>
    <row r="22329" ht="12.75" customHeight="1" x14ac:dyDescent="0.2"/>
    <row r="22330" ht="12.75" customHeight="1" x14ac:dyDescent="0.2"/>
    <row r="22331" ht="12.75" customHeight="1" x14ac:dyDescent="0.2"/>
    <row r="22332" ht="12.75" customHeight="1" x14ac:dyDescent="0.2"/>
    <row r="22333" ht="12.75" customHeight="1" x14ac:dyDescent="0.2"/>
    <row r="22334" ht="12.75" customHeight="1" x14ac:dyDescent="0.2"/>
    <row r="22335" ht="12.75" customHeight="1" x14ac:dyDescent="0.2"/>
    <row r="22336" ht="12.75" customHeight="1" x14ac:dyDescent="0.2"/>
    <row r="22337" ht="12.75" customHeight="1" x14ac:dyDescent="0.2"/>
    <row r="22338" ht="12.75" customHeight="1" x14ac:dyDescent="0.2"/>
    <row r="22339" ht="12.75" customHeight="1" x14ac:dyDescent="0.2"/>
    <row r="22340" ht="12.75" customHeight="1" x14ac:dyDescent="0.2"/>
    <row r="22341" ht="12.75" customHeight="1" x14ac:dyDescent="0.2"/>
    <row r="22342" ht="12.75" customHeight="1" x14ac:dyDescent="0.2"/>
    <row r="22343" ht="12.75" customHeight="1" x14ac:dyDescent="0.2"/>
    <row r="22344" ht="12.75" customHeight="1" x14ac:dyDescent="0.2"/>
    <row r="22345" ht="12.75" customHeight="1" x14ac:dyDescent="0.2"/>
    <row r="22346" ht="12.75" customHeight="1" x14ac:dyDescent="0.2"/>
    <row r="22347" ht="12.75" customHeight="1" x14ac:dyDescent="0.2"/>
    <row r="22348" ht="12.75" customHeight="1" x14ac:dyDescent="0.2"/>
    <row r="22349" ht="12.75" customHeight="1" x14ac:dyDescent="0.2"/>
    <row r="22350" ht="12.75" customHeight="1" x14ac:dyDescent="0.2"/>
    <row r="22351" ht="12.75" customHeight="1" x14ac:dyDescent="0.2"/>
    <row r="22352" ht="12.75" customHeight="1" x14ac:dyDescent="0.2"/>
    <row r="22353" ht="12.75" customHeight="1" x14ac:dyDescent="0.2"/>
    <row r="22354" ht="12.75" customHeight="1" x14ac:dyDescent="0.2"/>
    <row r="22355" ht="12.75" customHeight="1" x14ac:dyDescent="0.2"/>
    <row r="22356" ht="12.75" customHeight="1" x14ac:dyDescent="0.2"/>
    <row r="22357" ht="12.75" customHeight="1" x14ac:dyDescent="0.2"/>
    <row r="22358" ht="12.75" customHeight="1" x14ac:dyDescent="0.2"/>
    <row r="22359" ht="12.75" customHeight="1" x14ac:dyDescent="0.2"/>
    <row r="22360" ht="12.75" customHeight="1" x14ac:dyDescent="0.2"/>
    <row r="22361" ht="12.75" customHeight="1" x14ac:dyDescent="0.2"/>
    <row r="22362" ht="12.75" customHeight="1" x14ac:dyDescent="0.2"/>
    <row r="22363" ht="12.75" customHeight="1" x14ac:dyDescent="0.2"/>
    <row r="22364" ht="12.75" customHeight="1" x14ac:dyDescent="0.2"/>
    <row r="22365" ht="12.75" customHeight="1" x14ac:dyDescent="0.2"/>
    <row r="22366" ht="12.75" customHeight="1" x14ac:dyDescent="0.2"/>
    <row r="22367" ht="12.75" customHeight="1" x14ac:dyDescent="0.2"/>
    <row r="22368" ht="12.75" customHeight="1" x14ac:dyDescent="0.2"/>
    <row r="22369" ht="12.75" customHeight="1" x14ac:dyDescent="0.2"/>
    <row r="22370" ht="12.75" customHeight="1" x14ac:dyDescent="0.2"/>
    <row r="22371" ht="12.75" customHeight="1" x14ac:dyDescent="0.2"/>
    <row r="22372" ht="12.75" customHeight="1" x14ac:dyDescent="0.2"/>
    <row r="22373" ht="12.75" customHeight="1" x14ac:dyDescent="0.2"/>
    <row r="22374" ht="12.75" customHeight="1" x14ac:dyDescent="0.2"/>
    <row r="22375" ht="12.75" customHeight="1" x14ac:dyDescent="0.2"/>
    <row r="22376" ht="12.75" customHeight="1" x14ac:dyDescent="0.2"/>
    <row r="22377" ht="12.75" customHeight="1" x14ac:dyDescent="0.2"/>
    <row r="22378" ht="12.75" customHeight="1" x14ac:dyDescent="0.2"/>
    <row r="22379" ht="12.75" customHeight="1" x14ac:dyDescent="0.2"/>
    <row r="22380" ht="12.75" customHeight="1" x14ac:dyDescent="0.2"/>
    <row r="22381" ht="12.75" customHeight="1" x14ac:dyDescent="0.2"/>
    <row r="22382" ht="12.75" customHeight="1" x14ac:dyDescent="0.2"/>
    <row r="22383" ht="12.75" customHeight="1" x14ac:dyDescent="0.2"/>
    <row r="22384" ht="12.75" customHeight="1" x14ac:dyDescent="0.2"/>
    <row r="22385" ht="12.75" customHeight="1" x14ac:dyDescent="0.2"/>
    <row r="22386" ht="12.75" customHeight="1" x14ac:dyDescent="0.2"/>
    <row r="22387" ht="12.75" customHeight="1" x14ac:dyDescent="0.2"/>
    <row r="22388" ht="12.75" customHeight="1" x14ac:dyDescent="0.2"/>
    <row r="22389" ht="12.75" customHeight="1" x14ac:dyDescent="0.2"/>
    <row r="22390" ht="12.75" customHeight="1" x14ac:dyDescent="0.2"/>
    <row r="22391" ht="12.75" customHeight="1" x14ac:dyDescent="0.2"/>
    <row r="22392" ht="12.75" customHeight="1" x14ac:dyDescent="0.2"/>
    <row r="22393" ht="12.75" customHeight="1" x14ac:dyDescent="0.2"/>
    <row r="22394" ht="12.75" customHeight="1" x14ac:dyDescent="0.2"/>
    <row r="22395" ht="12.75" customHeight="1" x14ac:dyDescent="0.2"/>
    <row r="22396" ht="12.75" customHeight="1" x14ac:dyDescent="0.2"/>
    <row r="22397" ht="12.75" customHeight="1" x14ac:dyDescent="0.2"/>
    <row r="22398" ht="12.75" customHeight="1" x14ac:dyDescent="0.2"/>
    <row r="22399" ht="12.75" customHeight="1" x14ac:dyDescent="0.2"/>
    <row r="22400" ht="12.75" customHeight="1" x14ac:dyDescent="0.2"/>
    <row r="22401" ht="12.75" customHeight="1" x14ac:dyDescent="0.2"/>
    <row r="22402" ht="12.75" customHeight="1" x14ac:dyDescent="0.2"/>
    <row r="22403" ht="12.75" customHeight="1" x14ac:dyDescent="0.2"/>
    <row r="22404" ht="12.75" customHeight="1" x14ac:dyDescent="0.2"/>
    <row r="22405" ht="12.75" customHeight="1" x14ac:dyDescent="0.2"/>
    <row r="22406" ht="12.75" customHeight="1" x14ac:dyDescent="0.2"/>
    <row r="22407" ht="12.75" customHeight="1" x14ac:dyDescent="0.2"/>
    <row r="22408" ht="12.75" customHeight="1" x14ac:dyDescent="0.2"/>
    <row r="22409" ht="12.75" customHeight="1" x14ac:dyDescent="0.2"/>
    <row r="22410" ht="12.75" customHeight="1" x14ac:dyDescent="0.2"/>
    <row r="22411" ht="12.75" customHeight="1" x14ac:dyDescent="0.2"/>
    <row r="22412" ht="12.75" customHeight="1" x14ac:dyDescent="0.2"/>
    <row r="22413" ht="12.75" customHeight="1" x14ac:dyDescent="0.2"/>
    <row r="22414" ht="12.75" customHeight="1" x14ac:dyDescent="0.2"/>
    <row r="22415" ht="12.75" customHeight="1" x14ac:dyDescent="0.2"/>
    <row r="22416" ht="12.75" customHeight="1" x14ac:dyDescent="0.2"/>
    <row r="22417" ht="12.75" customHeight="1" x14ac:dyDescent="0.2"/>
    <row r="22418" ht="12.75" customHeight="1" x14ac:dyDescent="0.2"/>
    <row r="22419" ht="12.75" customHeight="1" x14ac:dyDescent="0.2"/>
    <row r="22420" ht="12.75" customHeight="1" x14ac:dyDescent="0.2"/>
    <row r="22421" ht="12.75" customHeight="1" x14ac:dyDescent="0.2"/>
    <row r="22422" ht="12.75" customHeight="1" x14ac:dyDescent="0.2"/>
    <row r="22423" ht="12.75" customHeight="1" x14ac:dyDescent="0.2"/>
    <row r="22424" ht="12.75" customHeight="1" x14ac:dyDescent="0.2"/>
    <row r="22425" ht="12.75" customHeight="1" x14ac:dyDescent="0.2"/>
    <row r="22426" ht="12.75" customHeight="1" x14ac:dyDescent="0.2"/>
    <row r="22427" ht="12.75" customHeight="1" x14ac:dyDescent="0.2"/>
    <row r="22428" ht="12.75" customHeight="1" x14ac:dyDescent="0.2"/>
    <row r="22429" ht="12.75" customHeight="1" x14ac:dyDescent="0.2"/>
    <row r="22430" ht="12.75" customHeight="1" x14ac:dyDescent="0.2"/>
    <row r="22431" ht="12.75" customHeight="1" x14ac:dyDescent="0.2"/>
    <row r="22432" ht="12.75" customHeight="1" x14ac:dyDescent="0.2"/>
    <row r="22433" ht="12.75" customHeight="1" x14ac:dyDescent="0.2"/>
    <row r="22434" ht="12.75" customHeight="1" x14ac:dyDescent="0.2"/>
    <row r="22435" ht="12.75" customHeight="1" x14ac:dyDescent="0.2"/>
    <row r="22436" ht="12.75" customHeight="1" x14ac:dyDescent="0.2"/>
    <row r="22437" ht="12.75" customHeight="1" x14ac:dyDescent="0.2"/>
    <row r="22438" ht="12.75" customHeight="1" x14ac:dyDescent="0.2"/>
    <row r="22439" ht="12.75" customHeight="1" x14ac:dyDescent="0.2"/>
    <row r="22440" ht="12.75" customHeight="1" x14ac:dyDescent="0.2"/>
    <row r="22441" ht="12.75" customHeight="1" x14ac:dyDescent="0.2"/>
    <row r="22442" ht="12.75" customHeight="1" x14ac:dyDescent="0.2"/>
    <row r="22443" ht="12.75" customHeight="1" x14ac:dyDescent="0.2"/>
    <row r="22444" ht="12.75" customHeight="1" x14ac:dyDescent="0.2"/>
    <row r="22445" ht="12.75" customHeight="1" x14ac:dyDescent="0.2"/>
    <row r="22446" ht="12.75" customHeight="1" x14ac:dyDescent="0.2"/>
    <row r="22447" ht="12.75" customHeight="1" x14ac:dyDescent="0.2"/>
    <row r="22448" ht="12.75" customHeight="1" x14ac:dyDescent="0.2"/>
    <row r="22449" ht="12.75" customHeight="1" x14ac:dyDescent="0.2"/>
    <row r="22450" ht="12.75" customHeight="1" x14ac:dyDescent="0.2"/>
    <row r="22451" ht="12.75" customHeight="1" x14ac:dyDescent="0.2"/>
    <row r="22452" ht="12.75" customHeight="1" x14ac:dyDescent="0.2"/>
    <row r="22453" ht="12.75" customHeight="1" x14ac:dyDescent="0.2"/>
    <row r="22454" ht="12.75" customHeight="1" x14ac:dyDescent="0.2"/>
    <row r="22455" ht="12.75" customHeight="1" x14ac:dyDescent="0.2"/>
    <row r="22456" ht="12.75" customHeight="1" x14ac:dyDescent="0.2"/>
    <row r="22457" ht="12.75" customHeight="1" x14ac:dyDescent="0.2"/>
    <row r="22458" ht="12.75" customHeight="1" x14ac:dyDescent="0.2"/>
    <row r="22459" ht="12.75" customHeight="1" x14ac:dyDescent="0.2"/>
    <row r="22460" ht="12.75" customHeight="1" x14ac:dyDescent="0.2"/>
    <row r="22461" ht="12.75" customHeight="1" x14ac:dyDescent="0.2"/>
    <row r="22462" ht="12.75" customHeight="1" x14ac:dyDescent="0.2"/>
    <row r="22463" ht="12.75" customHeight="1" x14ac:dyDescent="0.2"/>
    <row r="22464" ht="12.75" customHeight="1" x14ac:dyDescent="0.2"/>
    <row r="22465" ht="12.75" customHeight="1" x14ac:dyDescent="0.2"/>
    <row r="22466" ht="12.75" customHeight="1" x14ac:dyDescent="0.2"/>
    <row r="22467" ht="12.75" customHeight="1" x14ac:dyDescent="0.2"/>
    <row r="22468" ht="12.75" customHeight="1" x14ac:dyDescent="0.2"/>
    <row r="22469" ht="12.75" customHeight="1" x14ac:dyDescent="0.2"/>
    <row r="22470" ht="12.75" customHeight="1" x14ac:dyDescent="0.2"/>
    <row r="22471" ht="12.75" customHeight="1" x14ac:dyDescent="0.2"/>
    <row r="22472" ht="12.75" customHeight="1" x14ac:dyDescent="0.2"/>
    <row r="22473" ht="12.75" customHeight="1" x14ac:dyDescent="0.2"/>
    <row r="22474" ht="12.75" customHeight="1" x14ac:dyDescent="0.2"/>
    <row r="22475" ht="12.75" customHeight="1" x14ac:dyDescent="0.2"/>
    <row r="22476" ht="12.75" customHeight="1" x14ac:dyDescent="0.2"/>
    <row r="22477" ht="12.75" customHeight="1" x14ac:dyDescent="0.2"/>
    <row r="22478" ht="12.75" customHeight="1" x14ac:dyDescent="0.2"/>
    <row r="22479" ht="12.75" customHeight="1" x14ac:dyDescent="0.2"/>
    <row r="22480" ht="12.75" customHeight="1" x14ac:dyDescent="0.2"/>
    <row r="22481" ht="12.75" customHeight="1" x14ac:dyDescent="0.2"/>
    <row r="22482" ht="12.75" customHeight="1" x14ac:dyDescent="0.2"/>
    <row r="22483" ht="12.75" customHeight="1" x14ac:dyDescent="0.2"/>
    <row r="22484" ht="12.75" customHeight="1" x14ac:dyDescent="0.2"/>
    <row r="22485" ht="12.75" customHeight="1" x14ac:dyDescent="0.2"/>
    <row r="22486" ht="12.75" customHeight="1" x14ac:dyDescent="0.2"/>
    <row r="22487" ht="12.75" customHeight="1" x14ac:dyDescent="0.2"/>
    <row r="22488" ht="12.75" customHeight="1" x14ac:dyDescent="0.2"/>
    <row r="22489" ht="12.75" customHeight="1" x14ac:dyDescent="0.2"/>
    <row r="22490" ht="12.75" customHeight="1" x14ac:dyDescent="0.2"/>
    <row r="22491" ht="12.75" customHeight="1" x14ac:dyDescent="0.2"/>
    <row r="22492" ht="12.75" customHeight="1" x14ac:dyDescent="0.2"/>
    <row r="22493" ht="12.75" customHeight="1" x14ac:dyDescent="0.2"/>
    <row r="22494" ht="12.75" customHeight="1" x14ac:dyDescent="0.2"/>
    <row r="22495" ht="12.75" customHeight="1" x14ac:dyDescent="0.2"/>
    <row r="22496" ht="12.75" customHeight="1" x14ac:dyDescent="0.2"/>
    <row r="22497" ht="12.75" customHeight="1" x14ac:dyDescent="0.2"/>
    <row r="22498" ht="12.75" customHeight="1" x14ac:dyDescent="0.2"/>
    <row r="22499" ht="12.75" customHeight="1" x14ac:dyDescent="0.2"/>
    <row r="22500" ht="12.75" customHeight="1" x14ac:dyDescent="0.2"/>
    <row r="22501" ht="12.75" customHeight="1" x14ac:dyDescent="0.2"/>
    <row r="22502" ht="12.75" customHeight="1" x14ac:dyDescent="0.2"/>
    <row r="22503" ht="12.75" customHeight="1" x14ac:dyDescent="0.2"/>
    <row r="22504" ht="12.75" customHeight="1" x14ac:dyDescent="0.2"/>
    <row r="22505" ht="12.75" customHeight="1" x14ac:dyDescent="0.2"/>
    <row r="22506" ht="12.75" customHeight="1" x14ac:dyDescent="0.2"/>
    <row r="22507" ht="12.75" customHeight="1" x14ac:dyDescent="0.2"/>
    <row r="22508" ht="12.75" customHeight="1" x14ac:dyDescent="0.2"/>
    <row r="22509" ht="12.75" customHeight="1" x14ac:dyDescent="0.2"/>
    <row r="22510" ht="12.75" customHeight="1" x14ac:dyDescent="0.2"/>
    <row r="22511" ht="12.75" customHeight="1" x14ac:dyDescent="0.2"/>
    <row r="22512" ht="12.75" customHeight="1" x14ac:dyDescent="0.2"/>
    <row r="22513" ht="12.75" customHeight="1" x14ac:dyDescent="0.2"/>
    <row r="22514" ht="12.75" customHeight="1" x14ac:dyDescent="0.2"/>
    <row r="22515" ht="12.75" customHeight="1" x14ac:dyDescent="0.2"/>
    <row r="22516" ht="12.75" customHeight="1" x14ac:dyDescent="0.2"/>
    <row r="22517" ht="12.75" customHeight="1" x14ac:dyDescent="0.2"/>
    <row r="22518" ht="12.75" customHeight="1" x14ac:dyDescent="0.2"/>
    <row r="22519" ht="12.75" customHeight="1" x14ac:dyDescent="0.2"/>
    <row r="22520" ht="12.75" customHeight="1" x14ac:dyDescent="0.2"/>
    <row r="22521" ht="12.75" customHeight="1" x14ac:dyDescent="0.2"/>
    <row r="22522" ht="12.75" customHeight="1" x14ac:dyDescent="0.2"/>
    <row r="22523" ht="12.75" customHeight="1" x14ac:dyDescent="0.2"/>
    <row r="22524" ht="12.75" customHeight="1" x14ac:dyDescent="0.2"/>
    <row r="22525" ht="12.75" customHeight="1" x14ac:dyDescent="0.2"/>
    <row r="22526" ht="12.75" customHeight="1" x14ac:dyDescent="0.2"/>
    <row r="22527" ht="12.75" customHeight="1" x14ac:dyDescent="0.2"/>
    <row r="22528" ht="12.75" customHeight="1" x14ac:dyDescent="0.2"/>
    <row r="22529" ht="12.75" customHeight="1" x14ac:dyDescent="0.2"/>
    <row r="22530" ht="12.75" customHeight="1" x14ac:dyDescent="0.2"/>
    <row r="22531" ht="12.75" customHeight="1" x14ac:dyDescent="0.2"/>
    <row r="22532" ht="12.75" customHeight="1" x14ac:dyDescent="0.2"/>
    <row r="22533" ht="12.75" customHeight="1" x14ac:dyDescent="0.2"/>
    <row r="22534" ht="12.75" customHeight="1" x14ac:dyDescent="0.2"/>
    <row r="22535" ht="12.75" customHeight="1" x14ac:dyDescent="0.2"/>
    <row r="22536" ht="12.75" customHeight="1" x14ac:dyDescent="0.2"/>
    <row r="22537" ht="12.75" customHeight="1" x14ac:dyDescent="0.2"/>
    <row r="22538" ht="12.75" customHeight="1" x14ac:dyDescent="0.2"/>
    <row r="22539" ht="12.75" customHeight="1" x14ac:dyDescent="0.2"/>
    <row r="22540" ht="12.75" customHeight="1" x14ac:dyDescent="0.2"/>
    <row r="22541" ht="12.75" customHeight="1" x14ac:dyDescent="0.2"/>
    <row r="22542" ht="12.75" customHeight="1" x14ac:dyDescent="0.2"/>
    <row r="22543" ht="12.75" customHeight="1" x14ac:dyDescent="0.2"/>
    <row r="22544" ht="12.75" customHeight="1" x14ac:dyDescent="0.2"/>
    <row r="22545" ht="12.75" customHeight="1" x14ac:dyDescent="0.2"/>
    <row r="22546" ht="12.75" customHeight="1" x14ac:dyDescent="0.2"/>
    <row r="22547" ht="12.75" customHeight="1" x14ac:dyDescent="0.2"/>
    <row r="22548" ht="12.75" customHeight="1" x14ac:dyDescent="0.2"/>
    <row r="22549" ht="12.75" customHeight="1" x14ac:dyDescent="0.2"/>
    <row r="22550" ht="12.75" customHeight="1" x14ac:dyDescent="0.2"/>
    <row r="22551" ht="12.75" customHeight="1" x14ac:dyDescent="0.2"/>
    <row r="22552" ht="12.75" customHeight="1" x14ac:dyDescent="0.2"/>
    <row r="22553" ht="12.75" customHeight="1" x14ac:dyDescent="0.2"/>
    <row r="22554" ht="12.75" customHeight="1" x14ac:dyDescent="0.2"/>
    <row r="22555" ht="12.75" customHeight="1" x14ac:dyDescent="0.2"/>
    <row r="22556" ht="12.75" customHeight="1" x14ac:dyDescent="0.2"/>
    <row r="22557" ht="12.75" customHeight="1" x14ac:dyDescent="0.2"/>
    <row r="22558" ht="12.75" customHeight="1" x14ac:dyDescent="0.2"/>
    <row r="22559" ht="12.75" customHeight="1" x14ac:dyDescent="0.2"/>
    <row r="22560" ht="12.75" customHeight="1" x14ac:dyDescent="0.2"/>
    <row r="22561" ht="12.75" customHeight="1" x14ac:dyDescent="0.2"/>
    <row r="22562" ht="12.75" customHeight="1" x14ac:dyDescent="0.2"/>
    <row r="22563" ht="12.75" customHeight="1" x14ac:dyDescent="0.2"/>
    <row r="22564" ht="12.75" customHeight="1" x14ac:dyDescent="0.2"/>
    <row r="22565" ht="12.75" customHeight="1" x14ac:dyDescent="0.2"/>
    <row r="22566" ht="12.75" customHeight="1" x14ac:dyDescent="0.2"/>
    <row r="22567" ht="12.75" customHeight="1" x14ac:dyDescent="0.2"/>
    <row r="22568" ht="12.75" customHeight="1" x14ac:dyDescent="0.2"/>
    <row r="22569" ht="12.75" customHeight="1" x14ac:dyDescent="0.2"/>
    <row r="22570" ht="12.75" customHeight="1" x14ac:dyDescent="0.2"/>
    <row r="22571" ht="12.75" customHeight="1" x14ac:dyDescent="0.2"/>
    <row r="22572" ht="12.75" customHeight="1" x14ac:dyDescent="0.2"/>
    <row r="22573" ht="12.75" customHeight="1" x14ac:dyDescent="0.2"/>
    <row r="22574" ht="12.75" customHeight="1" x14ac:dyDescent="0.2"/>
    <row r="22575" ht="12.75" customHeight="1" x14ac:dyDescent="0.2"/>
    <row r="22576" ht="12.75" customHeight="1" x14ac:dyDescent="0.2"/>
    <row r="22577" ht="12.75" customHeight="1" x14ac:dyDescent="0.2"/>
    <row r="22578" ht="12.75" customHeight="1" x14ac:dyDescent="0.2"/>
    <row r="22579" ht="12.75" customHeight="1" x14ac:dyDescent="0.2"/>
    <row r="22580" ht="12.75" customHeight="1" x14ac:dyDescent="0.2"/>
    <row r="22581" ht="12.75" customHeight="1" x14ac:dyDescent="0.2"/>
    <row r="22582" ht="12.75" customHeight="1" x14ac:dyDescent="0.2"/>
    <row r="22583" ht="12.75" customHeight="1" x14ac:dyDescent="0.2"/>
    <row r="22584" ht="12.75" customHeight="1" x14ac:dyDescent="0.2"/>
    <row r="22585" ht="12.75" customHeight="1" x14ac:dyDescent="0.2"/>
    <row r="22586" ht="12.75" customHeight="1" x14ac:dyDescent="0.2"/>
    <row r="22587" ht="12.75" customHeight="1" x14ac:dyDescent="0.2"/>
    <row r="22588" ht="12.75" customHeight="1" x14ac:dyDescent="0.2"/>
    <row r="22589" ht="12.75" customHeight="1" x14ac:dyDescent="0.2"/>
    <row r="22590" ht="12.75" customHeight="1" x14ac:dyDescent="0.2"/>
    <row r="22591" ht="12.75" customHeight="1" x14ac:dyDescent="0.2"/>
    <row r="22592" ht="12.75" customHeight="1" x14ac:dyDescent="0.2"/>
    <row r="22593" ht="12.75" customHeight="1" x14ac:dyDescent="0.2"/>
    <row r="22594" ht="12.75" customHeight="1" x14ac:dyDescent="0.2"/>
    <row r="22595" ht="12.75" customHeight="1" x14ac:dyDescent="0.2"/>
    <row r="22596" ht="12.75" customHeight="1" x14ac:dyDescent="0.2"/>
    <row r="22597" ht="12.75" customHeight="1" x14ac:dyDescent="0.2"/>
    <row r="22598" ht="12.75" customHeight="1" x14ac:dyDescent="0.2"/>
    <row r="22599" ht="12.75" customHeight="1" x14ac:dyDescent="0.2"/>
    <row r="22600" ht="12.75" customHeight="1" x14ac:dyDescent="0.2"/>
    <row r="22601" ht="12.75" customHeight="1" x14ac:dyDescent="0.2"/>
    <row r="22602" ht="12.75" customHeight="1" x14ac:dyDescent="0.2"/>
    <row r="22603" ht="12.75" customHeight="1" x14ac:dyDescent="0.2"/>
    <row r="22604" ht="12.75" customHeight="1" x14ac:dyDescent="0.2"/>
    <row r="22605" ht="12.75" customHeight="1" x14ac:dyDescent="0.2"/>
    <row r="22606" ht="12.75" customHeight="1" x14ac:dyDescent="0.2"/>
    <row r="22607" ht="12.75" customHeight="1" x14ac:dyDescent="0.2"/>
    <row r="22608" ht="12.75" customHeight="1" x14ac:dyDescent="0.2"/>
    <row r="22609" ht="12.75" customHeight="1" x14ac:dyDescent="0.2"/>
    <row r="22610" ht="12.75" customHeight="1" x14ac:dyDescent="0.2"/>
    <row r="22611" ht="12.75" customHeight="1" x14ac:dyDescent="0.2"/>
    <row r="22612" ht="12.75" customHeight="1" x14ac:dyDescent="0.2"/>
    <row r="22613" ht="12.75" customHeight="1" x14ac:dyDescent="0.2"/>
    <row r="22614" ht="12.75" customHeight="1" x14ac:dyDescent="0.2"/>
    <row r="22615" ht="12.75" customHeight="1" x14ac:dyDescent="0.2"/>
    <row r="22616" ht="12.75" customHeight="1" x14ac:dyDescent="0.2"/>
    <row r="22617" ht="12.75" customHeight="1" x14ac:dyDescent="0.2"/>
    <row r="22618" ht="12.75" customHeight="1" x14ac:dyDescent="0.2"/>
    <row r="22619" ht="12.75" customHeight="1" x14ac:dyDescent="0.2"/>
    <row r="22620" ht="12.75" customHeight="1" x14ac:dyDescent="0.2"/>
    <row r="22621" ht="12.75" customHeight="1" x14ac:dyDescent="0.2"/>
    <row r="22622" ht="12.75" customHeight="1" x14ac:dyDescent="0.2"/>
    <row r="22623" ht="12.75" customHeight="1" x14ac:dyDescent="0.2"/>
    <row r="22624" ht="12.75" customHeight="1" x14ac:dyDescent="0.2"/>
    <row r="22625" ht="12.75" customHeight="1" x14ac:dyDescent="0.2"/>
    <row r="22626" ht="12.75" customHeight="1" x14ac:dyDescent="0.2"/>
    <row r="22627" ht="12.75" customHeight="1" x14ac:dyDescent="0.2"/>
    <row r="22628" ht="12.75" customHeight="1" x14ac:dyDescent="0.2"/>
    <row r="22629" ht="12.75" customHeight="1" x14ac:dyDescent="0.2"/>
    <row r="22630" ht="12.75" customHeight="1" x14ac:dyDescent="0.2"/>
    <row r="22631" ht="12.75" customHeight="1" x14ac:dyDescent="0.2"/>
    <row r="22632" ht="12.75" customHeight="1" x14ac:dyDescent="0.2"/>
    <row r="22633" ht="12.75" customHeight="1" x14ac:dyDescent="0.2"/>
    <row r="22634" ht="12.75" customHeight="1" x14ac:dyDescent="0.2"/>
    <row r="22635" ht="12.75" customHeight="1" x14ac:dyDescent="0.2"/>
    <row r="22636" ht="12.75" customHeight="1" x14ac:dyDescent="0.2"/>
    <row r="22637" ht="12.75" customHeight="1" x14ac:dyDescent="0.2"/>
    <row r="22638" ht="12.75" customHeight="1" x14ac:dyDescent="0.2"/>
    <row r="22639" ht="12.75" customHeight="1" x14ac:dyDescent="0.2"/>
    <row r="22640" ht="12.75" customHeight="1" x14ac:dyDescent="0.2"/>
    <row r="22641" ht="12.75" customHeight="1" x14ac:dyDescent="0.2"/>
    <row r="22642" ht="12.75" customHeight="1" x14ac:dyDescent="0.2"/>
    <row r="22643" ht="12.75" customHeight="1" x14ac:dyDescent="0.2"/>
    <row r="22644" ht="12.75" customHeight="1" x14ac:dyDescent="0.2"/>
    <row r="22645" ht="12.75" customHeight="1" x14ac:dyDescent="0.2"/>
    <row r="22646" ht="12.75" customHeight="1" x14ac:dyDescent="0.2"/>
    <row r="22647" ht="12.75" customHeight="1" x14ac:dyDescent="0.2"/>
    <row r="22648" ht="12.75" customHeight="1" x14ac:dyDescent="0.2"/>
    <row r="22649" ht="12.75" customHeight="1" x14ac:dyDescent="0.2"/>
    <row r="22650" ht="12.75" customHeight="1" x14ac:dyDescent="0.2"/>
    <row r="22651" ht="12.75" customHeight="1" x14ac:dyDescent="0.2"/>
    <row r="22652" ht="12.75" customHeight="1" x14ac:dyDescent="0.2"/>
    <row r="22653" ht="12.75" customHeight="1" x14ac:dyDescent="0.2"/>
    <row r="22654" ht="12.75" customHeight="1" x14ac:dyDescent="0.2"/>
    <row r="22655" ht="12.75" customHeight="1" x14ac:dyDescent="0.2"/>
    <row r="22656" ht="12.75" customHeight="1" x14ac:dyDescent="0.2"/>
    <row r="22657" ht="12.75" customHeight="1" x14ac:dyDescent="0.2"/>
    <row r="22658" ht="12.75" customHeight="1" x14ac:dyDescent="0.2"/>
    <row r="22659" ht="12.75" customHeight="1" x14ac:dyDescent="0.2"/>
    <row r="22660" ht="12.75" customHeight="1" x14ac:dyDescent="0.2"/>
    <row r="22661" ht="12.75" customHeight="1" x14ac:dyDescent="0.2"/>
    <row r="22662" ht="12.75" customHeight="1" x14ac:dyDescent="0.2"/>
    <row r="22663" ht="12.75" customHeight="1" x14ac:dyDescent="0.2"/>
    <row r="22664" ht="12.75" customHeight="1" x14ac:dyDescent="0.2"/>
    <row r="22665" ht="12.75" customHeight="1" x14ac:dyDescent="0.2"/>
    <row r="22666" ht="12.75" customHeight="1" x14ac:dyDescent="0.2"/>
    <row r="22667" ht="12.75" customHeight="1" x14ac:dyDescent="0.2"/>
    <row r="22668" ht="12.75" customHeight="1" x14ac:dyDescent="0.2"/>
    <row r="22669" ht="12.75" customHeight="1" x14ac:dyDescent="0.2"/>
    <row r="22670" ht="12.75" customHeight="1" x14ac:dyDescent="0.2"/>
    <row r="22671" ht="12.75" customHeight="1" x14ac:dyDescent="0.2"/>
    <row r="22672" ht="12.75" customHeight="1" x14ac:dyDescent="0.2"/>
    <row r="22673" ht="12.75" customHeight="1" x14ac:dyDescent="0.2"/>
    <row r="22674" ht="12.75" customHeight="1" x14ac:dyDescent="0.2"/>
    <row r="22675" ht="12.75" customHeight="1" x14ac:dyDescent="0.2"/>
    <row r="22676" ht="12.75" customHeight="1" x14ac:dyDescent="0.2"/>
    <row r="22677" ht="12.75" customHeight="1" x14ac:dyDescent="0.2"/>
    <row r="22678" ht="12.75" customHeight="1" x14ac:dyDescent="0.2"/>
    <row r="22679" ht="12.75" customHeight="1" x14ac:dyDescent="0.2"/>
    <row r="22680" ht="12.75" customHeight="1" x14ac:dyDescent="0.2"/>
    <row r="22681" ht="12.75" customHeight="1" x14ac:dyDescent="0.2"/>
    <row r="22682" ht="12.75" customHeight="1" x14ac:dyDescent="0.2"/>
    <row r="22683" ht="12.75" customHeight="1" x14ac:dyDescent="0.2"/>
    <row r="22684" ht="12.75" customHeight="1" x14ac:dyDescent="0.2"/>
    <row r="22685" ht="12.75" customHeight="1" x14ac:dyDescent="0.2"/>
    <row r="22686" ht="12.75" customHeight="1" x14ac:dyDescent="0.2"/>
    <row r="22687" ht="12.75" customHeight="1" x14ac:dyDescent="0.2"/>
    <row r="22688" ht="12.75" customHeight="1" x14ac:dyDescent="0.2"/>
    <row r="22689" ht="12.75" customHeight="1" x14ac:dyDescent="0.2"/>
    <row r="22690" ht="12.75" customHeight="1" x14ac:dyDescent="0.2"/>
    <row r="22691" ht="12.75" customHeight="1" x14ac:dyDescent="0.2"/>
    <row r="22692" ht="12.75" customHeight="1" x14ac:dyDescent="0.2"/>
    <row r="22693" ht="12.75" customHeight="1" x14ac:dyDescent="0.2"/>
    <row r="22694" ht="12.75" customHeight="1" x14ac:dyDescent="0.2"/>
    <row r="22695" ht="12.75" customHeight="1" x14ac:dyDescent="0.2"/>
    <row r="22696" ht="12.75" customHeight="1" x14ac:dyDescent="0.2"/>
    <row r="22697" ht="12.75" customHeight="1" x14ac:dyDescent="0.2"/>
    <row r="22698" ht="12.75" customHeight="1" x14ac:dyDescent="0.2"/>
    <row r="22699" ht="12.75" customHeight="1" x14ac:dyDescent="0.2"/>
    <row r="22700" ht="12.75" customHeight="1" x14ac:dyDescent="0.2"/>
    <row r="22701" ht="12.75" customHeight="1" x14ac:dyDescent="0.2"/>
    <row r="22702" ht="12.75" customHeight="1" x14ac:dyDescent="0.2"/>
    <row r="22703" ht="12.75" customHeight="1" x14ac:dyDescent="0.2"/>
    <row r="22704" ht="12.75" customHeight="1" x14ac:dyDescent="0.2"/>
    <row r="22705" ht="12.75" customHeight="1" x14ac:dyDescent="0.2"/>
    <row r="22706" ht="12.75" customHeight="1" x14ac:dyDescent="0.2"/>
    <row r="22707" ht="12.75" customHeight="1" x14ac:dyDescent="0.2"/>
    <row r="22708" ht="12.75" customHeight="1" x14ac:dyDescent="0.2"/>
    <row r="22709" ht="12.75" customHeight="1" x14ac:dyDescent="0.2"/>
    <row r="22710" ht="12.75" customHeight="1" x14ac:dyDescent="0.2"/>
    <row r="22711" ht="12.75" customHeight="1" x14ac:dyDescent="0.2"/>
    <row r="22712" ht="12.75" customHeight="1" x14ac:dyDescent="0.2"/>
    <row r="22713" ht="12.75" customHeight="1" x14ac:dyDescent="0.2"/>
    <row r="22714" ht="12.75" customHeight="1" x14ac:dyDescent="0.2"/>
    <row r="22715" ht="12.75" customHeight="1" x14ac:dyDescent="0.2"/>
    <row r="22716" ht="12.75" customHeight="1" x14ac:dyDescent="0.2"/>
    <row r="22717" ht="12.75" customHeight="1" x14ac:dyDescent="0.2"/>
    <row r="22718" ht="12.75" customHeight="1" x14ac:dyDescent="0.2"/>
    <row r="22719" ht="12.75" customHeight="1" x14ac:dyDescent="0.2"/>
    <row r="22720" ht="12.75" customHeight="1" x14ac:dyDescent="0.2"/>
    <row r="22721" ht="12.75" customHeight="1" x14ac:dyDescent="0.2"/>
    <row r="22722" ht="12.75" customHeight="1" x14ac:dyDescent="0.2"/>
    <row r="22723" ht="12.75" customHeight="1" x14ac:dyDescent="0.2"/>
    <row r="22724" ht="12.75" customHeight="1" x14ac:dyDescent="0.2"/>
    <row r="22725" ht="12.75" customHeight="1" x14ac:dyDescent="0.2"/>
    <row r="22726" ht="12.75" customHeight="1" x14ac:dyDescent="0.2"/>
    <row r="22727" ht="12.75" customHeight="1" x14ac:dyDescent="0.2"/>
    <row r="22728" ht="12.75" customHeight="1" x14ac:dyDescent="0.2"/>
    <row r="22729" ht="12.75" customHeight="1" x14ac:dyDescent="0.2"/>
    <row r="22730" ht="12.75" customHeight="1" x14ac:dyDescent="0.2"/>
    <row r="22731" ht="12.75" customHeight="1" x14ac:dyDescent="0.2"/>
    <row r="22732" ht="12.75" customHeight="1" x14ac:dyDescent="0.2"/>
    <row r="22733" ht="12.75" customHeight="1" x14ac:dyDescent="0.2"/>
    <row r="22734" ht="12.75" customHeight="1" x14ac:dyDescent="0.2"/>
    <row r="22735" ht="12.75" customHeight="1" x14ac:dyDescent="0.2"/>
    <row r="22736" ht="12.75" customHeight="1" x14ac:dyDescent="0.2"/>
    <row r="22737" ht="12.75" customHeight="1" x14ac:dyDescent="0.2"/>
    <row r="22738" ht="12.75" customHeight="1" x14ac:dyDescent="0.2"/>
    <row r="22739" ht="12.75" customHeight="1" x14ac:dyDescent="0.2"/>
    <row r="22740" ht="12.75" customHeight="1" x14ac:dyDescent="0.2"/>
    <row r="22741" ht="12.75" customHeight="1" x14ac:dyDescent="0.2"/>
    <row r="22742" ht="12.75" customHeight="1" x14ac:dyDescent="0.2"/>
    <row r="22743" ht="12.75" customHeight="1" x14ac:dyDescent="0.2"/>
    <row r="22744" ht="12.75" customHeight="1" x14ac:dyDescent="0.2"/>
    <row r="22745" ht="12.75" customHeight="1" x14ac:dyDescent="0.2"/>
    <row r="22746" ht="12.75" customHeight="1" x14ac:dyDescent="0.2"/>
    <row r="22747" ht="12.75" customHeight="1" x14ac:dyDescent="0.2"/>
    <row r="22748" ht="12.75" customHeight="1" x14ac:dyDescent="0.2"/>
    <row r="22749" ht="12.75" customHeight="1" x14ac:dyDescent="0.2"/>
    <row r="22750" ht="12.75" customHeight="1" x14ac:dyDescent="0.2"/>
    <row r="22751" ht="12.75" customHeight="1" x14ac:dyDescent="0.2"/>
    <row r="22752" ht="12.75" customHeight="1" x14ac:dyDescent="0.2"/>
    <row r="22753" ht="12.75" customHeight="1" x14ac:dyDescent="0.2"/>
    <row r="22754" ht="12.75" customHeight="1" x14ac:dyDescent="0.2"/>
    <row r="22755" ht="12.75" customHeight="1" x14ac:dyDescent="0.2"/>
    <row r="22756" ht="12.75" customHeight="1" x14ac:dyDescent="0.2"/>
    <row r="22757" ht="12.75" customHeight="1" x14ac:dyDescent="0.2"/>
    <row r="22758" ht="12.75" customHeight="1" x14ac:dyDescent="0.2"/>
    <row r="22759" ht="12.75" customHeight="1" x14ac:dyDescent="0.2"/>
    <row r="22760" ht="12.75" customHeight="1" x14ac:dyDescent="0.2"/>
    <row r="22761" ht="12.75" customHeight="1" x14ac:dyDescent="0.2"/>
    <row r="22762" ht="12.75" customHeight="1" x14ac:dyDescent="0.2"/>
    <row r="22763" ht="12.75" customHeight="1" x14ac:dyDescent="0.2"/>
    <row r="22764" ht="12.75" customHeight="1" x14ac:dyDescent="0.2"/>
    <row r="22765" ht="12.75" customHeight="1" x14ac:dyDescent="0.2"/>
    <row r="22766" ht="12.75" customHeight="1" x14ac:dyDescent="0.2"/>
    <row r="22767" ht="12.75" customHeight="1" x14ac:dyDescent="0.2"/>
    <row r="22768" ht="12.75" customHeight="1" x14ac:dyDescent="0.2"/>
    <row r="22769" ht="12.75" customHeight="1" x14ac:dyDescent="0.2"/>
    <row r="22770" ht="12.75" customHeight="1" x14ac:dyDescent="0.2"/>
    <row r="22771" ht="12.75" customHeight="1" x14ac:dyDescent="0.2"/>
    <row r="22772" ht="12.75" customHeight="1" x14ac:dyDescent="0.2"/>
    <row r="22773" ht="12.75" customHeight="1" x14ac:dyDescent="0.2"/>
    <row r="22774" ht="12.75" customHeight="1" x14ac:dyDescent="0.2"/>
    <row r="22775" ht="12.75" customHeight="1" x14ac:dyDescent="0.2"/>
    <row r="22776" ht="12.75" customHeight="1" x14ac:dyDescent="0.2"/>
    <row r="22777" ht="12.75" customHeight="1" x14ac:dyDescent="0.2"/>
    <row r="22778" ht="12.75" customHeight="1" x14ac:dyDescent="0.2"/>
    <row r="22779" ht="12.75" customHeight="1" x14ac:dyDescent="0.2"/>
    <row r="22780" ht="12.75" customHeight="1" x14ac:dyDescent="0.2"/>
    <row r="22781" ht="12.75" customHeight="1" x14ac:dyDescent="0.2"/>
    <row r="22782" ht="12.75" customHeight="1" x14ac:dyDescent="0.2"/>
    <row r="22783" ht="12.75" customHeight="1" x14ac:dyDescent="0.2"/>
    <row r="22784" ht="12.75" customHeight="1" x14ac:dyDescent="0.2"/>
    <row r="22785" ht="12.75" customHeight="1" x14ac:dyDescent="0.2"/>
    <row r="22786" ht="12.75" customHeight="1" x14ac:dyDescent="0.2"/>
    <row r="22787" ht="12.75" customHeight="1" x14ac:dyDescent="0.2"/>
    <row r="22788" ht="12.75" customHeight="1" x14ac:dyDescent="0.2"/>
    <row r="22789" ht="12.75" customHeight="1" x14ac:dyDescent="0.2"/>
    <row r="22790" ht="12.75" customHeight="1" x14ac:dyDescent="0.2"/>
    <row r="22791" ht="12.75" customHeight="1" x14ac:dyDescent="0.2"/>
    <row r="22792" ht="12.75" customHeight="1" x14ac:dyDescent="0.2"/>
    <row r="22793" ht="12.75" customHeight="1" x14ac:dyDescent="0.2"/>
    <row r="22794" ht="12.75" customHeight="1" x14ac:dyDescent="0.2"/>
    <row r="22795" ht="12.75" customHeight="1" x14ac:dyDescent="0.2"/>
    <row r="22796" ht="12.75" customHeight="1" x14ac:dyDescent="0.2"/>
    <row r="22797" ht="12.75" customHeight="1" x14ac:dyDescent="0.2"/>
    <row r="22798" ht="12.75" customHeight="1" x14ac:dyDescent="0.2"/>
    <row r="22799" ht="12.75" customHeight="1" x14ac:dyDescent="0.2"/>
    <row r="22800" ht="12.75" customHeight="1" x14ac:dyDescent="0.2"/>
    <row r="22801" ht="12.75" customHeight="1" x14ac:dyDescent="0.2"/>
    <row r="22802" ht="12.75" customHeight="1" x14ac:dyDescent="0.2"/>
    <row r="22803" ht="12.75" customHeight="1" x14ac:dyDescent="0.2"/>
    <row r="22804" ht="12.75" customHeight="1" x14ac:dyDescent="0.2"/>
    <row r="22805" ht="12.75" customHeight="1" x14ac:dyDescent="0.2"/>
    <row r="22806" ht="12.75" customHeight="1" x14ac:dyDescent="0.2"/>
    <row r="22807" ht="12.75" customHeight="1" x14ac:dyDescent="0.2"/>
    <row r="22808" ht="12.75" customHeight="1" x14ac:dyDescent="0.2"/>
    <row r="22809" ht="12.75" customHeight="1" x14ac:dyDescent="0.2"/>
    <row r="22810" ht="12.75" customHeight="1" x14ac:dyDescent="0.2"/>
    <row r="22811" ht="12.75" customHeight="1" x14ac:dyDescent="0.2"/>
    <row r="22812" ht="12.75" customHeight="1" x14ac:dyDescent="0.2"/>
    <row r="22813" ht="12.75" customHeight="1" x14ac:dyDescent="0.2"/>
    <row r="22814" ht="12.75" customHeight="1" x14ac:dyDescent="0.2"/>
    <row r="22815" ht="12.75" customHeight="1" x14ac:dyDescent="0.2"/>
    <row r="22816" ht="12.75" customHeight="1" x14ac:dyDescent="0.2"/>
    <row r="22817" ht="12.75" customHeight="1" x14ac:dyDescent="0.2"/>
    <row r="22818" ht="12.75" customHeight="1" x14ac:dyDescent="0.2"/>
    <row r="22819" ht="12.75" customHeight="1" x14ac:dyDescent="0.2"/>
    <row r="22820" ht="12.75" customHeight="1" x14ac:dyDescent="0.2"/>
    <row r="22821" ht="12.75" customHeight="1" x14ac:dyDescent="0.2"/>
    <row r="22822" ht="12.75" customHeight="1" x14ac:dyDescent="0.2"/>
    <row r="22823" ht="12.75" customHeight="1" x14ac:dyDescent="0.2"/>
    <row r="22824" ht="12.75" customHeight="1" x14ac:dyDescent="0.2"/>
    <row r="22825" ht="12.75" customHeight="1" x14ac:dyDescent="0.2"/>
    <row r="22826" ht="12.75" customHeight="1" x14ac:dyDescent="0.2"/>
    <row r="22827" ht="12.75" customHeight="1" x14ac:dyDescent="0.2"/>
    <row r="22828" ht="12.75" customHeight="1" x14ac:dyDescent="0.2"/>
    <row r="22829" ht="12.75" customHeight="1" x14ac:dyDescent="0.2"/>
    <row r="22830" ht="12.75" customHeight="1" x14ac:dyDescent="0.2"/>
    <row r="22831" ht="12.75" customHeight="1" x14ac:dyDescent="0.2"/>
    <row r="22832" ht="12.75" customHeight="1" x14ac:dyDescent="0.2"/>
    <row r="22833" ht="12.75" customHeight="1" x14ac:dyDescent="0.2"/>
    <row r="22834" ht="12.75" customHeight="1" x14ac:dyDescent="0.2"/>
    <row r="22835" ht="12.75" customHeight="1" x14ac:dyDescent="0.2"/>
    <row r="22836" ht="12.75" customHeight="1" x14ac:dyDescent="0.2"/>
    <row r="22837" ht="12.75" customHeight="1" x14ac:dyDescent="0.2"/>
    <row r="22838" ht="12.75" customHeight="1" x14ac:dyDescent="0.2"/>
    <row r="22839" ht="12.75" customHeight="1" x14ac:dyDescent="0.2"/>
    <row r="22840" ht="12.75" customHeight="1" x14ac:dyDescent="0.2"/>
    <row r="22841" ht="12.75" customHeight="1" x14ac:dyDescent="0.2"/>
    <row r="22842" ht="12.75" customHeight="1" x14ac:dyDescent="0.2"/>
    <row r="22843" ht="12.75" customHeight="1" x14ac:dyDescent="0.2"/>
    <row r="22844" ht="12.75" customHeight="1" x14ac:dyDescent="0.2"/>
    <row r="22845" ht="12.75" customHeight="1" x14ac:dyDescent="0.2"/>
    <row r="22846" ht="12.75" customHeight="1" x14ac:dyDescent="0.2"/>
    <row r="22847" ht="12.75" customHeight="1" x14ac:dyDescent="0.2"/>
    <row r="22848" ht="12.75" customHeight="1" x14ac:dyDescent="0.2"/>
    <row r="22849" ht="12.75" customHeight="1" x14ac:dyDescent="0.2"/>
    <row r="22850" ht="12.75" customHeight="1" x14ac:dyDescent="0.2"/>
    <row r="22851" ht="12.75" customHeight="1" x14ac:dyDescent="0.2"/>
    <row r="22852" ht="12.75" customHeight="1" x14ac:dyDescent="0.2"/>
    <row r="22853" ht="12.75" customHeight="1" x14ac:dyDescent="0.2"/>
    <row r="22854" ht="12.75" customHeight="1" x14ac:dyDescent="0.2"/>
    <row r="22855" ht="12.75" customHeight="1" x14ac:dyDescent="0.2"/>
    <row r="22856" ht="12.75" customHeight="1" x14ac:dyDescent="0.2"/>
    <row r="22857" ht="12.75" customHeight="1" x14ac:dyDescent="0.2"/>
    <row r="22858" ht="12.75" customHeight="1" x14ac:dyDescent="0.2"/>
    <row r="22859" ht="12.75" customHeight="1" x14ac:dyDescent="0.2"/>
    <row r="22860" ht="12.75" customHeight="1" x14ac:dyDescent="0.2"/>
    <row r="22861" ht="12.75" customHeight="1" x14ac:dyDescent="0.2"/>
    <row r="22862" ht="12.75" customHeight="1" x14ac:dyDescent="0.2"/>
    <row r="22863" ht="12.75" customHeight="1" x14ac:dyDescent="0.2"/>
    <row r="22864" ht="12.75" customHeight="1" x14ac:dyDescent="0.2"/>
    <row r="22865" ht="12.75" customHeight="1" x14ac:dyDescent="0.2"/>
    <row r="22866" ht="12.75" customHeight="1" x14ac:dyDescent="0.2"/>
    <row r="22867" ht="12.75" customHeight="1" x14ac:dyDescent="0.2"/>
    <row r="22868" ht="12.75" customHeight="1" x14ac:dyDescent="0.2"/>
    <row r="22869" ht="12.75" customHeight="1" x14ac:dyDescent="0.2"/>
    <row r="22870" ht="12.75" customHeight="1" x14ac:dyDescent="0.2"/>
    <row r="22871" ht="12.75" customHeight="1" x14ac:dyDescent="0.2"/>
    <row r="22872" ht="12.75" customHeight="1" x14ac:dyDescent="0.2"/>
    <row r="22873" ht="12.75" customHeight="1" x14ac:dyDescent="0.2"/>
    <row r="22874" ht="12.75" customHeight="1" x14ac:dyDescent="0.2"/>
    <row r="22875" ht="12.75" customHeight="1" x14ac:dyDescent="0.2"/>
    <row r="22876" ht="12.75" customHeight="1" x14ac:dyDescent="0.2"/>
    <row r="22877" ht="12.75" customHeight="1" x14ac:dyDescent="0.2"/>
    <row r="22878" ht="12.75" customHeight="1" x14ac:dyDescent="0.2"/>
    <row r="22879" ht="12.75" customHeight="1" x14ac:dyDescent="0.2"/>
    <row r="22880" ht="12.75" customHeight="1" x14ac:dyDescent="0.2"/>
    <row r="22881" ht="12.75" customHeight="1" x14ac:dyDescent="0.2"/>
    <row r="22882" ht="12.75" customHeight="1" x14ac:dyDescent="0.2"/>
    <row r="22883" ht="12.75" customHeight="1" x14ac:dyDescent="0.2"/>
    <row r="22884" ht="12.75" customHeight="1" x14ac:dyDescent="0.2"/>
    <row r="22885" ht="12.75" customHeight="1" x14ac:dyDescent="0.2"/>
    <row r="22886" ht="12.75" customHeight="1" x14ac:dyDescent="0.2"/>
    <row r="22887" ht="12.75" customHeight="1" x14ac:dyDescent="0.2"/>
    <row r="22888" ht="12.75" customHeight="1" x14ac:dyDescent="0.2"/>
    <row r="22889" ht="12.75" customHeight="1" x14ac:dyDescent="0.2"/>
    <row r="22890" ht="12.75" customHeight="1" x14ac:dyDescent="0.2"/>
    <row r="22891" ht="12.75" customHeight="1" x14ac:dyDescent="0.2"/>
    <row r="22892" ht="12.75" customHeight="1" x14ac:dyDescent="0.2"/>
    <row r="22893" ht="12.75" customHeight="1" x14ac:dyDescent="0.2"/>
    <row r="22894" ht="12.75" customHeight="1" x14ac:dyDescent="0.2"/>
    <row r="22895" ht="12.75" customHeight="1" x14ac:dyDescent="0.2"/>
    <row r="22896" ht="12.75" customHeight="1" x14ac:dyDescent="0.2"/>
    <row r="22897" ht="12.75" customHeight="1" x14ac:dyDescent="0.2"/>
    <row r="22898" ht="12.75" customHeight="1" x14ac:dyDescent="0.2"/>
    <row r="22899" ht="12.75" customHeight="1" x14ac:dyDescent="0.2"/>
    <row r="22900" ht="12.75" customHeight="1" x14ac:dyDescent="0.2"/>
    <row r="22901" ht="12.75" customHeight="1" x14ac:dyDescent="0.2"/>
    <row r="22902" ht="12.75" customHeight="1" x14ac:dyDescent="0.2"/>
    <row r="22903" ht="12.75" customHeight="1" x14ac:dyDescent="0.2"/>
    <row r="22904" ht="12.75" customHeight="1" x14ac:dyDescent="0.2"/>
    <row r="22905" ht="12.75" customHeight="1" x14ac:dyDescent="0.2"/>
    <row r="22906" ht="12.75" customHeight="1" x14ac:dyDescent="0.2"/>
    <row r="22907" ht="12.75" customHeight="1" x14ac:dyDescent="0.2"/>
    <row r="22908" ht="12.75" customHeight="1" x14ac:dyDescent="0.2"/>
    <row r="22909" ht="12.75" customHeight="1" x14ac:dyDescent="0.2"/>
    <row r="22910" ht="12.75" customHeight="1" x14ac:dyDescent="0.2"/>
    <row r="22911" ht="12.75" customHeight="1" x14ac:dyDescent="0.2"/>
    <row r="22912" ht="12.75" customHeight="1" x14ac:dyDescent="0.2"/>
    <row r="22913" ht="12.75" customHeight="1" x14ac:dyDescent="0.2"/>
    <row r="22914" ht="12.75" customHeight="1" x14ac:dyDescent="0.2"/>
    <row r="22915" ht="12.75" customHeight="1" x14ac:dyDescent="0.2"/>
    <row r="22916" ht="12.75" customHeight="1" x14ac:dyDescent="0.2"/>
    <row r="22917" ht="12.75" customHeight="1" x14ac:dyDescent="0.2"/>
    <row r="22918" ht="12.75" customHeight="1" x14ac:dyDescent="0.2"/>
    <row r="22919" ht="12.75" customHeight="1" x14ac:dyDescent="0.2"/>
    <row r="22920" ht="12.75" customHeight="1" x14ac:dyDescent="0.2"/>
    <row r="22921" ht="12.75" customHeight="1" x14ac:dyDescent="0.2"/>
    <row r="22922" ht="12.75" customHeight="1" x14ac:dyDescent="0.2"/>
    <row r="22923" ht="12.75" customHeight="1" x14ac:dyDescent="0.2"/>
    <row r="22924" ht="12.75" customHeight="1" x14ac:dyDescent="0.2"/>
    <row r="22925" ht="12.75" customHeight="1" x14ac:dyDescent="0.2"/>
    <row r="22926" ht="12.75" customHeight="1" x14ac:dyDescent="0.2"/>
    <row r="22927" ht="12.75" customHeight="1" x14ac:dyDescent="0.2"/>
    <row r="22928" ht="12.75" customHeight="1" x14ac:dyDescent="0.2"/>
    <row r="22929" ht="12.75" customHeight="1" x14ac:dyDescent="0.2"/>
    <row r="22930" ht="12.75" customHeight="1" x14ac:dyDescent="0.2"/>
    <row r="22931" ht="12.75" customHeight="1" x14ac:dyDescent="0.2"/>
    <row r="22932" ht="12.75" customHeight="1" x14ac:dyDescent="0.2"/>
    <row r="22933" ht="12.75" customHeight="1" x14ac:dyDescent="0.2"/>
    <row r="22934" ht="12.75" customHeight="1" x14ac:dyDescent="0.2"/>
    <row r="22935" ht="12.75" customHeight="1" x14ac:dyDescent="0.2"/>
    <row r="22936" ht="12.75" customHeight="1" x14ac:dyDescent="0.2"/>
    <row r="22937" ht="12.75" customHeight="1" x14ac:dyDescent="0.2"/>
    <row r="22938" ht="12.75" customHeight="1" x14ac:dyDescent="0.2"/>
    <row r="22939" ht="12.75" customHeight="1" x14ac:dyDescent="0.2"/>
    <row r="22940" ht="12.75" customHeight="1" x14ac:dyDescent="0.2"/>
    <row r="22941" ht="12.75" customHeight="1" x14ac:dyDescent="0.2"/>
    <row r="22942" ht="12.75" customHeight="1" x14ac:dyDescent="0.2"/>
    <row r="22943" ht="12.75" customHeight="1" x14ac:dyDescent="0.2"/>
    <row r="22944" ht="12.75" customHeight="1" x14ac:dyDescent="0.2"/>
    <row r="22945" ht="12.75" customHeight="1" x14ac:dyDescent="0.2"/>
    <row r="22946" ht="12.75" customHeight="1" x14ac:dyDescent="0.2"/>
    <row r="22947" ht="12.75" customHeight="1" x14ac:dyDescent="0.2"/>
    <row r="22948" ht="12.75" customHeight="1" x14ac:dyDescent="0.2"/>
    <row r="22949" ht="12.75" customHeight="1" x14ac:dyDescent="0.2"/>
    <row r="22950" ht="12.75" customHeight="1" x14ac:dyDescent="0.2"/>
    <row r="22951" ht="12.75" customHeight="1" x14ac:dyDescent="0.2"/>
    <row r="22952" ht="12.75" customHeight="1" x14ac:dyDescent="0.2"/>
    <row r="22953" ht="12.75" customHeight="1" x14ac:dyDescent="0.2"/>
    <row r="22954" ht="12.75" customHeight="1" x14ac:dyDescent="0.2"/>
    <row r="22955" ht="12.75" customHeight="1" x14ac:dyDescent="0.2"/>
    <row r="22956" ht="12.75" customHeight="1" x14ac:dyDescent="0.2"/>
    <row r="22957" ht="12.75" customHeight="1" x14ac:dyDescent="0.2"/>
    <row r="22958" ht="12.75" customHeight="1" x14ac:dyDescent="0.2"/>
    <row r="22959" ht="12.75" customHeight="1" x14ac:dyDescent="0.2"/>
    <row r="22960" ht="12.75" customHeight="1" x14ac:dyDescent="0.2"/>
    <row r="22961" ht="12.75" customHeight="1" x14ac:dyDescent="0.2"/>
    <row r="22962" ht="12.75" customHeight="1" x14ac:dyDescent="0.2"/>
    <row r="22963" ht="12.75" customHeight="1" x14ac:dyDescent="0.2"/>
    <row r="22964" ht="12.75" customHeight="1" x14ac:dyDescent="0.2"/>
    <row r="22965" ht="12.75" customHeight="1" x14ac:dyDescent="0.2"/>
    <row r="22966" ht="12.75" customHeight="1" x14ac:dyDescent="0.2"/>
    <row r="22967" ht="12.75" customHeight="1" x14ac:dyDescent="0.2"/>
    <row r="22968" ht="12.75" customHeight="1" x14ac:dyDescent="0.2"/>
    <row r="22969" ht="12.75" customHeight="1" x14ac:dyDescent="0.2"/>
    <row r="22970" ht="12.75" customHeight="1" x14ac:dyDescent="0.2"/>
    <row r="22971" ht="12.75" customHeight="1" x14ac:dyDescent="0.2"/>
    <row r="22972" ht="12.75" customHeight="1" x14ac:dyDescent="0.2"/>
    <row r="22973" ht="12.75" customHeight="1" x14ac:dyDescent="0.2"/>
    <row r="22974" ht="12.75" customHeight="1" x14ac:dyDescent="0.2"/>
    <row r="22975" ht="12.75" customHeight="1" x14ac:dyDescent="0.2"/>
    <row r="22976" ht="12.75" customHeight="1" x14ac:dyDescent="0.2"/>
    <row r="22977" ht="12.75" customHeight="1" x14ac:dyDescent="0.2"/>
    <row r="22978" ht="12.75" customHeight="1" x14ac:dyDescent="0.2"/>
    <row r="22979" ht="12.75" customHeight="1" x14ac:dyDescent="0.2"/>
    <row r="22980" ht="12.75" customHeight="1" x14ac:dyDescent="0.2"/>
    <row r="22981" ht="12.75" customHeight="1" x14ac:dyDescent="0.2"/>
    <row r="22982" ht="12.75" customHeight="1" x14ac:dyDescent="0.2"/>
    <row r="22983" ht="12.75" customHeight="1" x14ac:dyDescent="0.2"/>
    <row r="22984" ht="12.75" customHeight="1" x14ac:dyDescent="0.2"/>
    <row r="22985" ht="12.75" customHeight="1" x14ac:dyDescent="0.2"/>
    <row r="22986" ht="12.75" customHeight="1" x14ac:dyDescent="0.2"/>
    <row r="22987" ht="12.75" customHeight="1" x14ac:dyDescent="0.2"/>
    <row r="22988" ht="12.75" customHeight="1" x14ac:dyDescent="0.2"/>
    <row r="22989" ht="12.75" customHeight="1" x14ac:dyDescent="0.2"/>
    <row r="22990" ht="12.75" customHeight="1" x14ac:dyDescent="0.2"/>
    <row r="22991" ht="12.75" customHeight="1" x14ac:dyDescent="0.2"/>
    <row r="22992" ht="12.75" customHeight="1" x14ac:dyDescent="0.2"/>
    <row r="22993" ht="12.75" customHeight="1" x14ac:dyDescent="0.2"/>
    <row r="22994" ht="12.75" customHeight="1" x14ac:dyDescent="0.2"/>
    <row r="22995" ht="12.75" customHeight="1" x14ac:dyDescent="0.2"/>
    <row r="22996" ht="12.75" customHeight="1" x14ac:dyDescent="0.2"/>
    <row r="22997" ht="12.75" customHeight="1" x14ac:dyDescent="0.2"/>
    <row r="22998" ht="12.75" customHeight="1" x14ac:dyDescent="0.2"/>
    <row r="22999" ht="12.75" customHeight="1" x14ac:dyDescent="0.2"/>
    <row r="23000" ht="12.75" customHeight="1" x14ac:dyDescent="0.2"/>
    <row r="23001" ht="12.75" customHeight="1" x14ac:dyDescent="0.2"/>
    <row r="23002" ht="12.75" customHeight="1" x14ac:dyDescent="0.2"/>
    <row r="23003" ht="12.75" customHeight="1" x14ac:dyDescent="0.2"/>
    <row r="23004" ht="12.75" customHeight="1" x14ac:dyDescent="0.2"/>
    <row r="23005" ht="12.75" customHeight="1" x14ac:dyDescent="0.2"/>
    <row r="23006" ht="12.75" customHeight="1" x14ac:dyDescent="0.2"/>
    <row r="23007" ht="12.75" customHeight="1" x14ac:dyDescent="0.2"/>
    <row r="23008" ht="12.75" customHeight="1" x14ac:dyDescent="0.2"/>
    <row r="23009" ht="12.75" customHeight="1" x14ac:dyDescent="0.2"/>
    <row r="23010" ht="12.75" customHeight="1" x14ac:dyDescent="0.2"/>
    <row r="23011" ht="12.75" customHeight="1" x14ac:dyDescent="0.2"/>
    <row r="23012" ht="12.75" customHeight="1" x14ac:dyDescent="0.2"/>
    <row r="23013" ht="12.75" customHeight="1" x14ac:dyDescent="0.2"/>
    <row r="23014" ht="12.75" customHeight="1" x14ac:dyDescent="0.2"/>
    <row r="23015" ht="12.75" customHeight="1" x14ac:dyDescent="0.2"/>
    <row r="23016" ht="12.75" customHeight="1" x14ac:dyDescent="0.2"/>
    <row r="23017" ht="12.75" customHeight="1" x14ac:dyDescent="0.2"/>
    <row r="23018" ht="12.75" customHeight="1" x14ac:dyDescent="0.2"/>
    <row r="23019" ht="12.75" customHeight="1" x14ac:dyDescent="0.2"/>
    <row r="23020" ht="12.75" customHeight="1" x14ac:dyDescent="0.2"/>
    <row r="23021" ht="12.75" customHeight="1" x14ac:dyDescent="0.2"/>
    <row r="23022" ht="12.75" customHeight="1" x14ac:dyDescent="0.2"/>
    <row r="23023" ht="12.75" customHeight="1" x14ac:dyDescent="0.2"/>
    <row r="23024" ht="12.75" customHeight="1" x14ac:dyDescent="0.2"/>
    <row r="23025" ht="12.75" customHeight="1" x14ac:dyDescent="0.2"/>
    <row r="23026" ht="12.75" customHeight="1" x14ac:dyDescent="0.2"/>
    <row r="23027" ht="12.75" customHeight="1" x14ac:dyDescent="0.2"/>
    <row r="23028" ht="12.75" customHeight="1" x14ac:dyDescent="0.2"/>
    <row r="23029" ht="12.75" customHeight="1" x14ac:dyDescent="0.2"/>
    <row r="23030" ht="12.75" customHeight="1" x14ac:dyDescent="0.2"/>
    <row r="23031" ht="12.75" customHeight="1" x14ac:dyDescent="0.2"/>
    <row r="23032" ht="12.75" customHeight="1" x14ac:dyDescent="0.2"/>
    <row r="23033" ht="12.75" customHeight="1" x14ac:dyDescent="0.2"/>
    <row r="23034" ht="12.75" customHeight="1" x14ac:dyDescent="0.2"/>
    <row r="23035" ht="12.75" customHeight="1" x14ac:dyDescent="0.2"/>
    <row r="23036" ht="12.75" customHeight="1" x14ac:dyDescent="0.2"/>
    <row r="23037" ht="12.75" customHeight="1" x14ac:dyDescent="0.2"/>
    <row r="23038" ht="12.75" customHeight="1" x14ac:dyDescent="0.2"/>
    <row r="23039" ht="12.75" customHeight="1" x14ac:dyDescent="0.2"/>
    <row r="23040" ht="12.75" customHeight="1" x14ac:dyDescent="0.2"/>
    <row r="23041" ht="12.75" customHeight="1" x14ac:dyDescent="0.2"/>
    <row r="23042" ht="12.75" customHeight="1" x14ac:dyDescent="0.2"/>
    <row r="23043" ht="12.75" customHeight="1" x14ac:dyDescent="0.2"/>
    <row r="23044" ht="12.75" customHeight="1" x14ac:dyDescent="0.2"/>
    <row r="23045" ht="12.75" customHeight="1" x14ac:dyDescent="0.2"/>
    <row r="23046" ht="12.75" customHeight="1" x14ac:dyDescent="0.2"/>
    <row r="23047" ht="12.75" customHeight="1" x14ac:dyDescent="0.2"/>
    <row r="23048" ht="12.75" customHeight="1" x14ac:dyDescent="0.2"/>
    <row r="23049" ht="12.75" customHeight="1" x14ac:dyDescent="0.2"/>
    <row r="23050" ht="12.75" customHeight="1" x14ac:dyDescent="0.2"/>
    <row r="23051" ht="12.75" customHeight="1" x14ac:dyDescent="0.2"/>
    <row r="23052" ht="12.75" customHeight="1" x14ac:dyDescent="0.2"/>
    <row r="23053" ht="12.75" customHeight="1" x14ac:dyDescent="0.2"/>
    <row r="23054" ht="12.75" customHeight="1" x14ac:dyDescent="0.2"/>
    <row r="23055" ht="12.75" customHeight="1" x14ac:dyDescent="0.2"/>
    <row r="23056" ht="12.75" customHeight="1" x14ac:dyDescent="0.2"/>
    <row r="23057" ht="12.75" customHeight="1" x14ac:dyDescent="0.2"/>
    <row r="23058" ht="12.75" customHeight="1" x14ac:dyDescent="0.2"/>
    <row r="23059" ht="12.75" customHeight="1" x14ac:dyDescent="0.2"/>
    <row r="23060" ht="12.75" customHeight="1" x14ac:dyDescent="0.2"/>
    <row r="23061" ht="12.75" customHeight="1" x14ac:dyDescent="0.2"/>
    <row r="23062" ht="12.75" customHeight="1" x14ac:dyDescent="0.2"/>
    <row r="23063" ht="12.75" customHeight="1" x14ac:dyDescent="0.2"/>
    <row r="23064" ht="12.75" customHeight="1" x14ac:dyDescent="0.2"/>
    <row r="23065" ht="12.75" customHeight="1" x14ac:dyDescent="0.2"/>
    <row r="23066" ht="12.75" customHeight="1" x14ac:dyDescent="0.2"/>
    <row r="23067" ht="12.75" customHeight="1" x14ac:dyDescent="0.2"/>
    <row r="23068" ht="12.75" customHeight="1" x14ac:dyDescent="0.2"/>
    <row r="23069" ht="12.75" customHeight="1" x14ac:dyDescent="0.2"/>
    <row r="23070" ht="12.75" customHeight="1" x14ac:dyDescent="0.2"/>
    <row r="23071" ht="12.75" customHeight="1" x14ac:dyDescent="0.2"/>
    <row r="23072" ht="12.75" customHeight="1" x14ac:dyDescent="0.2"/>
    <row r="23073" ht="12.75" customHeight="1" x14ac:dyDescent="0.2"/>
    <row r="23074" ht="12.75" customHeight="1" x14ac:dyDescent="0.2"/>
    <row r="23075" ht="12.75" customHeight="1" x14ac:dyDescent="0.2"/>
    <row r="23076" ht="12.75" customHeight="1" x14ac:dyDescent="0.2"/>
    <row r="23077" ht="12.75" customHeight="1" x14ac:dyDescent="0.2"/>
    <row r="23078" ht="12.75" customHeight="1" x14ac:dyDescent="0.2"/>
    <row r="23079" ht="12.75" customHeight="1" x14ac:dyDescent="0.2"/>
    <row r="23080" ht="12.75" customHeight="1" x14ac:dyDescent="0.2"/>
    <row r="23081" ht="12.75" customHeight="1" x14ac:dyDescent="0.2"/>
    <row r="23082" ht="12.75" customHeight="1" x14ac:dyDescent="0.2"/>
    <row r="23083" ht="12.75" customHeight="1" x14ac:dyDescent="0.2"/>
    <row r="23084" ht="12.75" customHeight="1" x14ac:dyDescent="0.2"/>
    <row r="23085" ht="12.75" customHeight="1" x14ac:dyDescent="0.2"/>
    <row r="23086" ht="12.75" customHeight="1" x14ac:dyDescent="0.2"/>
    <row r="23087" ht="12.75" customHeight="1" x14ac:dyDescent="0.2"/>
    <row r="23088" ht="12.75" customHeight="1" x14ac:dyDescent="0.2"/>
    <row r="23089" ht="12.75" customHeight="1" x14ac:dyDescent="0.2"/>
    <row r="23090" ht="12.75" customHeight="1" x14ac:dyDescent="0.2"/>
    <row r="23091" ht="12.75" customHeight="1" x14ac:dyDescent="0.2"/>
    <row r="23092" ht="12.75" customHeight="1" x14ac:dyDescent="0.2"/>
    <row r="23093" ht="12.75" customHeight="1" x14ac:dyDescent="0.2"/>
    <row r="23094" ht="12.75" customHeight="1" x14ac:dyDescent="0.2"/>
    <row r="23095" ht="12.75" customHeight="1" x14ac:dyDescent="0.2"/>
    <row r="23096" ht="12.75" customHeight="1" x14ac:dyDescent="0.2"/>
    <row r="23097" ht="12.75" customHeight="1" x14ac:dyDescent="0.2"/>
    <row r="23098" ht="12.75" customHeight="1" x14ac:dyDescent="0.2"/>
    <row r="23099" ht="12.75" customHeight="1" x14ac:dyDescent="0.2"/>
    <row r="23100" ht="12.75" customHeight="1" x14ac:dyDescent="0.2"/>
    <row r="23101" ht="12.75" customHeight="1" x14ac:dyDescent="0.2"/>
    <row r="23102" ht="12.75" customHeight="1" x14ac:dyDescent="0.2"/>
    <row r="23103" ht="12.75" customHeight="1" x14ac:dyDescent="0.2"/>
    <row r="23104" ht="12.75" customHeight="1" x14ac:dyDescent="0.2"/>
    <row r="23105" ht="12.75" customHeight="1" x14ac:dyDescent="0.2"/>
    <row r="23106" ht="12.75" customHeight="1" x14ac:dyDescent="0.2"/>
    <row r="23107" ht="12.75" customHeight="1" x14ac:dyDescent="0.2"/>
    <row r="23108" ht="12.75" customHeight="1" x14ac:dyDescent="0.2"/>
    <row r="23109" ht="12.75" customHeight="1" x14ac:dyDescent="0.2"/>
    <row r="23110" ht="12.75" customHeight="1" x14ac:dyDescent="0.2"/>
    <row r="23111" ht="12.75" customHeight="1" x14ac:dyDescent="0.2"/>
    <row r="23112" ht="12.75" customHeight="1" x14ac:dyDescent="0.2"/>
    <row r="23113" ht="12.75" customHeight="1" x14ac:dyDescent="0.2"/>
    <row r="23114" ht="12.75" customHeight="1" x14ac:dyDescent="0.2"/>
    <row r="23115" ht="12.75" customHeight="1" x14ac:dyDescent="0.2"/>
    <row r="23116" ht="12.75" customHeight="1" x14ac:dyDescent="0.2"/>
    <row r="23117" ht="12.75" customHeight="1" x14ac:dyDescent="0.2"/>
    <row r="23118" ht="12.75" customHeight="1" x14ac:dyDescent="0.2"/>
    <row r="23119" ht="12.75" customHeight="1" x14ac:dyDescent="0.2"/>
    <row r="23120" ht="12.75" customHeight="1" x14ac:dyDescent="0.2"/>
    <row r="23121" ht="12.75" customHeight="1" x14ac:dyDescent="0.2"/>
    <row r="23122" ht="12.75" customHeight="1" x14ac:dyDescent="0.2"/>
    <row r="23123" ht="12.75" customHeight="1" x14ac:dyDescent="0.2"/>
    <row r="23124" ht="12.75" customHeight="1" x14ac:dyDescent="0.2"/>
    <row r="23125" ht="12.75" customHeight="1" x14ac:dyDescent="0.2"/>
    <row r="23126" ht="12.75" customHeight="1" x14ac:dyDescent="0.2"/>
    <row r="23127" ht="12.75" customHeight="1" x14ac:dyDescent="0.2"/>
    <row r="23128" ht="12.75" customHeight="1" x14ac:dyDescent="0.2"/>
    <row r="23129" ht="12.75" customHeight="1" x14ac:dyDescent="0.2"/>
    <row r="23130" ht="12.75" customHeight="1" x14ac:dyDescent="0.2"/>
    <row r="23131" ht="12.75" customHeight="1" x14ac:dyDescent="0.2"/>
    <row r="23132" ht="12.75" customHeight="1" x14ac:dyDescent="0.2"/>
    <row r="23133" ht="12.75" customHeight="1" x14ac:dyDescent="0.2"/>
    <row r="23134" ht="12.75" customHeight="1" x14ac:dyDescent="0.2"/>
    <row r="23135" ht="12.75" customHeight="1" x14ac:dyDescent="0.2"/>
    <row r="23136" ht="12.75" customHeight="1" x14ac:dyDescent="0.2"/>
    <row r="23137" ht="12.75" customHeight="1" x14ac:dyDescent="0.2"/>
    <row r="23138" ht="12.75" customHeight="1" x14ac:dyDescent="0.2"/>
    <row r="23139" ht="12.75" customHeight="1" x14ac:dyDescent="0.2"/>
    <row r="23140" ht="12.75" customHeight="1" x14ac:dyDescent="0.2"/>
    <row r="23141" ht="12.75" customHeight="1" x14ac:dyDescent="0.2"/>
    <row r="23142" ht="12.75" customHeight="1" x14ac:dyDescent="0.2"/>
    <row r="23143" ht="12.75" customHeight="1" x14ac:dyDescent="0.2"/>
    <row r="23144" ht="12.75" customHeight="1" x14ac:dyDescent="0.2"/>
    <row r="23145" ht="12.75" customHeight="1" x14ac:dyDescent="0.2"/>
    <row r="23146" ht="12.75" customHeight="1" x14ac:dyDescent="0.2"/>
    <row r="23147" ht="12.75" customHeight="1" x14ac:dyDescent="0.2"/>
    <row r="23148" ht="12.75" customHeight="1" x14ac:dyDescent="0.2"/>
    <row r="23149" ht="12.75" customHeight="1" x14ac:dyDescent="0.2"/>
    <row r="23150" ht="12.75" customHeight="1" x14ac:dyDescent="0.2"/>
    <row r="23151" ht="12.75" customHeight="1" x14ac:dyDescent="0.2"/>
    <row r="23152" ht="12.75" customHeight="1" x14ac:dyDescent="0.2"/>
    <row r="23153" ht="12.75" customHeight="1" x14ac:dyDescent="0.2"/>
    <row r="23154" ht="12.75" customHeight="1" x14ac:dyDescent="0.2"/>
    <row r="23155" ht="12.75" customHeight="1" x14ac:dyDescent="0.2"/>
    <row r="23156" ht="12.75" customHeight="1" x14ac:dyDescent="0.2"/>
    <row r="23157" ht="12.75" customHeight="1" x14ac:dyDescent="0.2"/>
    <row r="23158" ht="12.75" customHeight="1" x14ac:dyDescent="0.2"/>
    <row r="23159" ht="12.75" customHeight="1" x14ac:dyDescent="0.2"/>
    <row r="23160" ht="12.75" customHeight="1" x14ac:dyDescent="0.2"/>
    <row r="23161" ht="12.75" customHeight="1" x14ac:dyDescent="0.2"/>
    <row r="23162" ht="12.75" customHeight="1" x14ac:dyDescent="0.2"/>
    <row r="23163" ht="12.75" customHeight="1" x14ac:dyDescent="0.2"/>
    <row r="23164" ht="12.75" customHeight="1" x14ac:dyDescent="0.2"/>
    <row r="23165" ht="12.75" customHeight="1" x14ac:dyDescent="0.2"/>
    <row r="23166" ht="12.75" customHeight="1" x14ac:dyDescent="0.2"/>
    <row r="23167" ht="12.75" customHeight="1" x14ac:dyDescent="0.2"/>
    <row r="23168" ht="12.75" customHeight="1" x14ac:dyDescent="0.2"/>
    <row r="23169" ht="12.75" customHeight="1" x14ac:dyDescent="0.2"/>
    <row r="23170" ht="12.75" customHeight="1" x14ac:dyDescent="0.2"/>
    <row r="23171" ht="12.75" customHeight="1" x14ac:dyDescent="0.2"/>
    <row r="23172" ht="12.75" customHeight="1" x14ac:dyDescent="0.2"/>
    <row r="23173" ht="12.75" customHeight="1" x14ac:dyDescent="0.2"/>
    <row r="23174" ht="12.75" customHeight="1" x14ac:dyDescent="0.2"/>
    <row r="23175" ht="12.75" customHeight="1" x14ac:dyDescent="0.2"/>
    <row r="23176" ht="12.75" customHeight="1" x14ac:dyDescent="0.2"/>
    <row r="23177" ht="12.75" customHeight="1" x14ac:dyDescent="0.2"/>
    <row r="23178" ht="12.75" customHeight="1" x14ac:dyDescent="0.2"/>
    <row r="23179" ht="12.75" customHeight="1" x14ac:dyDescent="0.2"/>
    <row r="23180" ht="12.75" customHeight="1" x14ac:dyDescent="0.2"/>
    <row r="23181" ht="12.75" customHeight="1" x14ac:dyDescent="0.2"/>
    <row r="23182" ht="12.75" customHeight="1" x14ac:dyDescent="0.2"/>
    <row r="23183" ht="12.75" customHeight="1" x14ac:dyDescent="0.2"/>
    <row r="23184" ht="12.75" customHeight="1" x14ac:dyDescent="0.2"/>
    <row r="23185" ht="12.75" customHeight="1" x14ac:dyDescent="0.2"/>
    <row r="23186" ht="12.75" customHeight="1" x14ac:dyDescent="0.2"/>
    <row r="23187" ht="12.75" customHeight="1" x14ac:dyDescent="0.2"/>
    <row r="23188" ht="12.75" customHeight="1" x14ac:dyDescent="0.2"/>
    <row r="23189" ht="12.75" customHeight="1" x14ac:dyDescent="0.2"/>
    <row r="23190" ht="12.75" customHeight="1" x14ac:dyDescent="0.2"/>
    <row r="23191" ht="12.75" customHeight="1" x14ac:dyDescent="0.2"/>
    <row r="23192" ht="12.75" customHeight="1" x14ac:dyDescent="0.2"/>
    <row r="23193" ht="12.75" customHeight="1" x14ac:dyDescent="0.2"/>
    <row r="23194" ht="12.75" customHeight="1" x14ac:dyDescent="0.2"/>
    <row r="23195" ht="12.75" customHeight="1" x14ac:dyDescent="0.2"/>
    <row r="23196" ht="12.75" customHeight="1" x14ac:dyDescent="0.2"/>
    <row r="23197" ht="12.75" customHeight="1" x14ac:dyDescent="0.2"/>
    <row r="23198" ht="12.75" customHeight="1" x14ac:dyDescent="0.2"/>
    <row r="23199" ht="12.75" customHeight="1" x14ac:dyDescent="0.2"/>
    <row r="23200" ht="12.75" customHeight="1" x14ac:dyDescent="0.2"/>
    <row r="23201" ht="12.75" customHeight="1" x14ac:dyDescent="0.2"/>
    <row r="23202" ht="12.75" customHeight="1" x14ac:dyDescent="0.2"/>
    <row r="23203" ht="12.75" customHeight="1" x14ac:dyDescent="0.2"/>
    <row r="23204" ht="12.75" customHeight="1" x14ac:dyDescent="0.2"/>
    <row r="23205" ht="12.75" customHeight="1" x14ac:dyDescent="0.2"/>
    <row r="23206" ht="12.75" customHeight="1" x14ac:dyDescent="0.2"/>
    <row r="23207" ht="12.75" customHeight="1" x14ac:dyDescent="0.2"/>
    <row r="23208" ht="12.75" customHeight="1" x14ac:dyDescent="0.2"/>
    <row r="23209" ht="12.75" customHeight="1" x14ac:dyDescent="0.2"/>
    <row r="23210" ht="12.75" customHeight="1" x14ac:dyDescent="0.2"/>
    <row r="23211" ht="12.75" customHeight="1" x14ac:dyDescent="0.2"/>
    <row r="23212" ht="12.75" customHeight="1" x14ac:dyDescent="0.2"/>
    <row r="23213" ht="12.75" customHeight="1" x14ac:dyDescent="0.2"/>
    <row r="23214" ht="12.75" customHeight="1" x14ac:dyDescent="0.2"/>
    <row r="23215" ht="12.75" customHeight="1" x14ac:dyDescent="0.2"/>
    <row r="23216" ht="12.75" customHeight="1" x14ac:dyDescent="0.2"/>
    <row r="23217" ht="12.75" customHeight="1" x14ac:dyDescent="0.2"/>
    <row r="23218" ht="12.75" customHeight="1" x14ac:dyDescent="0.2"/>
    <row r="23219" ht="12.75" customHeight="1" x14ac:dyDescent="0.2"/>
    <row r="23220" ht="12.75" customHeight="1" x14ac:dyDescent="0.2"/>
    <row r="23221" ht="12.75" customHeight="1" x14ac:dyDescent="0.2"/>
    <row r="23222" ht="12.75" customHeight="1" x14ac:dyDescent="0.2"/>
    <row r="23223" ht="12.75" customHeight="1" x14ac:dyDescent="0.2"/>
    <row r="23224" ht="12.75" customHeight="1" x14ac:dyDescent="0.2"/>
    <row r="23225" ht="12.75" customHeight="1" x14ac:dyDescent="0.2"/>
    <row r="23226" ht="12.75" customHeight="1" x14ac:dyDescent="0.2"/>
    <row r="23227" ht="12.75" customHeight="1" x14ac:dyDescent="0.2"/>
    <row r="23228" ht="12.75" customHeight="1" x14ac:dyDescent="0.2"/>
    <row r="23229" ht="12.75" customHeight="1" x14ac:dyDescent="0.2"/>
    <row r="23230" ht="12.75" customHeight="1" x14ac:dyDescent="0.2"/>
    <row r="23231" ht="12.75" customHeight="1" x14ac:dyDescent="0.2"/>
    <row r="23232" ht="12.75" customHeight="1" x14ac:dyDescent="0.2"/>
    <row r="23233" ht="12.75" customHeight="1" x14ac:dyDescent="0.2"/>
    <row r="23234" ht="12.75" customHeight="1" x14ac:dyDescent="0.2"/>
    <row r="23235" ht="12.75" customHeight="1" x14ac:dyDescent="0.2"/>
    <row r="23236" ht="12.75" customHeight="1" x14ac:dyDescent="0.2"/>
    <row r="23237" ht="12.75" customHeight="1" x14ac:dyDescent="0.2"/>
    <row r="23238" ht="12.75" customHeight="1" x14ac:dyDescent="0.2"/>
    <row r="23239" ht="12.75" customHeight="1" x14ac:dyDescent="0.2"/>
    <row r="23240" ht="12.75" customHeight="1" x14ac:dyDescent="0.2"/>
    <row r="23241" ht="12.75" customHeight="1" x14ac:dyDescent="0.2"/>
    <row r="23242" ht="12.75" customHeight="1" x14ac:dyDescent="0.2"/>
    <row r="23243" ht="12.75" customHeight="1" x14ac:dyDescent="0.2"/>
    <row r="23244" ht="12.75" customHeight="1" x14ac:dyDescent="0.2"/>
    <row r="23245" ht="12.75" customHeight="1" x14ac:dyDescent="0.2"/>
    <row r="23246" ht="12.75" customHeight="1" x14ac:dyDescent="0.2"/>
    <row r="23247" ht="12.75" customHeight="1" x14ac:dyDescent="0.2"/>
    <row r="23248" ht="12.75" customHeight="1" x14ac:dyDescent="0.2"/>
    <row r="23249" ht="12.75" customHeight="1" x14ac:dyDescent="0.2"/>
    <row r="23250" ht="12.75" customHeight="1" x14ac:dyDescent="0.2"/>
    <row r="23251" ht="12.75" customHeight="1" x14ac:dyDescent="0.2"/>
    <row r="23252" ht="12.75" customHeight="1" x14ac:dyDescent="0.2"/>
    <row r="23253" ht="12.75" customHeight="1" x14ac:dyDescent="0.2"/>
    <row r="23254" ht="12.75" customHeight="1" x14ac:dyDescent="0.2"/>
    <row r="23255" ht="12.75" customHeight="1" x14ac:dyDescent="0.2"/>
    <row r="23256" ht="12.75" customHeight="1" x14ac:dyDescent="0.2"/>
    <row r="23257" ht="12.75" customHeight="1" x14ac:dyDescent="0.2"/>
    <row r="23258" ht="12.75" customHeight="1" x14ac:dyDescent="0.2"/>
    <row r="23259" ht="12.75" customHeight="1" x14ac:dyDescent="0.2"/>
    <row r="23260" ht="12.75" customHeight="1" x14ac:dyDescent="0.2"/>
    <row r="23261" ht="12.75" customHeight="1" x14ac:dyDescent="0.2"/>
    <row r="23262" ht="12.75" customHeight="1" x14ac:dyDescent="0.2"/>
    <row r="23263" ht="12.75" customHeight="1" x14ac:dyDescent="0.2"/>
    <row r="23264" ht="12.75" customHeight="1" x14ac:dyDescent="0.2"/>
    <row r="23265" ht="12.75" customHeight="1" x14ac:dyDescent="0.2"/>
    <row r="23266" ht="12.75" customHeight="1" x14ac:dyDescent="0.2"/>
    <row r="23267" ht="12.75" customHeight="1" x14ac:dyDescent="0.2"/>
    <row r="23268" ht="12.75" customHeight="1" x14ac:dyDescent="0.2"/>
    <row r="23269" ht="12.75" customHeight="1" x14ac:dyDescent="0.2"/>
    <row r="23270" ht="12.75" customHeight="1" x14ac:dyDescent="0.2"/>
    <row r="23271" ht="12.75" customHeight="1" x14ac:dyDescent="0.2"/>
    <row r="23272" ht="12.75" customHeight="1" x14ac:dyDescent="0.2"/>
    <row r="23273" ht="12.75" customHeight="1" x14ac:dyDescent="0.2"/>
    <row r="23274" ht="12.75" customHeight="1" x14ac:dyDescent="0.2"/>
    <row r="23275" ht="12.75" customHeight="1" x14ac:dyDescent="0.2"/>
    <row r="23276" ht="12.75" customHeight="1" x14ac:dyDescent="0.2"/>
    <row r="23277" ht="12.75" customHeight="1" x14ac:dyDescent="0.2"/>
    <row r="23278" ht="12.75" customHeight="1" x14ac:dyDescent="0.2"/>
    <row r="23279" ht="12.75" customHeight="1" x14ac:dyDescent="0.2"/>
    <row r="23280" ht="12.75" customHeight="1" x14ac:dyDescent="0.2"/>
    <row r="23281" ht="12.75" customHeight="1" x14ac:dyDescent="0.2"/>
    <row r="23282" ht="12.75" customHeight="1" x14ac:dyDescent="0.2"/>
    <row r="23283" ht="12.75" customHeight="1" x14ac:dyDescent="0.2"/>
    <row r="23284" ht="12.75" customHeight="1" x14ac:dyDescent="0.2"/>
    <row r="23285" ht="12.75" customHeight="1" x14ac:dyDescent="0.2"/>
    <row r="23286" ht="12.75" customHeight="1" x14ac:dyDescent="0.2"/>
    <row r="23287" ht="12.75" customHeight="1" x14ac:dyDescent="0.2"/>
    <row r="23288" ht="12.75" customHeight="1" x14ac:dyDescent="0.2"/>
    <row r="23289" ht="12.75" customHeight="1" x14ac:dyDescent="0.2"/>
    <row r="23290" ht="12.75" customHeight="1" x14ac:dyDescent="0.2"/>
    <row r="23291" ht="12.75" customHeight="1" x14ac:dyDescent="0.2"/>
    <row r="23292" ht="12.75" customHeight="1" x14ac:dyDescent="0.2"/>
    <row r="23293" ht="12.75" customHeight="1" x14ac:dyDescent="0.2"/>
    <row r="23294" ht="12.75" customHeight="1" x14ac:dyDescent="0.2"/>
    <row r="23295" ht="12.75" customHeight="1" x14ac:dyDescent="0.2"/>
    <row r="23296" ht="12.75" customHeight="1" x14ac:dyDescent="0.2"/>
    <row r="23297" ht="12.75" customHeight="1" x14ac:dyDescent="0.2"/>
    <row r="23298" ht="12.75" customHeight="1" x14ac:dyDescent="0.2"/>
    <row r="23299" ht="12.75" customHeight="1" x14ac:dyDescent="0.2"/>
    <row r="23300" ht="12.75" customHeight="1" x14ac:dyDescent="0.2"/>
    <row r="23301" ht="12.75" customHeight="1" x14ac:dyDescent="0.2"/>
    <row r="23302" ht="12.75" customHeight="1" x14ac:dyDescent="0.2"/>
    <row r="23303" ht="12.75" customHeight="1" x14ac:dyDescent="0.2"/>
    <row r="23304" ht="12.75" customHeight="1" x14ac:dyDescent="0.2"/>
    <row r="23305" ht="12.75" customHeight="1" x14ac:dyDescent="0.2"/>
    <row r="23306" ht="12.75" customHeight="1" x14ac:dyDescent="0.2"/>
    <row r="23307" ht="12.75" customHeight="1" x14ac:dyDescent="0.2"/>
    <row r="23308" ht="12.75" customHeight="1" x14ac:dyDescent="0.2"/>
    <row r="23309" ht="12.75" customHeight="1" x14ac:dyDescent="0.2"/>
    <row r="23310" ht="12.75" customHeight="1" x14ac:dyDescent="0.2"/>
    <row r="23311" ht="12.75" customHeight="1" x14ac:dyDescent="0.2"/>
    <row r="23312" ht="12.75" customHeight="1" x14ac:dyDescent="0.2"/>
    <row r="23313" ht="12.75" customHeight="1" x14ac:dyDescent="0.2"/>
    <row r="23314" ht="12.75" customHeight="1" x14ac:dyDescent="0.2"/>
    <row r="23315" ht="12.75" customHeight="1" x14ac:dyDescent="0.2"/>
    <row r="23316" ht="12.75" customHeight="1" x14ac:dyDescent="0.2"/>
    <row r="23317" ht="12.75" customHeight="1" x14ac:dyDescent="0.2"/>
    <row r="23318" ht="12.75" customHeight="1" x14ac:dyDescent="0.2"/>
    <row r="23319" ht="12.75" customHeight="1" x14ac:dyDescent="0.2"/>
    <row r="23320" ht="12.75" customHeight="1" x14ac:dyDescent="0.2"/>
    <row r="23321" ht="12.75" customHeight="1" x14ac:dyDescent="0.2"/>
    <row r="23322" ht="12.75" customHeight="1" x14ac:dyDescent="0.2"/>
    <row r="23323" ht="12.75" customHeight="1" x14ac:dyDescent="0.2"/>
    <row r="23324" ht="12.75" customHeight="1" x14ac:dyDescent="0.2"/>
    <row r="23325" ht="12.75" customHeight="1" x14ac:dyDescent="0.2"/>
    <row r="23326" ht="12.75" customHeight="1" x14ac:dyDescent="0.2"/>
    <row r="23327" ht="12.75" customHeight="1" x14ac:dyDescent="0.2"/>
    <row r="23328" ht="12.75" customHeight="1" x14ac:dyDescent="0.2"/>
    <row r="23329" ht="12.75" customHeight="1" x14ac:dyDescent="0.2"/>
    <row r="23330" ht="12.75" customHeight="1" x14ac:dyDescent="0.2"/>
    <row r="23331" ht="12.75" customHeight="1" x14ac:dyDescent="0.2"/>
    <row r="23332" ht="12.75" customHeight="1" x14ac:dyDescent="0.2"/>
    <row r="23333" ht="12.75" customHeight="1" x14ac:dyDescent="0.2"/>
    <row r="23334" ht="12.75" customHeight="1" x14ac:dyDescent="0.2"/>
    <row r="23335" ht="12.75" customHeight="1" x14ac:dyDescent="0.2"/>
    <row r="23336" ht="12.75" customHeight="1" x14ac:dyDescent="0.2"/>
    <row r="23337" ht="12.75" customHeight="1" x14ac:dyDescent="0.2"/>
    <row r="23338" ht="12.75" customHeight="1" x14ac:dyDescent="0.2"/>
    <row r="23339" ht="12.75" customHeight="1" x14ac:dyDescent="0.2"/>
    <row r="23340" ht="12.75" customHeight="1" x14ac:dyDescent="0.2"/>
    <row r="23341" ht="12.75" customHeight="1" x14ac:dyDescent="0.2"/>
    <row r="23342" ht="12.75" customHeight="1" x14ac:dyDescent="0.2"/>
    <row r="23343" ht="12.75" customHeight="1" x14ac:dyDescent="0.2"/>
    <row r="23344" ht="12.75" customHeight="1" x14ac:dyDescent="0.2"/>
    <row r="23345" ht="12.75" customHeight="1" x14ac:dyDescent="0.2"/>
    <row r="23346" ht="12.75" customHeight="1" x14ac:dyDescent="0.2"/>
    <row r="23347" ht="12.75" customHeight="1" x14ac:dyDescent="0.2"/>
    <row r="23348" ht="12.75" customHeight="1" x14ac:dyDescent="0.2"/>
    <row r="23349" ht="12.75" customHeight="1" x14ac:dyDescent="0.2"/>
    <row r="23350" ht="12.75" customHeight="1" x14ac:dyDescent="0.2"/>
    <row r="23351" ht="12.75" customHeight="1" x14ac:dyDescent="0.2"/>
    <row r="23352" ht="12.75" customHeight="1" x14ac:dyDescent="0.2"/>
    <row r="23353" ht="12.75" customHeight="1" x14ac:dyDescent="0.2"/>
    <row r="23354" ht="12.75" customHeight="1" x14ac:dyDescent="0.2"/>
    <row r="23355" ht="12.75" customHeight="1" x14ac:dyDescent="0.2"/>
    <row r="23356" ht="12.75" customHeight="1" x14ac:dyDescent="0.2"/>
    <row r="23357" ht="12.75" customHeight="1" x14ac:dyDescent="0.2"/>
    <row r="23358" ht="12.75" customHeight="1" x14ac:dyDescent="0.2"/>
    <row r="23359" ht="12.75" customHeight="1" x14ac:dyDescent="0.2"/>
    <row r="23360" ht="12.75" customHeight="1" x14ac:dyDescent="0.2"/>
    <row r="23361" ht="12.75" customHeight="1" x14ac:dyDescent="0.2"/>
    <row r="23362" ht="12.75" customHeight="1" x14ac:dyDescent="0.2"/>
    <row r="23363" ht="12.75" customHeight="1" x14ac:dyDescent="0.2"/>
    <row r="23364" ht="12.75" customHeight="1" x14ac:dyDescent="0.2"/>
    <row r="23365" ht="12.75" customHeight="1" x14ac:dyDescent="0.2"/>
    <row r="23366" ht="12.75" customHeight="1" x14ac:dyDescent="0.2"/>
    <row r="23367" ht="12.75" customHeight="1" x14ac:dyDescent="0.2"/>
    <row r="23368" ht="12.75" customHeight="1" x14ac:dyDescent="0.2"/>
    <row r="23369" ht="12.75" customHeight="1" x14ac:dyDescent="0.2"/>
    <row r="23370" ht="12.75" customHeight="1" x14ac:dyDescent="0.2"/>
    <row r="23371" ht="12.75" customHeight="1" x14ac:dyDescent="0.2"/>
    <row r="23372" ht="12.75" customHeight="1" x14ac:dyDescent="0.2"/>
    <row r="23373" ht="12.75" customHeight="1" x14ac:dyDescent="0.2"/>
    <row r="23374" ht="12.75" customHeight="1" x14ac:dyDescent="0.2"/>
    <row r="23375" ht="12.75" customHeight="1" x14ac:dyDescent="0.2"/>
    <row r="23376" ht="12.75" customHeight="1" x14ac:dyDescent="0.2"/>
    <row r="23377" ht="12.75" customHeight="1" x14ac:dyDescent="0.2"/>
    <row r="23378" ht="12.75" customHeight="1" x14ac:dyDescent="0.2"/>
    <row r="23379" ht="12.75" customHeight="1" x14ac:dyDescent="0.2"/>
    <row r="23380" ht="12.75" customHeight="1" x14ac:dyDescent="0.2"/>
    <row r="23381" ht="12.75" customHeight="1" x14ac:dyDescent="0.2"/>
    <row r="23382" ht="12.75" customHeight="1" x14ac:dyDescent="0.2"/>
    <row r="23383" ht="12.75" customHeight="1" x14ac:dyDescent="0.2"/>
    <row r="23384" ht="12.75" customHeight="1" x14ac:dyDescent="0.2"/>
    <row r="23385" ht="12.75" customHeight="1" x14ac:dyDescent="0.2"/>
    <row r="23386" ht="12.75" customHeight="1" x14ac:dyDescent="0.2"/>
    <row r="23387" ht="12.75" customHeight="1" x14ac:dyDescent="0.2"/>
    <row r="23388" ht="12.75" customHeight="1" x14ac:dyDescent="0.2"/>
    <row r="23389" ht="12.75" customHeight="1" x14ac:dyDescent="0.2"/>
    <row r="23390" ht="12.75" customHeight="1" x14ac:dyDescent="0.2"/>
    <row r="23391" ht="12.75" customHeight="1" x14ac:dyDescent="0.2"/>
    <row r="23392" ht="12.75" customHeight="1" x14ac:dyDescent="0.2"/>
    <row r="23393" ht="12.75" customHeight="1" x14ac:dyDescent="0.2"/>
    <row r="23394" ht="12.75" customHeight="1" x14ac:dyDescent="0.2"/>
    <row r="23395" ht="12.75" customHeight="1" x14ac:dyDescent="0.2"/>
    <row r="23396" ht="12.75" customHeight="1" x14ac:dyDescent="0.2"/>
    <row r="23397" ht="12.75" customHeight="1" x14ac:dyDescent="0.2"/>
    <row r="23398" ht="12.75" customHeight="1" x14ac:dyDescent="0.2"/>
    <row r="23399" ht="12.75" customHeight="1" x14ac:dyDescent="0.2"/>
    <row r="23400" ht="12.75" customHeight="1" x14ac:dyDescent="0.2"/>
    <row r="23401" ht="12.75" customHeight="1" x14ac:dyDescent="0.2"/>
    <row r="23402" ht="12.75" customHeight="1" x14ac:dyDescent="0.2"/>
    <row r="23403" ht="12.75" customHeight="1" x14ac:dyDescent="0.2"/>
    <row r="23404" ht="12.75" customHeight="1" x14ac:dyDescent="0.2"/>
    <row r="23405" ht="12.75" customHeight="1" x14ac:dyDescent="0.2"/>
    <row r="23406" ht="12.75" customHeight="1" x14ac:dyDescent="0.2"/>
    <row r="23407" ht="12.75" customHeight="1" x14ac:dyDescent="0.2"/>
    <row r="23408" ht="12.75" customHeight="1" x14ac:dyDescent="0.2"/>
    <row r="23409" ht="12.75" customHeight="1" x14ac:dyDescent="0.2"/>
    <row r="23410" ht="12.75" customHeight="1" x14ac:dyDescent="0.2"/>
    <row r="23411" ht="12.75" customHeight="1" x14ac:dyDescent="0.2"/>
    <row r="23412" ht="12.75" customHeight="1" x14ac:dyDescent="0.2"/>
    <row r="23413" ht="12.75" customHeight="1" x14ac:dyDescent="0.2"/>
    <row r="23414" ht="12.75" customHeight="1" x14ac:dyDescent="0.2"/>
    <row r="23415" ht="12.75" customHeight="1" x14ac:dyDescent="0.2"/>
    <row r="23416" ht="12.75" customHeight="1" x14ac:dyDescent="0.2"/>
    <row r="23417" ht="12.75" customHeight="1" x14ac:dyDescent="0.2"/>
    <row r="23418" ht="12.75" customHeight="1" x14ac:dyDescent="0.2"/>
    <row r="23419" ht="12.75" customHeight="1" x14ac:dyDescent="0.2"/>
    <row r="23420" ht="12.75" customHeight="1" x14ac:dyDescent="0.2"/>
    <row r="23421" ht="12.75" customHeight="1" x14ac:dyDescent="0.2"/>
    <row r="23422" ht="12.75" customHeight="1" x14ac:dyDescent="0.2"/>
    <row r="23423" ht="12.75" customHeight="1" x14ac:dyDescent="0.2"/>
    <row r="23424" ht="12.75" customHeight="1" x14ac:dyDescent="0.2"/>
    <row r="23425" ht="12.75" customHeight="1" x14ac:dyDescent="0.2"/>
    <row r="23426" ht="12.75" customHeight="1" x14ac:dyDescent="0.2"/>
    <row r="23427" ht="12.75" customHeight="1" x14ac:dyDescent="0.2"/>
    <row r="23428" ht="12.75" customHeight="1" x14ac:dyDescent="0.2"/>
    <row r="23429" ht="12.75" customHeight="1" x14ac:dyDescent="0.2"/>
    <row r="23430" ht="12.75" customHeight="1" x14ac:dyDescent="0.2"/>
    <row r="23431" ht="12.75" customHeight="1" x14ac:dyDescent="0.2"/>
    <row r="23432" ht="12.75" customHeight="1" x14ac:dyDescent="0.2"/>
    <row r="23433" ht="12.75" customHeight="1" x14ac:dyDescent="0.2"/>
    <row r="23434" ht="12.75" customHeight="1" x14ac:dyDescent="0.2"/>
    <row r="23435" ht="12.75" customHeight="1" x14ac:dyDescent="0.2"/>
    <row r="23436" ht="12.75" customHeight="1" x14ac:dyDescent="0.2"/>
    <row r="23437" ht="12.75" customHeight="1" x14ac:dyDescent="0.2"/>
    <row r="23438" ht="12.75" customHeight="1" x14ac:dyDescent="0.2"/>
    <row r="23439" ht="12.75" customHeight="1" x14ac:dyDescent="0.2"/>
    <row r="23440" ht="12.75" customHeight="1" x14ac:dyDescent="0.2"/>
    <row r="23441" ht="12.75" customHeight="1" x14ac:dyDescent="0.2"/>
    <row r="23442" ht="12.75" customHeight="1" x14ac:dyDescent="0.2"/>
    <row r="23443" ht="12.75" customHeight="1" x14ac:dyDescent="0.2"/>
    <row r="23444" ht="12.75" customHeight="1" x14ac:dyDescent="0.2"/>
    <row r="23445" ht="12.75" customHeight="1" x14ac:dyDescent="0.2"/>
    <row r="23446" ht="12.75" customHeight="1" x14ac:dyDescent="0.2"/>
    <row r="23447" ht="12.75" customHeight="1" x14ac:dyDescent="0.2"/>
    <row r="23448" ht="12.75" customHeight="1" x14ac:dyDescent="0.2"/>
    <row r="23449" ht="12.75" customHeight="1" x14ac:dyDescent="0.2"/>
    <row r="23450" ht="12.75" customHeight="1" x14ac:dyDescent="0.2"/>
    <row r="23451" ht="12.75" customHeight="1" x14ac:dyDescent="0.2"/>
    <row r="23452" ht="12.75" customHeight="1" x14ac:dyDescent="0.2"/>
    <row r="23453" ht="12.75" customHeight="1" x14ac:dyDescent="0.2"/>
    <row r="23454" ht="12.75" customHeight="1" x14ac:dyDescent="0.2"/>
    <row r="23455" ht="12.75" customHeight="1" x14ac:dyDescent="0.2"/>
    <row r="23456" ht="12.75" customHeight="1" x14ac:dyDescent="0.2"/>
    <row r="23457" ht="12.75" customHeight="1" x14ac:dyDescent="0.2"/>
    <row r="23458" ht="12.75" customHeight="1" x14ac:dyDescent="0.2"/>
    <row r="23459" ht="12.75" customHeight="1" x14ac:dyDescent="0.2"/>
    <row r="23460" ht="12.75" customHeight="1" x14ac:dyDescent="0.2"/>
    <row r="23461" ht="12.75" customHeight="1" x14ac:dyDescent="0.2"/>
    <row r="23462" ht="12.75" customHeight="1" x14ac:dyDescent="0.2"/>
    <row r="23463" ht="12.75" customHeight="1" x14ac:dyDescent="0.2"/>
    <row r="23464" ht="12.75" customHeight="1" x14ac:dyDescent="0.2"/>
    <row r="23465" ht="12.75" customHeight="1" x14ac:dyDescent="0.2"/>
    <row r="23466" ht="12.75" customHeight="1" x14ac:dyDescent="0.2"/>
    <row r="23467" ht="12.75" customHeight="1" x14ac:dyDescent="0.2"/>
    <row r="23468" ht="12.75" customHeight="1" x14ac:dyDescent="0.2"/>
    <row r="23469" ht="12.75" customHeight="1" x14ac:dyDescent="0.2"/>
    <row r="23470" ht="12.75" customHeight="1" x14ac:dyDescent="0.2"/>
    <row r="23471" ht="12.75" customHeight="1" x14ac:dyDescent="0.2"/>
    <row r="23472" ht="12.75" customHeight="1" x14ac:dyDescent="0.2"/>
    <row r="23473" ht="12.75" customHeight="1" x14ac:dyDescent="0.2"/>
    <row r="23474" ht="12.75" customHeight="1" x14ac:dyDescent="0.2"/>
    <row r="23475" ht="12.75" customHeight="1" x14ac:dyDescent="0.2"/>
    <row r="23476" ht="12.75" customHeight="1" x14ac:dyDescent="0.2"/>
    <row r="23477" ht="12.75" customHeight="1" x14ac:dyDescent="0.2"/>
    <row r="23478" ht="12.75" customHeight="1" x14ac:dyDescent="0.2"/>
    <row r="23479" ht="12.75" customHeight="1" x14ac:dyDescent="0.2"/>
    <row r="23480" ht="12.75" customHeight="1" x14ac:dyDescent="0.2"/>
    <row r="23481" ht="12.75" customHeight="1" x14ac:dyDescent="0.2"/>
    <row r="23482" ht="12.75" customHeight="1" x14ac:dyDescent="0.2"/>
    <row r="23483" ht="12.75" customHeight="1" x14ac:dyDescent="0.2"/>
    <row r="23484" ht="12.75" customHeight="1" x14ac:dyDescent="0.2"/>
    <row r="23485" ht="12.75" customHeight="1" x14ac:dyDescent="0.2"/>
    <row r="23486" ht="12.75" customHeight="1" x14ac:dyDescent="0.2"/>
    <row r="23487" ht="12.75" customHeight="1" x14ac:dyDescent="0.2"/>
    <row r="23488" ht="12.75" customHeight="1" x14ac:dyDescent="0.2"/>
    <row r="23489" ht="12.75" customHeight="1" x14ac:dyDescent="0.2"/>
    <row r="23490" ht="12.75" customHeight="1" x14ac:dyDescent="0.2"/>
    <row r="23491" ht="12.75" customHeight="1" x14ac:dyDescent="0.2"/>
    <row r="23492" ht="12.75" customHeight="1" x14ac:dyDescent="0.2"/>
    <row r="23493" ht="12.75" customHeight="1" x14ac:dyDescent="0.2"/>
    <row r="23494" ht="12.75" customHeight="1" x14ac:dyDescent="0.2"/>
    <row r="23495" ht="12.75" customHeight="1" x14ac:dyDescent="0.2"/>
    <row r="23496" ht="12.75" customHeight="1" x14ac:dyDescent="0.2"/>
    <row r="23497" ht="12.75" customHeight="1" x14ac:dyDescent="0.2"/>
    <row r="23498" ht="12.75" customHeight="1" x14ac:dyDescent="0.2"/>
    <row r="23499" ht="12.75" customHeight="1" x14ac:dyDescent="0.2"/>
    <row r="23500" ht="12.75" customHeight="1" x14ac:dyDescent="0.2"/>
    <row r="23501" ht="12.75" customHeight="1" x14ac:dyDescent="0.2"/>
    <row r="23502" ht="12.75" customHeight="1" x14ac:dyDescent="0.2"/>
    <row r="23503" ht="12.75" customHeight="1" x14ac:dyDescent="0.2"/>
    <row r="23504" ht="12.75" customHeight="1" x14ac:dyDescent="0.2"/>
    <row r="23505" ht="12.75" customHeight="1" x14ac:dyDescent="0.2"/>
    <row r="23506" ht="12.75" customHeight="1" x14ac:dyDescent="0.2"/>
    <row r="23507" ht="12.75" customHeight="1" x14ac:dyDescent="0.2"/>
    <row r="23508" ht="12.75" customHeight="1" x14ac:dyDescent="0.2"/>
    <row r="23509" ht="12.75" customHeight="1" x14ac:dyDescent="0.2"/>
    <row r="23510" ht="12.75" customHeight="1" x14ac:dyDescent="0.2"/>
    <row r="23511" ht="12.75" customHeight="1" x14ac:dyDescent="0.2"/>
    <row r="23512" ht="12.75" customHeight="1" x14ac:dyDescent="0.2"/>
    <row r="23513" ht="12.75" customHeight="1" x14ac:dyDescent="0.2"/>
    <row r="23514" ht="12.75" customHeight="1" x14ac:dyDescent="0.2"/>
    <row r="23515" ht="12.75" customHeight="1" x14ac:dyDescent="0.2"/>
    <row r="23516" ht="12.75" customHeight="1" x14ac:dyDescent="0.2"/>
    <row r="23517" ht="12.75" customHeight="1" x14ac:dyDescent="0.2"/>
    <row r="23518" ht="12.75" customHeight="1" x14ac:dyDescent="0.2"/>
    <row r="23519" ht="12.75" customHeight="1" x14ac:dyDescent="0.2"/>
    <row r="23520" ht="12.75" customHeight="1" x14ac:dyDescent="0.2"/>
    <row r="23521" ht="12.75" customHeight="1" x14ac:dyDescent="0.2"/>
    <row r="23522" ht="12.75" customHeight="1" x14ac:dyDescent="0.2"/>
    <row r="23523" ht="12.75" customHeight="1" x14ac:dyDescent="0.2"/>
    <row r="23524" ht="12.75" customHeight="1" x14ac:dyDescent="0.2"/>
    <row r="23525" ht="12.75" customHeight="1" x14ac:dyDescent="0.2"/>
    <row r="23526" ht="12.75" customHeight="1" x14ac:dyDescent="0.2"/>
    <row r="23527" ht="12.75" customHeight="1" x14ac:dyDescent="0.2"/>
    <row r="23528" ht="12.75" customHeight="1" x14ac:dyDescent="0.2"/>
    <row r="23529" ht="12.75" customHeight="1" x14ac:dyDescent="0.2"/>
    <row r="23530" ht="12.75" customHeight="1" x14ac:dyDescent="0.2"/>
    <row r="23531" ht="12.75" customHeight="1" x14ac:dyDescent="0.2"/>
    <row r="23532" ht="12.75" customHeight="1" x14ac:dyDescent="0.2"/>
    <row r="23533" ht="12.75" customHeight="1" x14ac:dyDescent="0.2"/>
    <row r="23534" ht="12.75" customHeight="1" x14ac:dyDescent="0.2"/>
    <row r="23535" ht="12.75" customHeight="1" x14ac:dyDescent="0.2"/>
    <row r="23536" ht="12.75" customHeight="1" x14ac:dyDescent="0.2"/>
    <row r="23537" ht="12.75" customHeight="1" x14ac:dyDescent="0.2"/>
    <row r="23538" ht="12.75" customHeight="1" x14ac:dyDescent="0.2"/>
    <row r="23539" ht="12.75" customHeight="1" x14ac:dyDescent="0.2"/>
    <row r="23540" ht="12.75" customHeight="1" x14ac:dyDescent="0.2"/>
    <row r="23541" ht="12.75" customHeight="1" x14ac:dyDescent="0.2"/>
    <row r="23542" ht="12.75" customHeight="1" x14ac:dyDescent="0.2"/>
    <row r="23543" ht="12.75" customHeight="1" x14ac:dyDescent="0.2"/>
    <row r="23544" ht="12.75" customHeight="1" x14ac:dyDescent="0.2"/>
    <row r="23545" ht="12.75" customHeight="1" x14ac:dyDescent="0.2"/>
    <row r="23546" ht="12.75" customHeight="1" x14ac:dyDescent="0.2"/>
    <row r="23547" ht="12.75" customHeight="1" x14ac:dyDescent="0.2"/>
    <row r="23548" ht="12.75" customHeight="1" x14ac:dyDescent="0.2"/>
    <row r="23549" ht="12.75" customHeight="1" x14ac:dyDescent="0.2"/>
    <row r="23550" ht="12.75" customHeight="1" x14ac:dyDescent="0.2"/>
    <row r="23551" ht="12.75" customHeight="1" x14ac:dyDescent="0.2"/>
    <row r="23552" ht="12.75" customHeight="1" x14ac:dyDescent="0.2"/>
    <row r="23553" ht="12.75" customHeight="1" x14ac:dyDescent="0.2"/>
    <row r="23554" ht="12.75" customHeight="1" x14ac:dyDescent="0.2"/>
    <row r="23555" ht="12.75" customHeight="1" x14ac:dyDescent="0.2"/>
    <row r="23556" ht="12.75" customHeight="1" x14ac:dyDescent="0.2"/>
    <row r="23557" ht="12.75" customHeight="1" x14ac:dyDescent="0.2"/>
    <row r="23558" ht="12.75" customHeight="1" x14ac:dyDescent="0.2"/>
    <row r="23559" ht="12.75" customHeight="1" x14ac:dyDescent="0.2"/>
    <row r="23560" ht="12.75" customHeight="1" x14ac:dyDescent="0.2"/>
    <row r="23561" ht="12.75" customHeight="1" x14ac:dyDescent="0.2"/>
    <row r="23562" ht="12.75" customHeight="1" x14ac:dyDescent="0.2"/>
    <row r="23563" ht="12.75" customHeight="1" x14ac:dyDescent="0.2"/>
    <row r="23564" ht="12.75" customHeight="1" x14ac:dyDescent="0.2"/>
    <row r="23565" ht="12.75" customHeight="1" x14ac:dyDescent="0.2"/>
    <row r="23566" ht="12.75" customHeight="1" x14ac:dyDescent="0.2"/>
    <row r="23567" ht="12.75" customHeight="1" x14ac:dyDescent="0.2"/>
    <row r="23568" ht="12.75" customHeight="1" x14ac:dyDescent="0.2"/>
    <row r="23569" ht="12.75" customHeight="1" x14ac:dyDescent="0.2"/>
    <row r="23570" ht="12.75" customHeight="1" x14ac:dyDescent="0.2"/>
    <row r="23571" ht="12.75" customHeight="1" x14ac:dyDescent="0.2"/>
    <row r="23572" ht="12.75" customHeight="1" x14ac:dyDescent="0.2"/>
    <row r="23573" ht="12.75" customHeight="1" x14ac:dyDescent="0.2"/>
    <row r="23574" ht="12.75" customHeight="1" x14ac:dyDescent="0.2"/>
    <row r="23575" ht="12.75" customHeight="1" x14ac:dyDescent="0.2"/>
    <row r="23576" ht="12.75" customHeight="1" x14ac:dyDescent="0.2"/>
    <row r="23577" ht="12.75" customHeight="1" x14ac:dyDescent="0.2"/>
    <row r="23578" ht="12.75" customHeight="1" x14ac:dyDescent="0.2"/>
    <row r="23579" ht="12.75" customHeight="1" x14ac:dyDescent="0.2"/>
    <row r="23580" ht="12.75" customHeight="1" x14ac:dyDescent="0.2"/>
    <row r="23581" ht="12.75" customHeight="1" x14ac:dyDescent="0.2"/>
    <row r="23582" ht="12.75" customHeight="1" x14ac:dyDescent="0.2"/>
    <row r="23583" ht="12.75" customHeight="1" x14ac:dyDescent="0.2"/>
    <row r="23584" ht="12.75" customHeight="1" x14ac:dyDescent="0.2"/>
    <row r="23585" ht="12.75" customHeight="1" x14ac:dyDescent="0.2"/>
    <row r="23586" ht="12.75" customHeight="1" x14ac:dyDescent="0.2"/>
    <row r="23587" ht="12.75" customHeight="1" x14ac:dyDescent="0.2"/>
    <row r="23588" ht="12.75" customHeight="1" x14ac:dyDescent="0.2"/>
    <row r="23589" ht="12.75" customHeight="1" x14ac:dyDescent="0.2"/>
    <row r="23590" ht="12.75" customHeight="1" x14ac:dyDescent="0.2"/>
    <row r="23591" ht="12.75" customHeight="1" x14ac:dyDescent="0.2"/>
    <row r="23592" ht="12.75" customHeight="1" x14ac:dyDescent="0.2"/>
    <row r="23593" ht="12.75" customHeight="1" x14ac:dyDescent="0.2"/>
    <row r="23594" ht="12.75" customHeight="1" x14ac:dyDescent="0.2"/>
    <row r="23595" ht="12.75" customHeight="1" x14ac:dyDescent="0.2"/>
    <row r="23596" ht="12.75" customHeight="1" x14ac:dyDescent="0.2"/>
    <row r="23597" ht="12.75" customHeight="1" x14ac:dyDescent="0.2"/>
    <row r="23598" ht="12.75" customHeight="1" x14ac:dyDescent="0.2"/>
    <row r="23599" ht="12.75" customHeight="1" x14ac:dyDescent="0.2"/>
    <row r="23600" ht="12.75" customHeight="1" x14ac:dyDescent="0.2"/>
    <row r="23601" ht="12.75" customHeight="1" x14ac:dyDescent="0.2"/>
    <row r="23602" ht="12.75" customHeight="1" x14ac:dyDescent="0.2"/>
    <row r="23603" ht="12.75" customHeight="1" x14ac:dyDescent="0.2"/>
    <row r="23604" ht="12.75" customHeight="1" x14ac:dyDescent="0.2"/>
    <row r="23605" ht="12.75" customHeight="1" x14ac:dyDescent="0.2"/>
    <row r="23606" ht="12.75" customHeight="1" x14ac:dyDescent="0.2"/>
    <row r="23607" ht="12.75" customHeight="1" x14ac:dyDescent="0.2"/>
    <row r="23608" ht="12.75" customHeight="1" x14ac:dyDescent="0.2"/>
    <row r="23609" ht="12.75" customHeight="1" x14ac:dyDescent="0.2"/>
    <row r="23610" ht="12.75" customHeight="1" x14ac:dyDescent="0.2"/>
    <row r="23611" ht="12.75" customHeight="1" x14ac:dyDescent="0.2"/>
    <row r="23612" ht="12.75" customHeight="1" x14ac:dyDescent="0.2"/>
    <row r="23613" ht="12.75" customHeight="1" x14ac:dyDescent="0.2"/>
    <row r="23614" ht="12.75" customHeight="1" x14ac:dyDescent="0.2"/>
    <row r="23615" ht="12.75" customHeight="1" x14ac:dyDescent="0.2"/>
    <row r="23616" ht="12.75" customHeight="1" x14ac:dyDescent="0.2"/>
    <row r="23617" ht="12.75" customHeight="1" x14ac:dyDescent="0.2"/>
    <row r="23618" ht="12.75" customHeight="1" x14ac:dyDescent="0.2"/>
    <row r="23619" ht="12.75" customHeight="1" x14ac:dyDescent="0.2"/>
    <row r="23620" ht="12.75" customHeight="1" x14ac:dyDescent="0.2"/>
    <row r="23621" ht="12.75" customHeight="1" x14ac:dyDescent="0.2"/>
    <row r="23622" ht="12.75" customHeight="1" x14ac:dyDescent="0.2"/>
    <row r="23623" ht="12.75" customHeight="1" x14ac:dyDescent="0.2"/>
    <row r="23624" ht="12.75" customHeight="1" x14ac:dyDescent="0.2"/>
    <row r="23625" ht="12.75" customHeight="1" x14ac:dyDescent="0.2"/>
    <row r="23626" ht="12.75" customHeight="1" x14ac:dyDescent="0.2"/>
    <row r="23627" ht="12.75" customHeight="1" x14ac:dyDescent="0.2"/>
    <row r="23628" ht="12.75" customHeight="1" x14ac:dyDescent="0.2"/>
    <row r="23629" ht="12.75" customHeight="1" x14ac:dyDescent="0.2"/>
    <row r="23630" ht="12.75" customHeight="1" x14ac:dyDescent="0.2"/>
    <row r="23631" ht="12.75" customHeight="1" x14ac:dyDescent="0.2"/>
    <row r="23632" ht="12.75" customHeight="1" x14ac:dyDescent="0.2"/>
    <row r="23633" ht="12.75" customHeight="1" x14ac:dyDescent="0.2"/>
    <row r="23634" ht="12.75" customHeight="1" x14ac:dyDescent="0.2"/>
    <row r="23635" ht="12.75" customHeight="1" x14ac:dyDescent="0.2"/>
    <row r="23636" ht="12.75" customHeight="1" x14ac:dyDescent="0.2"/>
    <row r="23637" ht="12.75" customHeight="1" x14ac:dyDescent="0.2"/>
    <row r="23638" ht="12.75" customHeight="1" x14ac:dyDescent="0.2"/>
    <row r="23639" ht="12.75" customHeight="1" x14ac:dyDescent="0.2"/>
    <row r="23640" ht="12.75" customHeight="1" x14ac:dyDescent="0.2"/>
    <row r="23641" ht="12.75" customHeight="1" x14ac:dyDescent="0.2"/>
    <row r="23642" ht="12.75" customHeight="1" x14ac:dyDescent="0.2"/>
    <row r="23643" ht="12.75" customHeight="1" x14ac:dyDescent="0.2"/>
    <row r="23644" ht="12.75" customHeight="1" x14ac:dyDescent="0.2"/>
    <row r="23645" ht="12.75" customHeight="1" x14ac:dyDescent="0.2"/>
    <row r="23646" ht="12.75" customHeight="1" x14ac:dyDescent="0.2"/>
    <row r="23647" ht="12.75" customHeight="1" x14ac:dyDescent="0.2"/>
    <row r="23648" ht="12.75" customHeight="1" x14ac:dyDescent="0.2"/>
    <row r="23649" ht="12.75" customHeight="1" x14ac:dyDescent="0.2"/>
    <row r="23650" ht="12.75" customHeight="1" x14ac:dyDescent="0.2"/>
    <row r="23651" ht="12.75" customHeight="1" x14ac:dyDescent="0.2"/>
    <row r="23652" ht="12.75" customHeight="1" x14ac:dyDescent="0.2"/>
    <row r="23653" ht="12.75" customHeight="1" x14ac:dyDescent="0.2"/>
    <row r="23654" ht="12.75" customHeight="1" x14ac:dyDescent="0.2"/>
    <row r="23655" ht="12.75" customHeight="1" x14ac:dyDescent="0.2"/>
    <row r="23656" ht="12.75" customHeight="1" x14ac:dyDescent="0.2"/>
    <row r="23657" ht="12.75" customHeight="1" x14ac:dyDescent="0.2"/>
    <row r="23658" ht="12.75" customHeight="1" x14ac:dyDescent="0.2"/>
    <row r="23659" ht="12.75" customHeight="1" x14ac:dyDescent="0.2"/>
    <row r="23660" ht="12.75" customHeight="1" x14ac:dyDescent="0.2"/>
    <row r="23661" ht="12.75" customHeight="1" x14ac:dyDescent="0.2"/>
    <row r="23662" ht="12.75" customHeight="1" x14ac:dyDescent="0.2"/>
    <row r="23663" ht="12.75" customHeight="1" x14ac:dyDescent="0.2"/>
    <row r="23664" ht="12.75" customHeight="1" x14ac:dyDescent="0.2"/>
    <row r="23665" ht="12.75" customHeight="1" x14ac:dyDescent="0.2"/>
    <row r="23666" ht="12.75" customHeight="1" x14ac:dyDescent="0.2"/>
    <row r="23667" ht="12.75" customHeight="1" x14ac:dyDescent="0.2"/>
    <row r="23668" ht="12.75" customHeight="1" x14ac:dyDescent="0.2"/>
    <row r="23669" ht="12.75" customHeight="1" x14ac:dyDescent="0.2"/>
    <row r="23670" ht="12.75" customHeight="1" x14ac:dyDescent="0.2"/>
    <row r="23671" ht="12.75" customHeight="1" x14ac:dyDescent="0.2"/>
    <row r="23672" ht="12.75" customHeight="1" x14ac:dyDescent="0.2"/>
    <row r="23673" ht="12.75" customHeight="1" x14ac:dyDescent="0.2"/>
    <row r="23674" ht="12.75" customHeight="1" x14ac:dyDescent="0.2"/>
    <row r="23675" ht="12.75" customHeight="1" x14ac:dyDescent="0.2"/>
    <row r="23676" ht="12.75" customHeight="1" x14ac:dyDescent="0.2"/>
    <row r="23677" ht="12.75" customHeight="1" x14ac:dyDescent="0.2"/>
    <row r="23678" ht="12.75" customHeight="1" x14ac:dyDescent="0.2"/>
    <row r="23679" ht="12.75" customHeight="1" x14ac:dyDescent="0.2"/>
    <row r="23680" ht="12.75" customHeight="1" x14ac:dyDescent="0.2"/>
    <row r="23681" ht="12.75" customHeight="1" x14ac:dyDescent="0.2"/>
    <row r="23682" ht="12.75" customHeight="1" x14ac:dyDescent="0.2"/>
    <row r="23683" ht="12.75" customHeight="1" x14ac:dyDescent="0.2"/>
    <row r="23684" ht="12.75" customHeight="1" x14ac:dyDescent="0.2"/>
    <row r="23685" ht="12.75" customHeight="1" x14ac:dyDescent="0.2"/>
    <row r="23686" ht="12.75" customHeight="1" x14ac:dyDescent="0.2"/>
    <row r="23687" ht="12.75" customHeight="1" x14ac:dyDescent="0.2"/>
    <row r="23688" ht="12.75" customHeight="1" x14ac:dyDescent="0.2"/>
    <row r="23689" ht="12.75" customHeight="1" x14ac:dyDescent="0.2"/>
    <row r="23690" ht="12.75" customHeight="1" x14ac:dyDescent="0.2"/>
    <row r="23691" ht="12.75" customHeight="1" x14ac:dyDescent="0.2"/>
    <row r="23692" ht="12.75" customHeight="1" x14ac:dyDescent="0.2"/>
    <row r="23693" ht="12.75" customHeight="1" x14ac:dyDescent="0.2"/>
    <row r="23694" ht="12.75" customHeight="1" x14ac:dyDescent="0.2"/>
    <row r="23695" ht="12.75" customHeight="1" x14ac:dyDescent="0.2"/>
    <row r="23696" ht="12.75" customHeight="1" x14ac:dyDescent="0.2"/>
    <row r="23697" ht="12.75" customHeight="1" x14ac:dyDescent="0.2"/>
    <row r="23698" ht="12.75" customHeight="1" x14ac:dyDescent="0.2"/>
    <row r="23699" ht="12.75" customHeight="1" x14ac:dyDescent="0.2"/>
    <row r="23700" ht="12.75" customHeight="1" x14ac:dyDescent="0.2"/>
    <row r="23701" ht="12.75" customHeight="1" x14ac:dyDescent="0.2"/>
    <row r="23702" ht="12.75" customHeight="1" x14ac:dyDescent="0.2"/>
    <row r="23703" ht="12.75" customHeight="1" x14ac:dyDescent="0.2"/>
    <row r="23704" ht="12.75" customHeight="1" x14ac:dyDescent="0.2"/>
    <row r="23705" ht="12.75" customHeight="1" x14ac:dyDescent="0.2"/>
    <row r="23706" ht="12.75" customHeight="1" x14ac:dyDescent="0.2"/>
    <row r="23707" ht="12.75" customHeight="1" x14ac:dyDescent="0.2"/>
    <row r="23708" ht="12.75" customHeight="1" x14ac:dyDescent="0.2"/>
    <row r="23709" ht="12.75" customHeight="1" x14ac:dyDescent="0.2"/>
    <row r="23710" ht="12.75" customHeight="1" x14ac:dyDescent="0.2"/>
    <row r="23711" ht="12.75" customHeight="1" x14ac:dyDescent="0.2"/>
    <row r="23712" ht="12.75" customHeight="1" x14ac:dyDescent="0.2"/>
    <row r="23713" ht="12.75" customHeight="1" x14ac:dyDescent="0.2"/>
    <row r="23714" ht="12.75" customHeight="1" x14ac:dyDescent="0.2"/>
    <row r="23715" ht="12.75" customHeight="1" x14ac:dyDescent="0.2"/>
    <row r="23716" ht="12.75" customHeight="1" x14ac:dyDescent="0.2"/>
    <row r="23717" ht="12.75" customHeight="1" x14ac:dyDescent="0.2"/>
    <row r="23718" ht="12.75" customHeight="1" x14ac:dyDescent="0.2"/>
    <row r="23719" ht="12.75" customHeight="1" x14ac:dyDescent="0.2"/>
    <row r="23720" ht="12.75" customHeight="1" x14ac:dyDescent="0.2"/>
    <row r="23721" ht="12.75" customHeight="1" x14ac:dyDescent="0.2"/>
    <row r="23722" ht="12.75" customHeight="1" x14ac:dyDescent="0.2"/>
    <row r="23723" ht="12.75" customHeight="1" x14ac:dyDescent="0.2"/>
    <row r="23724" ht="12.75" customHeight="1" x14ac:dyDescent="0.2"/>
    <row r="23725" ht="12.75" customHeight="1" x14ac:dyDescent="0.2"/>
    <row r="23726" ht="12.75" customHeight="1" x14ac:dyDescent="0.2"/>
    <row r="23727" ht="12.75" customHeight="1" x14ac:dyDescent="0.2"/>
    <row r="23728" ht="12.75" customHeight="1" x14ac:dyDescent="0.2"/>
    <row r="23729" ht="12.75" customHeight="1" x14ac:dyDescent="0.2"/>
    <row r="23730" ht="12.75" customHeight="1" x14ac:dyDescent="0.2"/>
    <row r="23731" ht="12.75" customHeight="1" x14ac:dyDescent="0.2"/>
    <row r="23732" ht="12.75" customHeight="1" x14ac:dyDescent="0.2"/>
    <row r="23733" ht="12.75" customHeight="1" x14ac:dyDescent="0.2"/>
    <row r="23734" ht="12.75" customHeight="1" x14ac:dyDescent="0.2"/>
    <row r="23735" ht="12.75" customHeight="1" x14ac:dyDescent="0.2"/>
    <row r="23736" ht="12.75" customHeight="1" x14ac:dyDescent="0.2"/>
    <row r="23737" ht="12.75" customHeight="1" x14ac:dyDescent="0.2"/>
    <row r="23738" ht="12.75" customHeight="1" x14ac:dyDescent="0.2"/>
    <row r="23739" ht="12.75" customHeight="1" x14ac:dyDescent="0.2"/>
    <row r="23740" ht="12.75" customHeight="1" x14ac:dyDescent="0.2"/>
    <row r="23741" ht="12.75" customHeight="1" x14ac:dyDescent="0.2"/>
    <row r="23742" ht="12.75" customHeight="1" x14ac:dyDescent="0.2"/>
    <row r="23743" ht="12.75" customHeight="1" x14ac:dyDescent="0.2"/>
    <row r="23744" ht="12.75" customHeight="1" x14ac:dyDescent="0.2"/>
    <row r="23745" ht="12.75" customHeight="1" x14ac:dyDescent="0.2"/>
    <row r="23746" ht="12.75" customHeight="1" x14ac:dyDescent="0.2"/>
    <row r="23747" ht="12.75" customHeight="1" x14ac:dyDescent="0.2"/>
    <row r="23748" ht="12.75" customHeight="1" x14ac:dyDescent="0.2"/>
    <row r="23749" ht="12.75" customHeight="1" x14ac:dyDescent="0.2"/>
    <row r="23750" ht="12.75" customHeight="1" x14ac:dyDescent="0.2"/>
    <row r="23751" ht="12.75" customHeight="1" x14ac:dyDescent="0.2"/>
    <row r="23752" ht="12.75" customHeight="1" x14ac:dyDescent="0.2"/>
    <row r="23753" ht="12.75" customHeight="1" x14ac:dyDescent="0.2"/>
    <row r="23754" ht="12.75" customHeight="1" x14ac:dyDescent="0.2"/>
    <row r="23755" ht="12.75" customHeight="1" x14ac:dyDescent="0.2"/>
    <row r="23756" ht="12.75" customHeight="1" x14ac:dyDescent="0.2"/>
    <row r="23757" ht="12.75" customHeight="1" x14ac:dyDescent="0.2"/>
    <row r="23758" ht="12.75" customHeight="1" x14ac:dyDescent="0.2"/>
    <row r="23759" ht="12.75" customHeight="1" x14ac:dyDescent="0.2"/>
    <row r="23760" ht="12.75" customHeight="1" x14ac:dyDescent="0.2"/>
    <row r="23761" ht="12.75" customHeight="1" x14ac:dyDescent="0.2"/>
    <row r="23762" ht="12.75" customHeight="1" x14ac:dyDescent="0.2"/>
    <row r="23763" ht="12.75" customHeight="1" x14ac:dyDescent="0.2"/>
    <row r="23764" ht="12.75" customHeight="1" x14ac:dyDescent="0.2"/>
    <row r="23765" ht="12.75" customHeight="1" x14ac:dyDescent="0.2"/>
    <row r="23766" ht="12.75" customHeight="1" x14ac:dyDescent="0.2"/>
    <row r="23767" ht="12.75" customHeight="1" x14ac:dyDescent="0.2"/>
    <row r="23768" ht="12.75" customHeight="1" x14ac:dyDescent="0.2"/>
    <row r="23769" ht="12.75" customHeight="1" x14ac:dyDescent="0.2"/>
    <row r="23770" ht="12.75" customHeight="1" x14ac:dyDescent="0.2"/>
    <row r="23771" ht="12.75" customHeight="1" x14ac:dyDescent="0.2"/>
    <row r="23772" ht="12.75" customHeight="1" x14ac:dyDescent="0.2"/>
    <row r="23773" ht="12.75" customHeight="1" x14ac:dyDescent="0.2"/>
    <row r="23774" ht="12.75" customHeight="1" x14ac:dyDescent="0.2"/>
    <row r="23775" ht="12.75" customHeight="1" x14ac:dyDescent="0.2"/>
    <row r="23776" ht="12.75" customHeight="1" x14ac:dyDescent="0.2"/>
    <row r="23777" ht="12.75" customHeight="1" x14ac:dyDescent="0.2"/>
    <row r="23778" ht="12.75" customHeight="1" x14ac:dyDescent="0.2"/>
    <row r="23779" ht="12.75" customHeight="1" x14ac:dyDescent="0.2"/>
    <row r="23780" ht="12.75" customHeight="1" x14ac:dyDescent="0.2"/>
    <row r="23781" ht="12.75" customHeight="1" x14ac:dyDescent="0.2"/>
    <row r="23782" ht="12.75" customHeight="1" x14ac:dyDescent="0.2"/>
    <row r="23783" ht="12.75" customHeight="1" x14ac:dyDescent="0.2"/>
    <row r="23784" ht="12.75" customHeight="1" x14ac:dyDescent="0.2"/>
    <row r="23785" ht="12.75" customHeight="1" x14ac:dyDescent="0.2"/>
    <row r="23786" ht="12.75" customHeight="1" x14ac:dyDescent="0.2"/>
    <row r="23787" ht="12.75" customHeight="1" x14ac:dyDescent="0.2"/>
    <row r="23788" ht="12.75" customHeight="1" x14ac:dyDescent="0.2"/>
    <row r="23789" ht="12.75" customHeight="1" x14ac:dyDescent="0.2"/>
    <row r="23790" ht="12.75" customHeight="1" x14ac:dyDescent="0.2"/>
    <row r="23791" ht="12.75" customHeight="1" x14ac:dyDescent="0.2"/>
    <row r="23792" ht="12.75" customHeight="1" x14ac:dyDescent="0.2"/>
    <row r="23793" ht="12.75" customHeight="1" x14ac:dyDescent="0.2"/>
    <row r="23794" ht="12.75" customHeight="1" x14ac:dyDescent="0.2"/>
    <row r="23795" ht="12.75" customHeight="1" x14ac:dyDescent="0.2"/>
    <row r="23796" ht="12.75" customHeight="1" x14ac:dyDescent="0.2"/>
    <row r="23797" ht="12.75" customHeight="1" x14ac:dyDescent="0.2"/>
    <row r="23798" ht="12.75" customHeight="1" x14ac:dyDescent="0.2"/>
    <row r="23799" ht="12.75" customHeight="1" x14ac:dyDescent="0.2"/>
    <row r="23800" ht="12.75" customHeight="1" x14ac:dyDescent="0.2"/>
    <row r="23801" ht="12.75" customHeight="1" x14ac:dyDescent="0.2"/>
    <row r="23802" ht="12.75" customHeight="1" x14ac:dyDescent="0.2"/>
    <row r="23803" ht="12.75" customHeight="1" x14ac:dyDescent="0.2"/>
    <row r="23804" ht="12.75" customHeight="1" x14ac:dyDescent="0.2"/>
    <row r="23805" ht="12.75" customHeight="1" x14ac:dyDescent="0.2"/>
    <row r="23806" ht="12.75" customHeight="1" x14ac:dyDescent="0.2"/>
    <row r="23807" ht="12.75" customHeight="1" x14ac:dyDescent="0.2"/>
    <row r="23808" ht="12.75" customHeight="1" x14ac:dyDescent="0.2"/>
    <row r="23809" ht="12.75" customHeight="1" x14ac:dyDescent="0.2"/>
    <row r="23810" ht="12.75" customHeight="1" x14ac:dyDescent="0.2"/>
    <row r="23811" ht="12.75" customHeight="1" x14ac:dyDescent="0.2"/>
    <row r="23812" ht="12.75" customHeight="1" x14ac:dyDescent="0.2"/>
    <row r="23813" ht="12.75" customHeight="1" x14ac:dyDescent="0.2"/>
    <row r="23814" ht="12.75" customHeight="1" x14ac:dyDescent="0.2"/>
    <row r="23815" ht="12.75" customHeight="1" x14ac:dyDescent="0.2"/>
    <row r="23816" ht="12.75" customHeight="1" x14ac:dyDescent="0.2"/>
    <row r="23817" ht="12.75" customHeight="1" x14ac:dyDescent="0.2"/>
    <row r="23818" ht="12.75" customHeight="1" x14ac:dyDescent="0.2"/>
    <row r="23819" ht="12.75" customHeight="1" x14ac:dyDescent="0.2"/>
    <row r="23820" ht="12.75" customHeight="1" x14ac:dyDescent="0.2"/>
    <row r="23821" ht="12.75" customHeight="1" x14ac:dyDescent="0.2"/>
    <row r="23822" ht="12.75" customHeight="1" x14ac:dyDescent="0.2"/>
    <row r="23823" ht="12.75" customHeight="1" x14ac:dyDescent="0.2"/>
    <row r="23824" ht="12.75" customHeight="1" x14ac:dyDescent="0.2"/>
    <row r="23825" ht="12.75" customHeight="1" x14ac:dyDescent="0.2"/>
    <row r="23826" ht="12.75" customHeight="1" x14ac:dyDescent="0.2"/>
    <row r="23827" ht="12.75" customHeight="1" x14ac:dyDescent="0.2"/>
    <row r="23828" ht="12.75" customHeight="1" x14ac:dyDescent="0.2"/>
    <row r="23829" ht="12.75" customHeight="1" x14ac:dyDescent="0.2"/>
    <row r="23830" ht="12.75" customHeight="1" x14ac:dyDescent="0.2"/>
    <row r="23831" ht="12.75" customHeight="1" x14ac:dyDescent="0.2"/>
    <row r="23832" ht="12.75" customHeight="1" x14ac:dyDescent="0.2"/>
    <row r="23833" ht="12.75" customHeight="1" x14ac:dyDescent="0.2"/>
    <row r="23834" ht="12.75" customHeight="1" x14ac:dyDescent="0.2"/>
    <row r="23835" ht="12.75" customHeight="1" x14ac:dyDescent="0.2"/>
    <row r="23836" ht="12.75" customHeight="1" x14ac:dyDescent="0.2"/>
    <row r="23837" ht="12.75" customHeight="1" x14ac:dyDescent="0.2"/>
    <row r="23838" ht="12.75" customHeight="1" x14ac:dyDescent="0.2"/>
    <row r="23839" ht="12.75" customHeight="1" x14ac:dyDescent="0.2"/>
    <row r="23840" ht="12.75" customHeight="1" x14ac:dyDescent="0.2"/>
    <row r="23841" ht="12.75" customHeight="1" x14ac:dyDescent="0.2"/>
    <row r="23842" ht="12.75" customHeight="1" x14ac:dyDescent="0.2"/>
    <row r="23843" ht="12.75" customHeight="1" x14ac:dyDescent="0.2"/>
    <row r="23844" ht="12.75" customHeight="1" x14ac:dyDescent="0.2"/>
    <row r="23845" ht="12.75" customHeight="1" x14ac:dyDescent="0.2"/>
    <row r="23846" ht="12.75" customHeight="1" x14ac:dyDescent="0.2"/>
    <row r="23847" ht="12.75" customHeight="1" x14ac:dyDescent="0.2"/>
    <row r="23848" ht="12.75" customHeight="1" x14ac:dyDescent="0.2"/>
    <row r="23849" ht="12.75" customHeight="1" x14ac:dyDescent="0.2"/>
    <row r="23850" ht="12.75" customHeight="1" x14ac:dyDescent="0.2"/>
    <row r="23851" ht="12.75" customHeight="1" x14ac:dyDescent="0.2"/>
    <row r="23852" ht="12.75" customHeight="1" x14ac:dyDescent="0.2"/>
    <row r="23853" ht="12.75" customHeight="1" x14ac:dyDescent="0.2"/>
    <row r="23854" ht="12.75" customHeight="1" x14ac:dyDescent="0.2"/>
    <row r="23855" ht="12.75" customHeight="1" x14ac:dyDescent="0.2"/>
    <row r="23856" ht="12.75" customHeight="1" x14ac:dyDescent="0.2"/>
    <row r="23857" ht="12.75" customHeight="1" x14ac:dyDescent="0.2"/>
    <row r="23858" ht="12.75" customHeight="1" x14ac:dyDescent="0.2"/>
    <row r="23859" ht="12.75" customHeight="1" x14ac:dyDescent="0.2"/>
    <row r="23860" ht="12.75" customHeight="1" x14ac:dyDescent="0.2"/>
    <row r="23861" ht="12.75" customHeight="1" x14ac:dyDescent="0.2"/>
    <row r="23862" ht="12.75" customHeight="1" x14ac:dyDescent="0.2"/>
    <row r="23863" ht="12.75" customHeight="1" x14ac:dyDescent="0.2"/>
    <row r="23864" ht="12.75" customHeight="1" x14ac:dyDescent="0.2"/>
    <row r="23865" ht="12.75" customHeight="1" x14ac:dyDescent="0.2"/>
    <row r="23866" ht="12.75" customHeight="1" x14ac:dyDescent="0.2"/>
    <row r="23867" ht="12.75" customHeight="1" x14ac:dyDescent="0.2"/>
    <row r="23868" ht="12.75" customHeight="1" x14ac:dyDescent="0.2"/>
    <row r="23869" ht="12.75" customHeight="1" x14ac:dyDescent="0.2"/>
    <row r="23870" ht="12.75" customHeight="1" x14ac:dyDescent="0.2"/>
    <row r="23871" ht="12.75" customHeight="1" x14ac:dyDescent="0.2"/>
    <row r="23872" ht="12.75" customHeight="1" x14ac:dyDescent="0.2"/>
    <row r="23873" ht="12.75" customHeight="1" x14ac:dyDescent="0.2"/>
    <row r="23874" ht="12.75" customHeight="1" x14ac:dyDescent="0.2"/>
    <row r="23875" ht="12.75" customHeight="1" x14ac:dyDescent="0.2"/>
    <row r="23876" ht="12.75" customHeight="1" x14ac:dyDescent="0.2"/>
    <row r="23877" ht="12.75" customHeight="1" x14ac:dyDescent="0.2"/>
    <row r="23878" ht="12.75" customHeight="1" x14ac:dyDescent="0.2"/>
    <row r="23879" ht="12.75" customHeight="1" x14ac:dyDescent="0.2"/>
    <row r="23880" ht="12.75" customHeight="1" x14ac:dyDescent="0.2"/>
    <row r="23881" ht="12.75" customHeight="1" x14ac:dyDescent="0.2"/>
    <row r="23882" ht="12.75" customHeight="1" x14ac:dyDescent="0.2"/>
    <row r="23883" ht="12.75" customHeight="1" x14ac:dyDescent="0.2"/>
    <row r="23884" ht="12.75" customHeight="1" x14ac:dyDescent="0.2"/>
    <row r="23885" ht="12.75" customHeight="1" x14ac:dyDescent="0.2"/>
    <row r="23886" ht="12.75" customHeight="1" x14ac:dyDescent="0.2"/>
    <row r="23887" ht="12.75" customHeight="1" x14ac:dyDescent="0.2"/>
    <row r="23888" ht="12.75" customHeight="1" x14ac:dyDescent="0.2"/>
    <row r="23889" ht="12.75" customHeight="1" x14ac:dyDescent="0.2"/>
    <row r="23890" ht="12.75" customHeight="1" x14ac:dyDescent="0.2"/>
    <row r="23891" ht="12.75" customHeight="1" x14ac:dyDescent="0.2"/>
    <row r="23892" ht="12.75" customHeight="1" x14ac:dyDescent="0.2"/>
    <row r="23893" ht="12.75" customHeight="1" x14ac:dyDescent="0.2"/>
    <row r="23894" ht="12.75" customHeight="1" x14ac:dyDescent="0.2"/>
    <row r="23895" ht="12.75" customHeight="1" x14ac:dyDescent="0.2"/>
    <row r="23896" ht="12.75" customHeight="1" x14ac:dyDescent="0.2"/>
    <row r="23897" ht="12.75" customHeight="1" x14ac:dyDescent="0.2"/>
    <row r="23898" ht="12.75" customHeight="1" x14ac:dyDescent="0.2"/>
    <row r="23899" ht="12.75" customHeight="1" x14ac:dyDescent="0.2"/>
    <row r="23900" ht="12.75" customHeight="1" x14ac:dyDescent="0.2"/>
    <row r="23901" ht="12.75" customHeight="1" x14ac:dyDescent="0.2"/>
    <row r="23902" ht="12.75" customHeight="1" x14ac:dyDescent="0.2"/>
    <row r="23903" ht="12.75" customHeight="1" x14ac:dyDescent="0.2"/>
    <row r="23904" ht="12.75" customHeight="1" x14ac:dyDescent="0.2"/>
    <row r="23905" ht="12.75" customHeight="1" x14ac:dyDescent="0.2"/>
    <row r="23906" ht="12.75" customHeight="1" x14ac:dyDescent="0.2"/>
    <row r="23907" ht="12.75" customHeight="1" x14ac:dyDescent="0.2"/>
    <row r="23908" ht="12.75" customHeight="1" x14ac:dyDescent="0.2"/>
    <row r="23909" ht="12.75" customHeight="1" x14ac:dyDescent="0.2"/>
    <row r="23910" ht="12.75" customHeight="1" x14ac:dyDescent="0.2"/>
    <row r="23911" ht="12.75" customHeight="1" x14ac:dyDescent="0.2"/>
    <row r="23912" ht="12.75" customHeight="1" x14ac:dyDescent="0.2"/>
    <row r="23913" ht="12.75" customHeight="1" x14ac:dyDescent="0.2"/>
    <row r="23914" ht="12.75" customHeight="1" x14ac:dyDescent="0.2"/>
    <row r="23915" ht="12.75" customHeight="1" x14ac:dyDescent="0.2"/>
    <row r="23916" ht="12.75" customHeight="1" x14ac:dyDescent="0.2"/>
    <row r="23917" ht="12.75" customHeight="1" x14ac:dyDescent="0.2"/>
    <row r="23918" ht="12.75" customHeight="1" x14ac:dyDescent="0.2"/>
    <row r="23919" ht="12.75" customHeight="1" x14ac:dyDescent="0.2"/>
    <row r="23920" ht="12.75" customHeight="1" x14ac:dyDescent="0.2"/>
    <row r="23921" ht="12.75" customHeight="1" x14ac:dyDescent="0.2"/>
    <row r="23922" ht="12.75" customHeight="1" x14ac:dyDescent="0.2"/>
    <row r="23923" ht="12.75" customHeight="1" x14ac:dyDescent="0.2"/>
    <row r="23924" ht="12.75" customHeight="1" x14ac:dyDescent="0.2"/>
    <row r="23925" ht="12.75" customHeight="1" x14ac:dyDescent="0.2"/>
    <row r="23926" ht="12.75" customHeight="1" x14ac:dyDescent="0.2"/>
    <row r="23927" ht="12.75" customHeight="1" x14ac:dyDescent="0.2"/>
    <row r="23928" ht="12.75" customHeight="1" x14ac:dyDescent="0.2"/>
    <row r="23929" ht="12.75" customHeight="1" x14ac:dyDescent="0.2"/>
    <row r="23930" ht="12.75" customHeight="1" x14ac:dyDescent="0.2"/>
    <row r="23931" ht="12.75" customHeight="1" x14ac:dyDescent="0.2"/>
    <row r="23932" ht="12.75" customHeight="1" x14ac:dyDescent="0.2"/>
    <row r="23933" ht="12.75" customHeight="1" x14ac:dyDescent="0.2"/>
    <row r="23934" ht="12.75" customHeight="1" x14ac:dyDescent="0.2"/>
    <row r="23935" ht="12.75" customHeight="1" x14ac:dyDescent="0.2"/>
    <row r="23936" ht="12.75" customHeight="1" x14ac:dyDescent="0.2"/>
    <row r="23937" ht="12.75" customHeight="1" x14ac:dyDescent="0.2"/>
    <row r="23938" ht="12.75" customHeight="1" x14ac:dyDescent="0.2"/>
    <row r="23939" ht="12.75" customHeight="1" x14ac:dyDescent="0.2"/>
    <row r="23940" ht="12.75" customHeight="1" x14ac:dyDescent="0.2"/>
    <row r="23941" ht="12.75" customHeight="1" x14ac:dyDescent="0.2"/>
    <row r="23942" ht="12.75" customHeight="1" x14ac:dyDescent="0.2"/>
    <row r="23943" ht="12.75" customHeight="1" x14ac:dyDescent="0.2"/>
    <row r="23944" ht="12.75" customHeight="1" x14ac:dyDescent="0.2"/>
    <row r="23945" ht="12.75" customHeight="1" x14ac:dyDescent="0.2"/>
    <row r="23946" ht="12.75" customHeight="1" x14ac:dyDescent="0.2"/>
    <row r="23947" ht="12.75" customHeight="1" x14ac:dyDescent="0.2"/>
    <row r="23948" ht="12.75" customHeight="1" x14ac:dyDescent="0.2"/>
    <row r="23949" ht="12.75" customHeight="1" x14ac:dyDescent="0.2"/>
    <row r="23950" ht="12.75" customHeight="1" x14ac:dyDescent="0.2"/>
    <row r="23951" ht="12.75" customHeight="1" x14ac:dyDescent="0.2"/>
    <row r="23952" ht="12.75" customHeight="1" x14ac:dyDescent="0.2"/>
    <row r="23953" ht="12.75" customHeight="1" x14ac:dyDescent="0.2"/>
    <row r="23954" ht="12.75" customHeight="1" x14ac:dyDescent="0.2"/>
    <row r="23955" ht="12.75" customHeight="1" x14ac:dyDescent="0.2"/>
    <row r="23956" ht="12.75" customHeight="1" x14ac:dyDescent="0.2"/>
    <row r="23957" ht="12.75" customHeight="1" x14ac:dyDescent="0.2"/>
    <row r="23958" ht="12.75" customHeight="1" x14ac:dyDescent="0.2"/>
    <row r="23959" ht="12.75" customHeight="1" x14ac:dyDescent="0.2"/>
    <row r="23960" ht="12.75" customHeight="1" x14ac:dyDescent="0.2"/>
    <row r="23961" ht="12.75" customHeight="1" x14ac:dyDescent="0.2"/>
    <row r="23962" ht="12.75" customHeight="1" x14ac:dyDescent="0.2"/>
    <row r="23963" ht="12.75" customHeight="1" x14ac:dyDescent="0.2"/>
    <row r="23964" ht="12.75" customHeight="1" x14ac:dyDescent="0.2"/>
    <row r="23965" ht="12.75" customHeight="1" x14ac:dyDescent="0.2"/>
    <row r="23966" ht="12.75" customHeight="1" x14ac:dyDescent="0.2"/>
    <row r="23967" ht="12.75" customHeight="1" x14ac:dyDescent="0.2"/>
    <row r="23968" ht="12.75" customHeight="1" x14ac:dyDescent="0.2"/>
    <row r="23969" ht="12.75" customHeight="1" x14ac:dyDescent="0.2"/>
    <row r="23970" ht="12.75" customHeight="1" x14ac:dyDescent="0.2"/>
    <row r="23971" ht="12.75" customHeight="1" x14ac:dyDescent="0.2"/>
    <row r="23972" ht="12.75" customHeight="1" x14ac:dyDescent="0.2"/>
    <row r="23973" ht="12.75" customHeight="1" x14ac:dyDescent="0.2"/>
    <row r="23974" ht="12.75" customHeight="1" x14ac:dyDescent="0.2"/>
    <row r="23975" ht="12.75" customHeight="1" x14ac:dyDescent="0.2"/>
    <row r="23976" ht="12.75" customHeight="1" x14ac:dyDescent="0.2"/>
    <row r="23977" ht="12.75" customHeight="1" x14ac:dyDescent="0.2"/>
    <row r="23978" ht="12.75" customHeight="1" x14ac:dyDescent="0.2"/>
    <row r="23979" ht="12.75" customHeight="1" x14ac:dyDescent="0.2"/>
    <row r="23980" ht="12.75" customHeight="1" x14ac:dyDescent="0.2"/>
    <row r="23981" ht="12.75" customHeight="1" x14ac:dyDescent="0.2"/>
    <row r="23982" ht="12.75" customHeight="1" x14ac:dyDescent="0.2"/>
    <row r="23983" ht="12.75" customHeight="1" x14ac:dyDescent="0.2"/>
    <row r="23984" ht="12.75" customHeight="1" x14ac:dyDescent="0.2"/>
    <row r="23985" ht="12.75" customHeight="1" x14ac:dyDescent="0.2"/>
    <row r="23986" ht="12.75" customHeight="1" x14ac:dyDescent="0.2"/>
    <row r="23987" ht="12.75" customHeight="1" x14ac:dyDescent="0.2"/>
    <row r="23988" ht="12.75" customHeight="1" x14ac:dyDescent="0.2"/>
    <row r="23989" ht="12.75" customHeight="1" x14ac:dyDescent="0.2"/>
    <row r="23990" ht="12.75" customHeight="1" x14ac:dyDescent="0.2"/>
    <row r="23991" ht="12.75" customHeight="1" x14ac:dyDescent="0.2"/>
    <row r="23992" ht="12.75" customHeight="1" x14ac:dyDescent="0.2"/>
    <row r="23993" ht="12.75" customHeight="1" x14ac:dyDescent="0.2"/>
    <row r="23994" ht="12.75" customHeight="1" x14ac:dyDescent="0.2"/>
    <row r="23995" ht="12.75" customHeight="1" x14ac:dyDescent="0.2"/>
    <row r="23996" ht="12.75" customHeight="1" x14ac:dyDescent="0.2"/>
    <row r="23997" ht="12.75" customHeight="1" x14ac:dyDescent="0.2"/>
    <row r="23998" ht="12.75" customHeight="1" x14ac:dyDescent="0.2"/>
    <row r="23999" ht="12.75" customHeight="1" x14ac:dyDescent="0.2"/>
    <row r="24000" ht="12.75" customHeight="1" x14ac:dyDescent="0.2"/>
    <row r="24001" ht="12.75" customHeight="1" x14ac:dyDescent="0.2"/>
    <row r="24002" ht="12.75" customHeight="1" x14ac:dyDescent="0.2"/>
    <row r="24003" ht="12.75" customHeight="1" x14ac:dyDescent="0.2"/>
    <row r="24004" ht="12.75" customHeight="1" x14ac:dyDescent="0.2"/>
    <row r="24005" ht="12.75" customHeight="1" x14ac:dyDescent="0.2"/>
    <row r="24006" ht="12.75" customHeight="1" x14ac:dyDescent="0.2"/>
    <row r="24007" ht="12.75" customHeight="1" x14ac:dyDescent="0.2"/>
    <row r="24008" ht="12.75" customHeight="1" x14ac:dyDescent="0.2"/>
    <row r="24009" ht="12.75" customHeight="1" x14ac:dyDescent="0.2"/>
    <row r="24010" ht="12.75" customHeight="1" x14ac:dyDescent="0.2"/>
    <row r="24011" ht="12.75" customHeight="1" x14ac:dyDescent="0.2"/>
    <row r="24012" ht="12.75" customHeight="1" x14ac:dyDescent="0.2"/>
    <row r="24013" ht="12.75" customHeight="1" x14ac:dyDescent="0.2"/>
    <row r="24014" ht="12.75" customHeight="1" x14ac:dyDescent="0.2"/>
    <row r="24015" ht="12.75" customHeight="1" x14ac:dyDescent="0.2"/>
    <row r="24016" ht="12.75" customHeight="1" x14ac:dyDescent="0.2"/>
    <row r="24017" ht="12.75" customHeight="1" x14ac:dyDescent="0.2"/>
    <row r="24018" ht="12.75" customHeight="1" x14ac:dyDescent="0.2"/>
    <row r="24019" ht="12.75" customHeight="1" x14ac:dyDescent="0.2"/>
    <row r="24020" ht="12.75" customHeight="1" x14ac:dyDescent="0.2"/>
    <row r="24021" ht="12.75" customHeight="1" x14ac:dyDescent="0.2"/>
    <row r="24022" ht="12.75" customHeight="1" x14ac:dyDescent="0.2"/>
    <row r="24023" ht="12.75" customHeight="1" x14ac:dyDescent="0.2"/>
    <row r="24024" ht="12.75" customHeight="1" x14ac:dyDescent="0.2"/>
    <row r="24025" ht="12.75" customHeight="1" x14ac:dyDescent="0.2"/>
    <row r="24026" ht="12.75" customHeight="1" x14ac:dyDescent="0.2"/>
    <row r="24027" ht="12.75" customHeight="1" x14ac:dyDescent="0.2"/>
    <row r="24028" ht="12.75" customHeight="1" x14ac:dyDescent="0.2"/>
    <row r="24029" ht="12.75" customHeight="1" x14ac:dyDescent="0.2"/>
    <row r="24030" ht="12.75" customHeight="1" x14ac:dyDescent="0.2"/>
    <row r="24031" ht="12.75" customHeight="1" x14ac:dyDescent="0.2"/>
    <row r="24032" ht="12.75" customHeight="1" x14ac:dyDescent="0.2"/>
    <row r="24033" ht="12.75" customHeight="1" x14ac:dyDescent="0.2"/>
    <row r="24034" ht="12.75" customHeight="1" x14ac:dyDescent="0.2"/>
    <row r="24035" ht="12.75" customHeight="1" x14ac:dyDescent="0.2"/>
    <row r="24036" ht="12.75" customHeight="1" x14ac:dyDescent="0.2"/>
    <row r="24037" ht="12.75" customHeight="1" x14ac:dyDescent="0.2"/>
    <row r="24038" ht="12.75" customHeight="1" x14ac:dyDescent="0.2"/>
    <row r="24039" ht="12.75" customHeight="1" x14ac:dyDescent="0.2"/>
    <row r="24040" ht="12.75" customHeight="1" x14ac:dyDescent="0.2"/>
    <row r="24041" ht="12.75" customHeight="1" x14ac:dyDescent="0.2"/>
    <row r="24042" ht="12.75" customHeight="1" x14ac:dyDescent="0.2"/>
    <row r="24043" ht="12.75" customHeight="1" x14ac:dyDescent="0.2"/>
    <row r="24044" ht="12.75" customHeight="1" x14ac:dyDescent="0.2"/>
    <row r="24045" ht="12.75" customHeight="1" x14ac:dyDescent="0.2"/>
    <row r="24046" ht="12.75" customHeight="1" x14ac:dyDescent="0.2"/>
    <row r="24047" ht="12.75" customHeight="1" x14ac:dyDescent="0.2"/>
    <row r="24048" ht="12.75" customHeight="1" x14ac:dyDescent="0.2"/>
    <row r="24049" ht="12.75" customHeight="1" x14ac:dyDescent="0.2"/>
    <row r="24050" ht="12.75" customHeight="1" x14ac:dyDescent="0.2"/>
    <row r="24051" ht="12.75" customHeight="1" x14ac:dyDescent="0.2"/>
    <row r="24052" ht="12.75" customHeight="1" x14ac:dyDescent="0.2"/>
    <row r="24053" ht="12.75" customHeight="1" x14ac:dyDescent="0.2"/>
    <row r="24054" ht="12.75" customHeight="1" x14ac:dyDescent="0.2"/>
    <row r="24055" ht="12.75" customHeight="1" x14ac:dyDescent="0.2"/>
    <row r="24056" ht="12.75" customHeight="1" x14ac:dyDescent="0.2"/>
    <row r="24057" ht="12.75" customHeight="1" x14ac:dyDescent="0.2"/>
    <row r="24058" ht="12.75" customHeight="1" x14ac:dyDescent="0.2"/>
    <row r="24059" ht="12.75" customHeight="1" x14ac:dyDescent="0.2"/>
    <row r="24060" ht="12.75" customHeight="1" x14ac:dyDescent="0.2"/>
    <row r="24061" ht="12.75" customHeight="1" x14ac:dyDescent="0.2"/>
    <row r="24062" ht="12.75" customHeight="1" x14ac:dyDescent="0.2"/>
    <row r="24063" ht="12.75" customHeight="1" x14ac:dyDescent="0.2"/>
    <row r="24064" ht="12.75" customHeight="1" x14ac:dyDescent="0.2"/>
    <row r="24065" ht="12.75" customHeight="1" x14ac:dyDescent="0.2"/>
    <row r="24066" ht="12.75" customHeight="1" x14ac:dyDescent="0.2"/>
    <row r="24067" ht="12.75" customHeight="1" x14ac:dyDescent="0.2"/>
    <row r="24068" ht="12.75" customHeight="1" x14ac:dyDescent="0.2"/>
    <row r="24069" ht="12.75" customHeight="1" x14ac:dyDescent="0.2"/>
    <row r="24070" ht="12.75" customHeight="1" x14ac:dyDescent="0.2"/>
    <row r="24071" ht="12.75" customHeight="1" x14ac:dyDescent="0.2"/>
    <row r="24072" ht="12.75" customHeight="1" x14ac:dyDescent="0.2"/>
    <row r="24073" ht="12.75" customHeight="1" x14ac:dyDescent="0.2"/>
    <row r="24074" ht="12.75" customHeight="1" x14ac:dyDescent="0.2"/>
    <row r="24075" ht="12.75" customHeight="1" x14ac:dyDescent="0.2"/>
    <row r="24076" ht="12.75" customHeight="1" x14ac:dyDescent="0.2"/>
    <row r="24077" ht="12.75" customHeight="1" x14ac:dyDescent="0.2"/>
    <row r="24078" ht="12.75" customHeight="1" x14ac:dyDescent="0.2"/>
    <row r="24079" ht="12.75" customHeight="1" x14ac:dyDescent="0.2"/>
    <row r="24080" ht="12.75" customHeight="1" x14ac:dyDescent="0.2"/>
    <row r="24081" ht="12.75" customHeight="1" x14ac:dyDescent="0.2"/>
    <row r="24082" ht="12.75" customHeight="1" x14ac:dyDescent="0.2"/>
    <row r="24083" ht="12.75" customHeight="1" x14ac:dyDescent="0.2"/>
    <row r="24084" ht="12.75" customHeight="1" x14ac:dyDescent="0.2"/>
    <row r="24085" ht="12.75" customHeight="1" x14ac:dyDescent="0.2"/>
    <row r="24086" ht="12.75" customHeight="1" x14ac:dyDescent="0.2"/>
    <row r="24087" ht="12.75" customHeight="1" x14ac:dyDescent="0.2"/>
    <row r="24088" ht="12.75" customHeight="1" x14ac:dyDescent="0.2"/>
    <row r="24089" ht="12.75" customHeight="1" x14ac:dyDescent="0.2"/>
    <row r="24090" ht="12.75" customHeight="1" x14ac:dyDescent="0.2"/>
    <row r="24091" ht="12.75" customHeight="1" x14ac:dyDescent="0.2"/>
    <row r="24092" ht="12.75" customHeight="1" x14ac:dyDescent="0.2"/>
    <row r="24093" ht="12.75" customHeight="1" x14ac:dyDescent="0.2"/>
    <row r="24094" ht="12.75" customHeight="1" x14ac:dyDescent="0.2"/>
    <row r="24095" ht="12.75" customHeight="1" x14ac:dyDescent="0.2"/>
    <row r="24096" ht="12.75" customHeight="1" x14ac:dyDescent="0.2"/>
    <row r="24097" ht="12.75" customHeight="1" x14ac:dyDescent="0.2"/>
    <row r="24098" ht="12.75" customHeight="1" x14ac:dyDescent="0.2"/>
    <row r="24099" ht="12.75" customHeight="1" x14ac:dyDescent="0.2"/>
    <row r="24100" ht="12.75" customHeight="1" x14ac:dyDescent="0.2"/>
    <row r="24101" ht="12.75" customHeight="1" x14ac:dyDescent="0.2"/>
    <row r="24102" ht="12.75" customHeight="1" x14ac:dyDescent="0.2"/>
    <row r="24103" ht="12.75" customHeight="1" x14ac:dyDescent="0.2"/>
    <row r="24104" ht="12.75" customHeight="1" x14ac:dyDescent="0.2"/>
    <row r="24105" ht="12.75" customHeight="1" x14ac:dyDescent="0.2"/>
    <row r="24106" ht="12.75" customHeight="1" x14ac:dyDescent="0.2"/>
    <row r="24107" ht="12.75" customHeight="1" x14ac:dyDescent="0.2"/>
    <row r="24108" ht="12.75" customHeight="1" x14ac:dyDescent="0.2"/>
    <row r="24109" ht="12.75" customHeight="1" x14ac:dyDescent="0.2"/>
    <row r="24110" ht="12.75" customHeight="1" x14ac:dyDescent="0.2"/>
    <row r="24111" ht="12.75" customHeight="1" x14ac:dyDescent="0.2"/>
    <row r="24112" ht="12.75" customHeight="1" x14ac:dyDescent="0.2"/>
    <row r="24113" ht="12.75" customHeight="1" x14ac:dyDescent="0.2"/>
    <row r="24114" ht="12.75" customHeight="1" x14ac:dyDescent="0.2"/>
    <row r="24115" ht="12.75" customHeight="1" x14ac:dyDescent="0.2"/>
    <row r="24116" ht="12.75" customHeight="1" x14ac:dyDescent="0.2"/>
    <row r="24117" ht="12.75" customHeight="1" x14ac:dyDescent="0.2"/>
    <row r="24118" ht="12.75" customHeight="1" x14ac:dyDescent="0.2"/>
    <row r="24119" ht="12.75" customHeight="1" x14ac:dyDescent="0.2"/>
    <row r="24120" ht="12.75" customHeight="1" x14ac:dyDescent="0.2"/>
    <row r="24121" ht="12.75" customHeight="1" x14ac:dyDescent="0.2"/>
    <row r="24122" ht="12.75" customHeight="1" x14ac:dyDescent="0.2"/>
    <row r="24123" ht="12.75" customHeight="1" x14ac:dyDescent="0.2"/>
    <row r="24124" ht="12.75" customHeight="1" x14ac:dyDescent="0.2"/>
    <row r="24125" ht="12.75" customHeight="1" x14ac:dyDescent="0.2"/>
    <row r="24126" ht="12.75" customHeight="1" x14ac:dyDescent="0.2"/>
    <row r="24127" ht="12.75" customHeight="1" x14ac:dyDescent="0.2"/>
    <row r="24128" ht="12.75" customHeight="1" x14ac:dyDescent="0.2"/>
    <row r="24129" ht="12.75" customHeight="1" x14ac:dyDescent="0.2"/>
    <row r="24130" ht="12.75" customHeight="1" x14ac:dyDescent="0.2"/>
    <row r="24131" ht="12.75" customHeight="1" x14ac:dyDescent="0.2"/>
    <row r="24132" ht="12.75" customHeight="1" x14ac:dyDescent="0.2"/>
    <row r="24133" ht="12.75" customHeight="1" x14ac:dyDescent="0.2"/>
    <row r="24134" ht="12.75" customHeight="1" x14ac:dyDescent="0.2"/>
    <row r="24135" ht="12.75" customHeight="1" x14ac:dyDescent="0.2"/>
    <row r="24136" ht="12.75" customHeight="1" x14ac:dyDescent="0.2"/>
    <row r="24137" ht="12.75" customHeight="1" x14ac:dyDescent="0.2"/>
    <row r="24138" ht="12.75" customHeight="1" x14ac:dyDescent="0.2"/>
    <row r="24139" ht="12.75" customHeight="1" x14ac:dyDescent="0.2"/>
    <row r="24140" ht="12.75" customHeight="1" x14ac:dyDescent="0.2"/>
    <row r="24141" ht="12.75" customHeight="1" x14ac:dyDescent="0.2"/>
    <row r="24142" ht="12.75" customHeight="1" x14ac:dyDescent="0.2"/>
    <row r="24143" ht="12.75" customHeight="1" x14ac:dyDescent="0.2"/>
    <row r="24144" ht="12.75" customHeight="1" x14ac:dyDescent="0.2"/>
    <row r="24145" ht="12.75" customHeight="1" x14ac:dyDescent="0.2"/>
    <row r="24146" ht="12.75" customHeight="1" x14ac:dyDescent="0.2"/>
    <row r="24147" ht="12.75" customHeight="1" x14ac:dyDescent="0.2"/>
    <row r="24148" ht="12.75" customHeight="1" x14ac:dyDescent="0.2"/>
    <row r="24149" ht="12.75" customHeight="1" x14ac:dyDescent="0.2"/>
    <row r="24150" ht="12.75" customHeight="1" x14ac:dyDescent="0.2"/>
    <row r="24151" ht="12.75" customHeight="1" x14ac:dyDescent="0.2"/>
    <row r="24152" ht="12.75" customHeight="1" x14ac:dyDescent="0.2"/>
    <row r="24153" ht="12.75" customHeight="1" x14ac:dyDescent="0.2"/>
    <row r="24154" ht="12.75" customHeight="1" x14ac:dyDescent="0.2"/>
    <row r="24155" ht="12.75" customHeight="1" x14ac:dyDescent="0.2"/>
    <row r="24156" ht="12.75" customHeight="1" x14ac:dyDescent="0.2"/>
    <row r="24157" ht="12.75" customHeight="1" x14ac:dyDescent="0.2"/>
    <row r="24158" ht="12.75" customHeight="1" x14ac:dyDescent="0.2"/>
    <row r="24159" ht="12.75" customHeight="1" x14ac:dyDescent="0.2"/>
    <row r="24160" ht="12.75" customHeight="1" x14ac:dyDescent="0.2"/>
    <row r="24161" ht="12.75" customHeight="1" x14ac:dyDescent="0.2"/>
    <row r="24162" ht="12.75" customHeight="1" x14ac:dyDescent="0.2"/>
    <row r="24163" ht="12.75" customHeight="1" x14ac:dyDescent="0.2"/>
    <row r="24164" ht="12.75" customHeight="1" x14ac:dyDescent="0.2"/>
    <row r="24165" ht="12.75" customHeight="1" x14ac:dyDescent="0.2"/>
    <row r="24166" ht="12.75" customHeight="1" x14ac:dyDescent="0.2"/>
    <row r="24167" ht="12.75" customHeight="1" x14ac:dyDescent="0.2"/>
    <row r="24168" ht="12.75" customHeight="1" x14ac:dyDescent="0.2"/>
    <row r="24169" ht="12.75" customHeight="1" x14ac:dyDescent="0.2"/>
    <row r="24170" ht="12.75" customHeight="1" x14ac:dyDescent="0.2"/>
    <row r="24171" ht="12.75" customHeight="1" x14ac:dyDescent="0.2"/>
    <row r="24172" ht="12.75" customHeight="1" x14ac:dyDescent="0.2"/>
    <row r="24173" ht="12.75" customHeight="1" x14ac:dyDescent="0.2"/>
    <row r="24174" ht="12.75" customHeight="1" x14ac:dyDescent="0.2"/>
    <row r="24175" ht="12.75" customHeight="1" x14ac:dyDescent="0.2"/>
    <row r="24176" ht="12.75" customHeight="1" x14ac:dyDescent="0.2"/>
    <row r="24177" ht="12.75" customHeight="1" x14ac:dyDescent="0.2"/>
    <row r="24178" ht="12.75" customHeight="1" x14ac:dyDescent="0.2"/>
    <row r="24179" ht="12.75" customHeight="1" x14ac:dyDescent="0.2"/>
    <row r="24180" ht="12.75" customHeight="1" x14ac:dyDescent="0.2"/>
    <row r="24181" ht="12.75" customHeight="1" x14ac:dyDescent="0.2"/>
    <row r="24182" ht="12.75" customHeight="1" x14ac:dyDescent="0.2"/>
    <row r="24183" ht="12.75" customHeight="1" x14ac:dyDescent="0.2"/>
    <row r="24184" ht="12.75" customHeight="1" x14ac:dyDescent="0.2"/>
    <row r="24185" ht="12.75" customHeight="1" x14ac:dyDescent="0.2"/>
    <row r="24186" ht="12.75" customHeight="1" x14ac:dyDescent="0.2"/>
    <row r="24187" ht="12.75" customHeight="1" x14ac:dyDescent="0.2"/>
    <row r="24188" ht="12.75" customHeight="1" x14ac:dyDescent="0.2"/>
    <row r="24189" ht="12.75" customHeight="1" x14ac:dyDescent="0.2"/>
    <row r="24190" ht="12.75" customHeight="1" x14ac:dyDescent="0.2"/>
    <row r="24191" ht="12.75" customHeight="1" x14ac:dyDescent="0.2"/>
    <row r="24192" ht="12.75" customHeight="1" x14ac:dyDescent="0.2"/>
    <row r="24193" ht="12.75" customHeight="1" x14ac:dyDescent="0.2"/>
    <row r="24194" ht="12.75" customHeight="1" x14ac:dyDescent="0.2"/>
    <row r="24195" ht="12.75" customHeight="1" x14ac:dyDescent="0.2"/>
    <row r="24196" ht="12.75" customHeight="1" x14ac:dyDescent="0.2"/>
    <row r="24197" ht="12.75" customHeight="1" x14ac:dyDescent="0.2"/>
    <row r="24198" ht="12.75" customHeight="1" x14ac:dyDescent="0.2"/>
    <row r="24199" ht="12.75" customHeight="1" x14ac:dyDescent="0.2"/>
    <row r="24200" ht="12.75" customHeight="1" x14ac:dyDescent="0.2"/>
    <row r="24201" ht="12.75" customHeight="1" x14ac:dyDescent="0.2"/>
    <row r="24202" ht="12.75" customHeight="1" x14ac:dyDescent="0.2"/>
    <row r="24203" ht="12.75" customHeight="1" x14ac:dyDescent="0.2"/>
    <row r="24204" ht="12.75" customHeight="1" x14ac:dyDescent="0.2"/>
    <row r="24205" ht="12.75" customHeight="1" x14ac:dyDescent="0.2"/>
    <row r="24206" ht="12.75" customHeight="1" x14ac:dyDescent="0.2"/>
    <row r="24207" ht="12.75" customHeight="1" x14ac:dyDescent="0.2"/>
    <row r="24208" ht="12.75" customHeight="1" x14ac:dyDescent="0.2"/>
    <row r="24209" ht="12.75" customHeight="1" x14ac:dyDescent="0.2"/>
    <row r="24210" ht="12.75" customHeight="1" x14ac:dyDescent="0.2"/>
    <row r="24211" ht="12.75" customHeight="1" x14ac:dyDescent="0.2"/>
    <row r="24212" ht="12.75" customHeight="1" x14ac:dyDescent="0.2"/>
    <row r="24213" ht="12.75" customHeight="1" x14ac:dyDescent="0.2"/>
    <row r="24214" ht="12.75" customHeight="1" x14ac:dyDescent="0.2"/>
    <row r="24215" ht="12.75" customHeight="1" x14ac:dyDescent="0.2"/>
    <row r="24216" ht="12.75" customHeight="1" x14ac:dyDescent="0.2"/>
    <row r="24217" ht="12.75" customHeight="1" x14ac:dyDescent="0.2"/>
    <row r="24218" ht="12.75" customHeight="1" x14ac:dyDescent="0.2"/>
    <row r="24219" ht="12.75" customHeight="1" x14ac:dyDescent="0.2"/>
    <row r="24220" ht="12.75" customHeight="1" x14ac:dyDescent="0.2"/>
    <row r="24221" ht="12.75" customHeight="1" x14ac:dyDescent="0.2"/>
    <row r="24222" ht="12.75" customHeight="1" x14ac:dyDescent="0.2"/>
    <row r="24223" ht="12.75" customHeight="1" x14ac:dyDescent="0.2"/>
    <row r="24224" ht="12.75" customHeight="1" x14ac:dyDescent="0.2"/>
    <row r="24225" ht="12.75" customHeight="1" x14ac:dyDescent="0.2"/>
    <row r="24226" ht="12.75" customHeight="1" x14ac:dyDescent="0.2"/>
    <row r="24227" ht="12.75" customHeight="1" x14ac:dyDescent="0.2"/>
    <row r="24228" ht="12.75" customHeight="1" x14ac:dyDescent="0.2"/>
    <row r="24229" ht="12.75" customHeight="1" x14ac:dyDescent="0.2"/>
    <row r="24230" ht="12.75" customHeight="1" x14ac:dyDescent="0.2"/>
    <row r="24231" ht="12.75" customHeight="1" x14ac:dyDescent="0.2"/>
    <row r="24232" ht="12.75" customHeight="1" x14ac:dyDescent="0.2"/>
    <row r="24233" ht="12.75" customHeight="1" x14ac:dyDescent="0.2"/>
    <row r="24234" ht="12.75" customHeight="1" x14ac:dyDescent="0.2"/>
    <row r="24235" ht="12.75" customHeight="1" x14ac:dyDescent="0.2"/>
    <row r="24236" ht="12.75" customHeight="1" x14ac:dyDescent="0.2"/>
    <row r="24237" ht="12.75" customHeight="1" x14ac:dyDescent="0.2"/>
    <row r="24238" ht="12.75" customHeight="1" x14ac:dyDescent="0.2"/>
    <row r="24239" ht="12.75" customHeight="1" x14ac:dyDescent="0.2"/>
    <row r="24240" ht="12.75" customHeight="1" x14ac:dyDescent="0.2"/>
    <row r="24241" ht="12.75" customHeight="1" x14ac:dyDescent="0.2"/>
    <row r="24242" ht="12.75" customHeight="1" x14ac:dyDescent="0.2"/>
    <row r="24243" ht="12.75" customHeight="1" x14ac:dyDescent="0.2"/>
    <row r="24244" ht="12.75" customHeight="1" x14ac:dyDescent="0.2"/>
    <row r="24245" ht="12.75" customHeight="1" x14ac:dyDescent="0.2"/>
    <row r="24246" ht="12.75" customHeight="1" x14ac:dyDescent="0.2"/>
    <row r="24247" ht="12.75" customHeight="1" x14ac:dyDescent="0.2"/>
    <row r="24248" ht="12.75" customHeight="1" x14ac:dyDescent="0.2"/>
    <row r="24249" ht="12.75" customHeight="1" x14ac:dyDescent="0.2"/>
    <row r="24250" ht="12.75" customHeight="1" x14ac:dyDescent="0.2"/>
    <row r="24251" ht="12.75" customHeight="1" x14ac:dyDescent="0.2"/>
    <row r="24252" ht="12.75" customHeight="1" x14ac:dyDescent="0.2"/>
    <row r="24253" ht="12.75" customHeight="1" x14ac:dyDescent="0.2"/>
    <row r="24254" ht="12.75" customHeight="1" x14ac:dyDescent="0.2"/>
    <row r="24255" ht="12.75" customHeight="1" x14ac:dyDescent="0.2"/>
    <row r="24256" ht="12.75" customHeight="1" x14ac:dyDescent="0.2"/>
    <row r="24257" ht="12.75" customHeight="1" x14ac:dyDescent="0.2"/>
    <row r="24258" ht="12.75" customHeight="1" x14ac:dyDescent="0.2"/>
    <row r="24259" ht="12.75" customHeight="1" x14ac:dyDescent="0.2"/>
    <row r="24260" ht="12.75" customHeight="1" x14ac:dyDescent="0.2"/>
    <row r="24261" ht="12.75" customHeight="1" x14ac:dyDescent="0.2"/>
    <row r="24262" ht="12.75" customHeight="1" x14ac:dyDescent="0.2"/>
    <row r="24263" ht="12.75" customHeight="1" x14ac:dyDescent="0.2"/>
    <row r="24264" ht="12.75" customHeight="1" x14ac:dyDescent="0.2"/>
    <row r="24265" ht="12.75" customHeight="1" x14ac:dyDescent="0.2"/>
    <row r="24266" ht="12.75" customHeight="1" x14ac:dyDescent="0.2"/>
    <row r="24267" ht="12.75" customHeight="1" x14ac:dyDescent="0.2"/>
    <row r="24268" ht="12.75" customHeight="1" x14ac:dyDescent="0.2"/>
    <row r="24269" ht="12.75" customHeight="1" x14ac:dyDescent="0.2"/>
    <row r="24270" ht="12.75" customHeight="1" x14ac:dyDescent="0.2"/>
    <row r="24271" ht="12.75" customHeight="1" x14ac:dyDescent="0.2"/>
    <row r="24272" ht="12.75" customHeight="1" x14ac:dyDescent="0.2"/>
    <row r="24273" ht="12.75" customHeight="1" x14ac:dyDescent="0.2"/>
    <row r="24274" ht="12.75" customHeight="1" x14ac:dyDescent="0.2"/>
    <row r="24275" ht="12.75" customHeight="1" x14ac:dyDescent="0.2"/>
    <row r="24276" ht="12.75" customHeight="1" x14ac:dyDescent="0.2"/>
    <row r="24277" ht="12.75" customHeight="1" x14ac:dyDescent="0.2"/>
    <row r="24278" ht="12.75" customHeight="1" x14ac:dyDescent="0.2"/>
    <row r="24279" ht="12.75" customHeight="1" x14ac:dyDescent="0.2"/>
    <row r="24280" ht="12.75" customHeight="1" x14ac:dyDescent="0.2"/>
    <row r="24281" ht="12.75" customHeight="1" x14ac:dyDescent="0.2"/>
    <row r="24282" ht="12.75" customHeight="1" x14ac:dyDescent="0.2"/>
    <row r="24283" ht="12.75" customHeight="1" x14ac:dyDescent="0.2"/>
    <row r="24284" ht="12.75" customHeight="1" x14ac:dyDescent="0.2"/>
    <row r="24285" ht="12.75" customHeight="1" x14ac:dyDescent="0.2"/>
    <row r="24286" ht="12.75" customHeight="1" x14ac:dyDescent="0.2"/>
    <row r="24287" ht="12.75" customHeight="1" x14ac:dyDescent="0.2"/>
    <row r="24288" ht="12.75" customHeight="1" x14ac:dyDescent="0.2"/>
    <row r="24289" ht="12.75" customHeight="1" x14ac:dyDescent="0.2"/>
    <row r="24290" ht="12.75" customHeight="1" x14ac:dyDescent="0.2"/>
    <row r="24291" ht="12.75" customHeight="1" x14ac:dyDescent="0.2"/>
    <row r="24292" ht="12.75" customHeight="1" x14ac:dyDescent="0.2"/>
    <row r="24293" ht="12.75" customHeight="1" x14ac:dyDescent="0.2"/>
    <row r="24294" ht="12.75" customHeight="1" x14ac:dyDescent="0.2"/>
    <row r="24295" ht="12.75" customHeight="1" x14ac:dyDescent="0.2"/>
    <row r="24296" ht="12.75" customHeight="1" x14ac:dyDescent="0.2"/>
    <row r="24297" ht="12.75" customHeight="1" x14ac:dyDescent="0.2"/>
    <row r="24298" ht="12.75" customHeight="1" x14ac:dyDescent="0.2"/>
    <row r="24299" ht="12.75" customHeight="1" x14ac:dyDescent="0.2"/>
    <row r="24300" ht="12.75" customHeight="1" x14ac:dyDescent="0.2"/>
    <row r="24301" ht="12.75" customHeight="1" x14ac:dyDescent="0.2"/>
    <row r="24302" ht="12.75" customHeight="1" x14ac:dyDescent="0.2"/>
    <row r="24303" ht="12.75" customHeight="1" x14ac:dyDescent="0.2"/>
    <row r="24304" ht="12.75" customHeight="1" x14ac:dyDescent="0.2"/>
    <row r="24305" ht="12.75" customHeight="1" x14ac:dyDescent="0.2"/>
    <row r="24306" ht="12.75" customHeight="1" x14ac:dyDescent="0.2"/>
    <row r="24307" ht="12.75" customHeight="1" x14ac:dyDescent="0.2"/>
    <row r="24308" ht="12.75" customHeight="1" x14ac:dyDescent="0.2"/>
    <row r="24309" ht="12.75" customHeight="1" x14ac:dyDescent="0.2"/>
    <row r="24310" ht="12.75" customHeight="1" x14ac:dyDescent="0.2"/>
    <row r="24311" ht="12.75" customHeight="1" x14ac:dyDescent="0.2"/>
    <row r="24312" ht="12.75" customHeight="1" x14ac:dyDescent="0.2"/>
    <row r="24313" ht="12.75" customHeight="1" x14ac:dyDescent="0.2"/>
    <row r="24314" ht="12.75" customHeight="1" x14ac:dyDescent="0.2"/>
    <row r="24315" ht="12.75" customHeight="1" x14ac:dyDescent="0.2"/>
    <row r="24316" ht="12.75" customHeight="1" x14ac:dyDescent="0.2"/>
    <row r="24317" ht="12.75" customHeight="1" x14ac:dyDescent="0.2"/>
    <row r="24318" ht="12.75" customHeight="1" x14ac:dyDescent="0.2"/>
    <row r="24319" ht="12.75" customHeight="1" x14ac:dyDescent="0.2"/>
    <row r="24320" ht="12.75" customHeight="1" x14ac:dyDescent="0.2"/>
    <row r="24321" ht="12.75" customHeight="1" x14ac:dyDescent="0.2"/>
    <row r="24322" ht="12.75" customHeight="1" x14ac:dyDescent="0.2"/>
    <row r="24323" ht="12.75" customHeight="1" x14ac:dyDescent="0.2"/>
    <row r="24324" ht="12.75" customHeight="1" x14ac:dyDescent="0.2"/>
    <row r="24325" ht="12.75" customHeight="1" x14ac:dyDescent="0.2"/>
    <row r="24326" ht="12.75" customHeight="1" x14ac:dyDescent="0.2"/>
    <row r="24327" ht="12.75" customHeight="1" x14ac:dyDescent="0.2"/>
    <row r="24328" ht="12.75" customHeight="1" x14ac:dyDescent="0.2"/>
    <row r="24329" ht="12.75" customHeight="1" x14ac:dyDescent="0.2"/>
    <row r="24330" ht="12.75" customHeight="1" x14ac:dyDescent="0.2"/>
    <row r="24331" ht="12.75" customHeight="1" x14ac:dyDescent="0.2"/>
    <row r="24332" ht="12.75" customHeight="1" x14ac:dyDescent="0.2"/>
    <row r="24333" ht="12.75" customHeight="1" x14ac:dyDescent="0.2"/>
    <row r="24334" ht="12.75" customHeight="1" x14ac:dyDescent="0.2"/>
    <row r="24335" ht="12.75" customHeight="1" x14ac:dyDescent="0.2"/>
    <row r="24336" ht="12.75" customHeight="1" x14ac:dyDescent="0.2"/>
    <row r="24337" ht="12.75" customHeight="1" x14ac:dyDescent="0.2"/>
    <row r="24338" ht="12.75" customHeight="1" x14ac:dyDescent="0.2"/>
    <row r="24339" ht="12.75" customHeight="1" x14ac:dyDescent="0.2"/>
    <row r="24340" ht="12.75" customHeight="1" x14ac:dyDescent="0.2"/>
    <row r="24341" ht="12.75" customHeight="1" x14ac:dyDescent="0.2"/>
    <row r="24342" ht="12.75" customHeight="1" x14ac:dyDescent="0.2"/>
    <row r="24343" ht="12.75" customHeight="1" x14ac:dyDescent="0.2"/>
    <row r="24344" ht="12.75" customHeight="1" x14ac:dyDescent="0.2"/>
    <row r="24345" ht="12.75" customHeight="1" x14ac:dyDescent="0.2"/>
    <row r="24346" ht="12.75" customHeight="1" x14ac:dyDescent="0.2"/>
    <row r="24347" ht="12.75" customHeight="1" x14ac:dyDescent="0.2"/>
    <row r="24348" ht="12.75" customHeight="1" x14ac:dyDescent="0.2"/>
    <row r="24349" ht="12.75" customHeight="1" x14ac:dyDescent="0.2"/>
    <row r="24350" ht="12.75" customHeight="1" x14ac:dyDescent="0.2"/>
    <row r="24351" ht="12.75" customHeight="1" x14ac:dyDescent="0.2"/>
    <row r="24352" ht="12.75" customHeight="1" x14ac:dyDescent="0.2"/>
    <row r="24353" ht="12.75" customHeight="1" x14ac:dyDescent="0.2"/>
    <row r="24354" ht="12.75" customHeight="1" x14ac:dyDescent="0.2"/>
    <row r="24355" ht="12.75" customHeight="1" x14ac:dyDescent="0.2"/>
    <row r="24356" ht="12.75" customHeight="1" x14ac:dyDescent="0.2"/>
    <row r="24357" ht="12.75" customHeight="1" x14ac:dyDescent="0.2"/>
    <row r="24358" ht="12.75" customHeight="1" x14ac:dyDescent="0.2"/>
    <row r="24359" ht="12.75" customHeight="1" x14ac:dyDescent="0.2"/>
    <row r="24360" ht="12.75" customHeight="1" x14ac:dyDescent="0.2"/>
    <row r="24361" ht="12.75" customHeight="1" x14ac:dyDescent="0.2"/>
    <row r="24362" ht="12.75" customHeight="1" x14ac:dyDescent="0.2"/>
    <row r="24363" ht="12.75" customHeight="1" x14ac:dyDescent="0.2"/>
    <row r="24364" ht="12.75" customHeight="1" x14ac:dyDescent="0.2"/>
    <row r="24365" ht="12.75" customHeight="1" x14ac:dyDescent="0.2"/>
    <row r="24366" ht="12.75" customHeight="1" x14ac:dyDescent="0.2"/>
    <row r="24367" ht="12.75" customHeight="1" x14ac:dyDescent="0.2"/>
    <row r="24368" ht="12.75" customHeight="1" x14ac:dyDescent="0.2"/>
    <row r="24369" ht="12.75" customHeight="1" x14ac:dyDescent="0.2"/>
    <row r="24370" ht="12.75" customHeight="1" x14ac:dyDescent="0.2"/>
    <row r="24371" ht="12.75" customHeight="1" x14ac:dyDescent="0.2"/>
    <row r="24372" ht="12.75" customHeight="1" x14ac:dyDescent="0.2"/>
    <row r="24373" ht="12.75" customHeight="1" x14ac:dyDescent="0.2"/>
    <row r="24374" ht="12.75" customHeight="1" x14ac:dyDescent="0.2"/>
    <row r="24375" ht="12.75" customHeight="1" x14ac:dyDescent="0.2"/>
    <row r="24376" ht="12.75" customHeight="1" x14ac:dyDescent="0.2"/>
    <row r="24377" ht="12.75" customHeight="1" x14ac:dyDescent="0.2"/>
    <row r="24378" ht="12.75" customHeight="1" x14ac:dyDescent="0.2"/>
    <row r="24379" ht="12.75" customHeight="1" x14ac:dyDescent="0.2"/>
    <row r="24380" ht="12.75" customHeight="1" x14ac:dyDescent="0.2"/>
    <row r="24381" ht="12.75" customHeight="1" x14ac:dyDescent="0.2"/>
    <row r="24382" ht="12.75" customHeight="1" x14ac:dyDescent="0.2"/>
    <row r="24383" ht="12.75" customHeight="1" x14ac:dyDescent="0.2"/>
    <row r="24384" ht="12.75" customHeight="1" x14ac:dyDescent="0.2"/>
    <row r="24385" ht="12.75" customHeight="1" x14ac:dyDescent="0.2"/>
    <row r="24386" ht="12.75" customHeight="1" x14ac:dyDescent="0.2"/>
    <row r="24387" ht="12.75" customHeight="1" x14ac:dyDescent="0.2"/>
    <row r="24388" ht="12.75" customHeight="1" x14ac:dyDescent="0.2"/>
    <row r="24389" ht="12.75" customHeight="1" x14ac:dyDescent="0.2"/>
    <row r="24390" ht="12.75" customHeight="1" x14ac:dyDescent="0.2"/>
    <row r="24391" ht="12.75" customHeight="1" x14ac:dyDescent="0.2"/>
    <row r="24392" ht="12.75" customHeight="1" x14ac:dyDescent="0.2"/>
    <row r="24393" ht="12.75" customHeight="1" x14ac:dyDescent="0.2"/>
    <row r="24394" ht="12.75" customHeight="1" x14ac:dyDescent="0.2"/>
    <row r="24395" ht="12.75" customHeight="1" x14ac:dyDescent="0.2"/>
    <row r="24396" ht="12.75" customHeight="1" x14ac:dyDescent="0.2"/>
    <row r="24397" ht="12.75" customHeight="1" x14ac:dyDescent="0.2"/>
    <row r="24398" ht="12.75" customHeight="1" x14ac:dyDescent="0.2"/>
    <row r="24399" ht="12.75" customHeight="1" x14ac:dyDescent="0.2"/>
    <row r="24400" ht="12.75" customHeight="1" x14ac:dyDescent="0.2"/>
    <row r="24401" ht="12.75" customHeight="1" x14ac:dyDescent="0.2"/>
    <row r="24402" ht="12.75" customHeight="1" x14ac:dyDescent="0.2"/>
    <row r="24403" ht="12.75" customHeight="1" x14ac:dyDescent="0.2"/>
    <row r="24404" ht="12.75" customHeight="1" x14ac:dyDescent="0.2"/>
    <row r="24405" ht="12.75" customHeight="1" x14ac:dyDescent="0.2"/>
    <row r="24406" ht="12.75" customHeight="1" x14ac:dyDescent="0.2"/>
    <row r="24407" ht="12.75" customHeight="1" x14ac:dyDescent="0.2"/>
    <row r="24408" ht="12.75" customHeight="1" x14ac:dyDescent="0.2"/>
    <row r="24409" ht="12.75" customHeight="1" x14ac:dyDescent="0.2"/>
    <row r="24410" ht="12.75" customHeight="1" x14ac:dyDescent="0.2"/>
    <row r="24411" ht="12.75" customHeight="1" x14ac:dyDescent="0.2"/>
    <row r="24412" ht="12.75" customHeight="1" x14ac:dyDescent="0.2"/>
    <row r="24413" ht="12.75" customHeight="1" x14ac:dyDescent="0.2"/>
    <row r="24414" ht="12.75" customHeight="1" x14ac:dyDescent="0.2"/>
    <row r="24415" ht="12.75" customHeight="1" x14ac:dyDescent="0.2"/>
    <row r="24416" ht="12.75" customHeight="1" x14ac:dyDescent="0.2"/>
    <row r="24417" ht="12.75" customHeight="1" x14ac:dyDescent="0.2"/>
    <row r="24418" ht="12.75" customHeight="1" x14ac:dyDescent="0.2"/>
    <row r="24419" ht="12.75" customHeight="1" x14ac:dyDescent="0.2"/>
    <row r="24420" ht="12.75" customHeight="1" x14ac:dyDescent="0.2"/>
    <row r="24421" ht="12.75" customHeight="1" x14ac:dyDescent="0.2"/>
    <row r="24422" ht="12.75" customHeight="1" x14ac:dyDescent="0.2"/>
    <row r="24423" ht="12.75" customHeight="1" x14ac:dyDescent="0.2"/>
    <row r="24424" ht="12.75" customHeight="1" x14ac:dyDescent="0.2"/>
    <row r="24425" ht="12.75" customHeight="1" x14ac:dyDescent="0.2"/>
    <row r="24426" ht="12.75" customHeight="1" x14ac:dyDescent="0.2"/>
    <row r="24427" ht="12.75" customHeight="1" x14ac:dyDescent="0.2"/>
    <row r="24428" ht="12.75" customHeight="1" x14ac:dyDescent="0.2"/>
    <row r="24429" ht="12.75" customHeight="1" x14ac:dyDescent="0.2"/>
    <row r="24430" ht="12.75" customHeight="1" x14ac:dyDescent="0.2"/>
    <row r="24431" ht="12.75" customHeight="1" x14ac:dyDescent="0.2"/>
    <row r="24432" ht="12.75" customHeight="1" x14ac:dyDescent="0.2"/>
    <row r="24433" ht="12.75" customHeight="1" x14ac:dyDescent="0.2"/>
    <row r="24434" ht="12.75" customHeight="1" x14ac:dyDescent="0.2"/>
    <row r="24435" ht="12.75" customHeight="1" x14ac:dyDescent="0.2"/>
    <row r="24436" ht="12.75" customHeight="1" x14ac:dyDescent="0.2"/>
    <row r="24437" ht="12.75" customHeight="1" x14ac:dyDescent="0.2"/>
    <row r="24438" ht="12.75" customHeight="1" x14ac:dyDescent="0.2"/>
    <row r="24439" ht="12.75" customHeight="1" x14ac:dyDescent="0.2"/>
    <row r="24440" ht="12.75" customHeight="1" x14ac:dyDescent="0.2"/>
    <row r="24441" ht="12.75" customHeight="1" x14ac:dyDescent="0.2"/>
    <row r="24442" ht="12.75" customHeight="1" x14ac:dyDescent="0.2"/>
    <row r="24443" ht="12.75" customHeight="1" x14ac:dyDescent="0.2"/>
    <row r="24444" ht="12.75" customHeight="1" x14ac:dyDescent="0.2"/>
    <row r="24445" ht="12.75" customHeight="1" x14ac:dyDescent="0.2"/>
    <row r="24446" ht="12.75" customHeight="1" x14ac:dyDescent="0.2"/>
    <row r="24447" ht="12.75" customHeight="1" x14ac:dyDescent="0.2"/>
    <row r="24448" ht="12.75" customHeight="1" x14ac:dyDescent="0.2"/>
    <row r="24449" ht="12.75" customHeight="1" x14ac:dyDescent="0.2"/>
    <row r="24450" ht="12.75" customHeight="1" x14ac:dyDescent="0.2"/>
    <row r="24451" ht="12.75" customHeight="1" x14ac:dyDescent="0.2"/>
    <row r="24452" ht="12.75" customHeight="1" x14ac:dyDescent="0.2"/>
    <row r="24453" ht="12.75" customHeight="1" x14ac:dyDescent="0.2"/>
    <row r="24454" ht="12.75" customHeight="1" x14ac:dyDescent="0.2"/>
    <row r="24455" ht="12.75" customHeight="1" x14ac:dyDescent="0.2"/>
    <row r="24456" ht="12.75" customHeight="1" x14ac:dyDescent="0.2"/>
    <row r="24457" ht="12.75" customHeight="1" x14ac:dyDescent="0.2"/>
    <row r="24458" ht="12.75" customHeight="1" x14ac:dyDescent="0.2"/>
    <row r="24459" ht="12.75" customHeight="1" x14ac:dyDescent="0.2"/>
    <row r="24460" ht="12.75" customHeight="1" x14ac:dyDescent="0.2"/>
    <row r="24461" ht="12.75" customHeight="1" x14ac:dyDescent="0.2"/>
    <row r="24462" ht="12.75" customHeight="1" x14ac:dyDescent="0.2"/>
    <row r="24463" ht="12.75" customHeight="1" x14ac:dyDescent="0.2"/>
    <row r="24464" ht="12.75" customHeight="1" x14ac:dyDescent="0.2"/>
    <row r="24465" ht="12.75" customHeight="1" x14ac:dyDescent="0.2"/>
    <row r="24466" ht="12.75" customHeight="1" x14ac:dyDescent="0.2"/>
    <row r="24467" ht="12.75" customHeight="1" x14ac:dyDescent="0.2"/>
    <row r="24468" ht="12.75" customHeight="1" x14ac:dyDescent="0.2"/>
    <row r="24469" ht="12.75" customHeight="1" x14ac:dyDescent="0.2"/>
    <row r="24470" ht="12.75" customHeight="1" x14ac:dyDescent="0.2"/>
    <row r="24471" ht="12.75" customHeight="1" x14ac:dyDescent="0.2"/>
    <row r="24472" ht="12.75" customHeight="1" x14ac:dyDescent="0.2"/>
    <row r="24473" ht="12.75" customHeight="1" x14ac:dyDescent="0.2"/>
    <row r="24474" ht="12.75" customHeight="1" x14ac:dyDescent="0.2"/>
    <row r="24475" ht="12.75" customHeight="1" x14ac:dyDescent="0.2"/>
    <row r="24476" ht="12.75" customHeight="1" x14ac:dyDescent="0.2"/>
    <row r="24477" ht="12.75" customHeight="1" x14ac:dyDescent="0.2"/>
    <row r="24478" ht="12.75" customHeight="1" x14ac:dyDescent="0.2"/>
    <row r="24479" ht="12.75" customHeight="1" x14ac:dyDescent="0.2"/>
    <row r="24480" ht="12.75" customHeight="1" x14ac:dyDescent="0.2"/>
    <row r="24481" ht="12.75" customHeight="1" x14ac:dyDescent="0.2"/>
    <row r="24482" ht="12.75" customHeight="1" x14ac:dyDescent="0.2"/>
    <row r="24483" ht="12.75" customHeight="1" x14ac:dyDescent="0.2"/>
    <row r="24484" ht="12.75" customHeight="1" x14ac:dyDescent="0.2"/>
    <row r="24485" ht="12.75" customHeight="1" x14ac:dyDescent="0.2"/>
    <row r="24486" ht="12.75" customHeight="1" x14ac:dyDescent="0.2"/>
    <row r="24487" ht="12.75" customHeight="1" x14ac:dyDescent="0.2"/>
    <row r="24488" ht="12.75" customHeight="1" x14ac:dyDescent="0.2"/>
    <row r="24489" ht="12.75" customHeight="1" x14ac:dyDescent="0.2"/>
    <row r="24490" ht="12.75" customHeight="1" x14ac:dyDescent="0.2"/>
    <row r="24491" ht="12.75" customHeight="1" x14ac:dyDescent="0.2"/>
    <row r="24492" ht="12.75" customHeight="1" x14ac:dyDescent="0.2"/>
    <row r="24493" ht="12.75" customHeight="1" x14ac:dyDescent="0.2"/>
    <row r="24494" ht="12.75" customHeight="1" x14ac:dyDescent="0.2"/>
    <row r="24495" ht="12.75" customHeight="1" x14ac:dyDescent="0.2"/>
    <row r="24496" ht="12.75" customHeight="1" x14ac:dyDescent="0.2"/>
    <row r="24497" ht="12.75" customHeight="1" x14ac:dyDescent="0.2"/>
    <row r="24498" ht="12.75" customHeight="1" x14ac:dyDescent="0.2"/>
    <row r="24499" ht="12.75" customHeight="1" x14ac:dyDescent="0.2"/>
    <row r="24500" ht="12.75" customHeight="1" x14ac:dyDescent="0.2"/>
    <row r="24501" ht="12.75" customHeight="1" x14ac:dyDescent="0.2"/>
    <row r="24502" ht="12.75" customHeight="1" x14ac:dyDescent="0.2"/>
    <row r="24503" ht="12.75" customHeight="1" x14ac:dyDescent="0.2"/>
    <row r="24504" ht="12.75" customHeight="1" x14ac:dyDescent="0.2"/>
    <row r="24505" ht="12.75" customHeight="1" x14ac:dyDescent="0.2"/>
    <row r="24506" ht="12.75" customHeight="1" x14ac:dyDescent="0.2"/>
    <row r="24507" ht="12.75" customHeight="1" x14ac:dyDescent="0.2"/>
    <row r="24508" ht="12.75" customHeight="1" x14ac:dyDescent="0.2"/>
    <row r="24509" ht="12.75" customHeight="1" x14ac:dyDescent="0.2"/>
    <row r="24510" ht="12.75" customHeight="1" x14ac:dyDescent="0.2"/>
    <row r="24511" ht="12.75" customHeight="1" x14ac:dyDescent="0.2"/>
    <row r="24512" ht="12.75" customHeight="1" x14ac:dyDescent="0.2"/>
    <row r="24513" ht="12.75" customHeight="1" x14ac:dyDescent="0.2"/>
    <row r="24514" ht="12.75" customHeight="1" x14ac:dyDescent="0.2"/>
    <row r="24515" ht="12.75" customHeight="1" x14ac:dyDescent="0.2"/>
    <row r="24516" ht="12.75" customHeight="1" x14ac:dyDescent="0.2"/>
    <row r="24517" ht="12.75" customHeight="1" x14ac:dyDescent="0.2"/>
    <row r="24518" ht="12.75" customHeight="1" x14ac:dyDescent="0.2"/>
    <row r="24519" ht="12.75" customHeight="1" x14ac:dyDescent="0.2"/>
    <row r="24520" ht="12.75" customHeight="1" x14ac:dyDescent="0.2"/>
    <row r="24521" ht="12.75" customHeight="1" x14ac:dyDescent="0.2"/>
    <row r="24522" ht="12.75" customHeight="1" x14ac:dyDescent="0.2"/>
    <row r="24523" ht="12.75" customHeight="1" x14ac:dyDescent="0.2"/>
    <row r="24524" ht="12.75" customHeight="1" x14ac:dyDescent="0.2"/>
    <row r="24525" ht="12.75" customHeight="1" x14ac:dyDescent="0.2"/>
    <row r="24526" ht="12.75" customHeight="1" x14ac:dyDescent="0.2"/>
    <row r="24527" ht="12.75" customHeight="1" x14ac:dyDescent="0.2"/>
    <row r="24528" ht="12.75" customHeight="1" x14ac:dyDescent="0.2"/>
    <row r="24529" ht="12.75" customHeight="1" x14ac:dyDescent="0.2"/>
    <row r="24530" ht="12.75" customHeight="1" x14ac:dyDescent="0.2"/>
    <row r="24531" ht="12.75" customHeight="1" x14ac:dyDescent="0.2"/>
    <row r="24532" ht="12.75" customHeight="1" x14ac:dyDescent="0.2"/>
    <row r="24533" ht="12.75" customHeight="1" x14ac:dyDescent="0.2"/>
    <row r="24534" ht="12.75" customHeight="1" x14ac:dyDescent="0.2"/>
    <row r="24535" ht="12.75" customHeight="1" x14ac:dyDescent="0.2"/>
    <row r="24536" ht="12.75" customHeight="1" x14ac:dyDescent="0.2"/>
    <row r="24537" ht="12.75" customHeight="1" x14ac:dyDescent="0.2"/>
    <row r="24538" ht="12.75" customHeight="1" x14ac:dyDescent="0.2"/>
    <row r="24539" ht="12.75" customHeight="1" x14ac:dyDescent="0.2"/>
    <row r="24540" ht="12.75" customHeight="1" x14ac:dyDescent="0.2"/>
    <row r="24541" ht="12.75" customHeight="1" x14ac:dyDescent="0.2"/>
    <row r="24542" ht="12.75" customHeight="1" x14ac:dyDescent="0.2"/>
    <row r="24543" ht="12.75" customHeight="1" x14ac:dyDescent="0.2"/>
    <row r="24544" ht="12.75" customHeight="1" x14ac:dyDescent="0.2"/>
    <row r="24545" ht="12.75" customHeight="1" x14ac:dyDescent="0.2"/>
    <row r="24546" ht="12.75" customHeight="1" x14ac:dyDescent="0.2"/>
    <row r="24547" ht="12.75" customHeight="1" x14ac:dyDescent="0.2"/>
    <row r="24548" ht="12.75" customHeight="1" x14ac:dyDescent="0.2"/>
    <row r="24549" ht="12.75" customHeight="1" x14ac:dyDescent="0.2"/>
    <row r="24550" ht="12.75" customHeight="1" x14ac:dyDescent="0.2"/>
    <row r="24551" ht="12.75" customHeight="1" x14ac:dyDescent="0.2"/>
    <row r="24552" ht="12.75" customHeight="1" x14ac:dyDescent="0.2"/>
    <row r="24553" ht="12.75" customHeight="1" x14ac:dyDescent="0.2"/>
    <row r="24554" ht="12.75" customHeight="1" x14ac:dyDescent="0.2"/>
    <row r="24555" ht="12.75" customHeight="1" x14ac:dyDescent="0.2"/>
    <row r="24556" ht="12.75" customHeight="1" x14ac:dyDescent="0.2"/>
    <row r="24557" ht="12.75" customHeight="1" x14ac:dyDescent="0.2"/>
    <row r="24558" ht="12.75" customHeight="1" x14ac:dyDescent="0.2"/>
    <row r="24559" ht="12.75" customHeight="1" x14ac:dyDescent="0.2"/>
    <row r="24560" ht="12.75" customHeight="1" x14ac:dyDescent="0.2"/>
    <row r="24561" ht="12.75" customHeight="1" x14ac:dyDescent="0.2"/>
    <row r="24562" ht="12.75" customHeight="1" x14ac:dyDescent="0.2"/>
    <row r="24563" ht="12.75" customHeight="1" x14ac:dyDescent="0.2"/>
    <row r="24564" ht="12.75" customHeight="1" x14ac:dyDescent="0.2"/>
    <row r="24565" ht="12.75" customHeight="1" x14ac:dyDescent="0.2"/>
    <row r="24566" ht="12.75" customHeight="1" x14ac:dyDescent="0.2"/>
    <row r="24567" ht="12.75" customHeight="1" x14ac:dyDescent="0.2"/>
    <row r="24568" ht="12.75" customHeight="1" x14ac:dyDescent="0.2"/>
    <row r="24569" ht="12.75" customHeight="1" x14ac:dyDescent="0.2"/>
    <row r="24570" ht="12.75" customHeight="1" x14ac:dyDescent="0.2"/>
    <row r="24571" ht="12.75" customHeight="1" x14ac:dyDescent="0.2"/>
    <row r="24572" ht="12.75" customHeight="1" x14ac:dyDescent="0.2"/>
    <row r="24573" ht="12.75" customHeight="1" x14ac:dyDescent="0.2"/>
    <row r="24574" ht="12.75" customHeight="1" x14ac:dyDescent="0.2"/>
    <row r="24575" ht="12.75" customHeight="1" x14ac:dyDescent="0.2"/>
    <row r="24576" ht="12.75" customHeight="1" x14ac:dyDescent="0.2"/>
    <row r="24577" ht="12.75" customHeight="1" x14ac:dyDescent="0.2"/>
    <row r="24578" ht="12.75" customHeight="1" x14ac:dyDescent="0.2"/>
    <row r="24579" ht="12.75" customHeight="1" x14ac:dyDescent="0.2"/>
    <row r="24580" ht="12.75" customHeight="1" x14ac:dyDescent="0.2"/>
    <row r="24581" ht="12.75" customHeight="1" x14ac:dyDescent="0.2"/>
    <row r="24582" ht="12.75" customHeight="1" x14ac:dyDescent="0.2"/>
    <row r="24583" ht="12.75" customHeight="1" x14ac:dyDescent="0.2"/>
    <row r="24584" ht="12.75" customHeight="1" x14ac:dyDescent="0.2"/>
    <row r="24585" ht="12.75" customHeight="1" x14ac:dyDescent="0.2"/>
    <row r="24586" ht="12.75" customHeight="1" x14ac:dyDescent="0.2"/>
    <row r="24587" ht="12.75" customHeight="1" x14ac:dyDescent="0.2"/>
    <row r="24588" ht="12.75" customHeight="1" x14ac:dyDescent="0.2"/>
    <row r="24589" ht="12.75" customHeight="1" x14ac:dyDescent="0.2"/>
    <row r="24590" ht="12.75" customHeight="1" x14ac:dyDescent="0.2"/>
    <row r="24591" ht="12.75" customHeight="1" x14ac:dyDescent="0.2"/>
    <row r="24592" ht="12.75" customHeight="1" x14ac:dyDescent="0.2"/>
    <row r="24593" ht="12.75" customHeight="1" x14ac:dyDescent="0.2"/>
    <row r="24594" ht="12.75" customHeight="1" x14ac:dyDescent="0.2"/>
    <row r="24595" ht="12.75" customHeight="1" x14ac:dyDescent="0.2"/>
    <row r="24596" ht="12.75" customHeight="1" x14ac:dyDescent="0.2"/>
    <row r="24597" ht="12.75" customHeight="1" x14ac:dyDescent="0.2"/>
    <row r="24598" ht="12.75" customHeight="1" x14ac:dyDescent="0.2"/>
    <row r="24599" ht="12.75" customHeight="1" x14ac:dyDescent="0.2"/>
    <row r="24600" ht="12.75" customHeight="1" x14ac:dyDescent="0.2"/>
    <row r="24601" ht="12.75" customHeight="1" x14ac:dyDescent="0.2"/>
    <row r="24602" ht="12.75" customHeight="1" x14ac:dyDescent="0.2"/>
    <row r="24603" ht="12.75" customHeight="1" x14ac:dyDescent="0.2"/>
    <row r="24604" ht="12.75" customHeight="1" x14ac:dyDescent="0.2"/>
    <row r="24605" ht="12.75" customHeight="1" x14ac:dyDescent="0.2"/>
    <row r="24606" ht="12.75" customHeight="1" x14ac:dyDescent="0.2"/>
    <row r="24607" ht="12.75" customHeight="1" x14ac:dyDescent="0.2"/>
    <row r="24608" ht="12.75" customHeight="1" x14ac:dyDescent="0.2"/>
    <row r="24609" ht="12.75" customHeight="1" x14ac:dyDescent="0.2"/>
    <row r="24610" ht="12.75" customHeight="1" x14ac:dyDescent="0.2"/>
    <row r="24611" ht="12.75" customHeight="1" x14ac:dyDescent="0.2"/>
    <row r="24612" ht="12.75" customHeight="1" x14ac:dyDescent="0.2"/>
    <row r="24613" ht="12.75" customHeight="1" x14ac:dyDescent="0.2"/>
    <row r="24614" ht="12.75" customHeight="1" x14ac:dyDescent="0.2"/>
    <row r="24615" ht="12.75" customHeight="1" x14ac:dyDescent="0.2"/>
    <row r="24616" ht="12.75" customHeight="1" x14ac:dyDescent="0.2"/>
    <row r="24617" ht="12.75" customHeight="1" x14ac:dyDescent="0.2"/>
    <row r="24618" ht="12.75" customHeight="1" x14ac:dyDescent="0.2"/>
    <row r="24619" ht="12.75" customHeight="1" x14ac:dyDescent="0.2"/>
    <row r="24620" ht="12.75" customHeight="1" x14ac:dyDescent="0.2"/>
    <row r="24621" ht="12.75" customHeight="1" x14ac:dyDescent="0.2"/>
    <row r="24622" ht="12.75" customHeight="1" x14ac:dyDescent="0.2"/>
    <row r="24623" ht="12.75" customHeight="1" x14ac:dyDescent="0.2"/>
    <row r="24624" ht="12.75" customHeight="1" x14ac:dyDescent="0.2"/>
    <row r="24625" ht="12.75" customHeight="1" x14ac:dyDescent="0.2"/>
    <row r="24626" ht="12.75" customHeight="1" x14ac:dyDescent="0.2"/>
    <row r="24627" ht="12.75" customHeight="1" x14ac:dyDescent="0.2"/>
    <row r="24628" ht="12.75" customHeight="1" x14ac:dyDescent="0.2"/>
    <row r="24629" ht="12.75" customHeight="1" x14ac:dyDescent="0.2"/>
    <row r="24630" ht="12.75" customHeight="1" x14ac:dyDescent="0.2"/>
    <row r="24631" ht="12.75" customHeight="1" x14ac:dyDescent="0.2"/>
    <row r="24632" ht="12.75" customHeight="1" x14ac:dyDescent="0.2"/>
    <row r="24633" ht="12.75" customHeight="1" x14ac:dyDescent="0.2"/>
    <row r="24634" ht="12.75" customHeight="1" x14ac:dyDescent="0.2"/>
    <row r="24635" ht="12.75" customHeight="1" x14ac:dyDescent="0.2"/>
    <row r="24636" ht="12.75" customHeight="1" x14ac:dyDescent="0.2"/>
    <row r="24637" ht="12.75" customHeight="1" x14ac:dyDescent="0.2"/>
    <row r="24638" ht="12.75" customHeight="1" x14ac:dyDescent="0.2"/>
    <row r="24639" ht="12.75" customHeight="1" x14ac:dyDescent="0.2"/>
    <row r="24640" ht="12.75" customHeight="1" x14ac:dyDescent="0.2"/>
    <row r="24641" ht="12.75" customHeight="1" x14ac:dyDescent="0.2"/>
    <row r="24642" ht="12.75" customHeight="1" x14ac:dyDescent="0.2"/>
    <row r="24643" ht="12.75" customHeight="1" x14ac:dyDescent="0.2"/>
    <row r="24644" ht="12.75" customHeight="1" x14ac:dyDescent="0.2"/>
    <row r="24645" ht="12.75" customHeight="1" x14ac:dyDescent="0.2"/>
    <row r="24646" ht="12.75" customHeight="1" x14ac:dyDescent="0.2"/>
    <row r="24647" ht="12.75" customHeight="1" x14ac:dyDescent="0.2"/>
    <row r="24648" ht="12.75" customHeight="1" x14ac:dyDescent="0.2"/>
    <row r="24649" ht="12.75" customHeight="1" x14ac:dyDescent="0.2"/>
    <row r="24650" ht="12.75" customHeight="1" x14ac:dyDescent="0.2"/>
    <row r="24651" ht="12.75" customHeight="1" x14ac:dyDescent="0.2"/>
    <row r="24652" ht="12.75" customHeight="1" x14ac:dyDescent="0.2"/>
    <row r="24653" ht="12.75" customHeight="1" x14ac:dyDescent="0.2"/>
    <row r="24654" ht="12.75" customHeight="1" x14ac:dyDescent="0.2"/>
    <row r="24655" ht="12.75" customHeight="1" x14ac:dyDescent="0.2"/>
    <row r="24656" ht="12.75" customHeight="1" x14ac:dyDescent="0.2"/>
    <row r="24657" ht="12.75" customHeight="1" x14ac:dyDescent="0.2"/>
    <row r="24658" ht="12.75" customHeight="1" x14ac:dyDescent="0.2"/>
    <row r="24659" ht="12.75" customHeight="1" x14ac:dyDescent="0.2"/>
    <row r="24660" ht="12.75" customHeight="1" x14ac:dyDescent="0.2"/>
    <row r="24661" ht="12.75" customHeight="1" x14ac:dyDescent="0.2"/>
    <row r="24662" ht="12.75" customHeight="1" x14ac:dyDescent="0.2"/>
    <row r="24663" ht="12.75" customHeight="1" x14ac:dyDescent="0.2"/>
    <row r="24664" ht="12.75" customHeight="1" x14ac:dyDescent="0.2"/>
    <row r="24665" ht="12.75" customHeight="1" x14ac:dyDescent="0.2"/>
    <row r="24666" ht="12.75" customHeight="1" x14ac:dyDescent="0.2"/>
    <row r="24667" ht="12.75" customHeight="1" x14ac:dyDescent="0.2"/>
    <row r="24668" ht="12.75" customHeight="1" x14ac:dyDescent="0.2"/>
    <row r="24669" ht="12.75" customHeight="1" x14ac:dyDescent="0.2"/>
    <row r="24670" ht="12.75" customHeight="1" x14ac:dyDescent="0.2"/>
    <row r="24671" ht="12.75" customHeight="1" x14ac:dyDescent="0.2"/>
    <row r="24672" ht="12.75" customHeight="1" x14ac:dyDescent="0.2"/>
    <row r="24673" ht="12.75" customHeight="1" x14ac:dyDescent="0.2"/>
    <row r="24674" ht="12.75" customHeight="1" x14ac:dyDescent="0.2"/>
    <row r="24675" ht="12.75" customHeight="1" x14ac:dyDescent="0.2"/>
    <row r="24676" ht="12.75" customHeight="1" x14ac:dyDescent="0.2"/>
    <row r="24677" ht="12.75" customHeight="1" x14ac:dyDescent="0.2"/>
    <row r="24678" ht="12.75" customHeight="1" x14ac:dyDescent="0.2"/>
    <row r="24679" ht="12.75" customHeight="1" x14ac:dyDescent="0.2"/>
    <row r="24680" ht="12.75" customHeight="1" x14ac:dyDescent="0.2"/>
    <row r="24681" ht="12.75" customHeight="1" x14ac:dyDescent="0.2"/>
    <row r="24682" ht="12.75" customHeight="1" x14ac:dyDescent="0.2"/>
    <row r="24683" ht="12.75" customHeight="1" x14ac:dyDescent="0.2"/>
    <row r="24684" ht="12.75" customHeight="1" x14ac:dyDescent="0.2"/>
    <row r="24685" ht="12.75" customHeight="1" x14ac:dyDescent="0.2"/>
    <row r="24686" ht="12.75" customHeight="1" x14ac:dyDescent="0.2"/>
    <row r="24687" ht="12.75" customHeight="1" x14ac:dyDescent="0.2"/>
    <row r="24688" ht="12.75" customHeight="1" x14ac:dyDescent="0.2"/>
    <row r="24689" ht="12.75" customHeight="1" x14ac:dyDescent="0.2"/>
    <row r="24690" ht="12.75" customHeight="1" x14ac:dyDescent="0.2"/>
    <row r="24691" ht="12.75" customHeight="1" x14ac:dyDescent="0.2"/>
    <row r="24692" ht="12.75" customHeight="1" x14ac:dyDescent="0.2"/>
    <row r="24693" ht="12.75" customHeight="1" x14ac:dyDescent="0.2"/>
    <row r="24694" ht="12.75" customHeight="1" x14ac:dyDescent="0.2"/>
    <row r="24695" ht="12.75" customHeight="1" x14ac:dyDescent="0.2"/>
    <row r="24696" ht="12.75" customHeight="1" x14ac:dyDescent="0.2"/>
    <row r="24697" ht="12.75" customHeight="1" x14ac:dyDescent="0.2"/>
    <row r="24698" ht="12.75" customHeight="1" x14ac:dyDescent="0.2"/>
    <row r="24699" ht="12.75" customHeight="1" x14ac:dyDescent="0.2"/>
    <row r="24700" ht="12.75" customHeight="1" x14ac:dyDescent="0.2"/>
    <row r="24701" ht="12.75" customHeight="1" x14ac:dyDescent="0.2"/>
    <row r="24702" ht="12.75" customHeight="1" x14ac:dyDescent="0.2"/>
    <row r="24703" ht="12.75" customHeight="1" x14ac:dyDescent="0.2"/>
    <row r="24704" ht="12.75" customHeight="1" x14ac:dyDescent="0.2"/>
    <row r="24705" ht="12.75" customHeight="1" x14ac:dyDescent="0.2"/>
    <row r="24706" ht="12.75" customHeight="1" x14ac:dyDescent="0.2"/>
    <row r="24707" ht="12.75" customHeight="1" x14ac:dyDescent="0.2"/>
    <row r="24708" ht="12.75" customHeight="1" x14ac:dyDescent="0.2"/>
    <row r="24709" ht="12.75" customHeight="1" x14ac:dyDescent="0.2"/>
    <row r="24710" ht="12.75" customHeight="1" x14ac:dyDescent="0.2"/>
    <row r="24711" ht="12.75" customHeight="1" x14ac:dyDescent="0.2"/>
    <row r="24712" ht="12.75" customHeight="1" x14ac:dyDescent="0.2"/>
    <row r="24713" ht="12.75" customHeight="1" x14ac:dyDescent="0.2"/>
    <row r="24714" ht="12.75" customHeight="1" x14ac:dyDescent="0.2"/>
    <row r="24715" ht="12.75" customHeight="1" x14ac:dyDescent="0.2"/>
    <row r="24716" ht="12.75" customHeight="1" x14ac:dyDescent="0.2"/>
    <row r="24717" ht="12.75" customHeight="1" x14ac:dyDescent="0.2"/>
    <row r="24718" ht="12.75" customHeight="1" x14ac:dyDescent="0.2"/>
    <row r="24719" ht="12.75" customHeight="1" x14ac:dyDescent="0.2"/>
    <row r="24720" ht="12.75" customHeight="1" x14ac:dyDescent="0.2"/>
    <row r="24721" ht="12.75" customHeight="1" x14ac:dyDescent="0.2"/>
    <row r="24722" ht="12.75" customHeight="1" x14ac:dyDescent="0.2"/>
    <row r="24723" ht="12.75" customHeight="1" x14ac:dyDescent="0.2"/>
    <row r="24724" ht="12.75" customHeight="1" x14ac:dyDescent="0.2"/>
    <row r="24725" ht="12.75" customHeight="1" x14ac:dyDescent="0.2"/>
    <row r="24726" ht="12.75" customHeight="1" x14ac:dyDescent="0.2"/>
    <row r="24727" ht="12.75" customHeight="1" x14ac:dyDescent="0.2"/>
    <row r="24728" ht="12.75" customHeight="1" x14ac:dyDescent="0.2"/>
    <row r="24729" ht="12.75" customHeight="1" x14ac:dyDescent="0.2"/>
    <row r="24730" ht="12.75" customHeight="1" x14ac:dyDescent="0.2"/>
    <row r="24731" ht="12.75" customHeight="1" x14ac:dyDescent="0.2"/>
    <row r="24732" ht="12.75" customHeight="1" x14ac:dyDescent="0.2"/>
    <row r="24733" ht="12.75" customHeight="1" x14ac:dyDescent="0.2"/>
    <row r="24734" ht="12.75" customHeight="1" x14ac:dyDescent="0.2"/>
    <row r="24735" ht="12.75" customHeight="1" x14ac:dyDescent="0.2"/>
    <row r="24736" ht="12.75" customHeight="1" x14ac:dyDescent="0.2"/>
    <row r="24737" ht="12.75" customHeight="1" x14ac:dyDescent="0.2"/>
    <row r="24738" ht="12.75" customHeight="1" x14ac:dyDescent="0.2"/>
    <row r="24739" ht="12.75" customHeight="1" x14ac:dyDescent="0.2"/>
    <row r="24740" ht="12.75" customHeight="1" x14ac:dyDescent="0.2"/>
    <row r="24741" ht="12.75" customHeight="1" x14ac:dyDescent="0.2"/>
    <row r="24742" ht="12.75" customHeight="1" x14ac:dyDescent="0.2"/>
    <row r="24743" ht="12.75" customHeight="1" x14ac:dyDescent="0.2"/>
    <row r="24744" ht="12.75" customHeight="1" x14ac:dyDescent="0.2"/>
    <row r="24745" ht="12.75" customHeight="1" x14ac:dyDescent="0.2"/>
    <row r="24746" ht="12.75" customHeight="1" x14ac:dyDescent="0.2"/>
    <row r="24747" ht="12.75" customHeight="1" x14ac:dyDescent="0.2"/>
    <row r="24748" ht="12.75" customHeight="1" x14ac:dyDescent="0.2"/>
    <row r="24749" ht="12.75" customHeight="1" x14ac:dyDescent="0.2"/>
    <row r="24750" ht="12.75" customHeight="1" x14ac:dyDescent="0.2"/>
    <row r="24751" ht="12.75" customHeight="1" x14ac:dyDescent="0.2"/>
    <row r="24752" ht="12.75" customHeight="1" x14ac:dyDescent="0.2"/>
    <row r="24753" ht="12.75" customHeight="1" x14ac:dyDescent="0.2"/>
    <row r="24754" ht="12.75" customHeight="1" x14ac:dyDescent="0.2"/>
    <row r="24755" ht="12.75" customHeight="1" x14ac:dyDescent="0.2"/>
    <row r="24756" ht="12.75" customHeight="1" x14ac:dyDescent="0.2"/>
    <row r="24757" ht="12.75" customHeight="1" x14ac:dyDescent="0.2"/>
    <row r="24758" ht="12.75" customHeight="1" x14ac:dyDescent="0.2"/>
    <row r="24759" ht="12.75" customHeight="1" x14ac:dyDescent="0.2"/>
    <row r="24760" ht="12.75" customHeight="1" x14ac:dyDescent="0.2"/>
    <row r="24761" ht="12.75" customHeight="1" x14ac:dyDescent="0.2"/>
    <row r="24762" ht="12.75" customHeight="1" x14ac:dyDescent="0.2"/>
    <row r="24763" ht="12.75" customHeight="1" x14ac:dyDescent="0.2"/>
    <row r="24764" ht="12.75" customHeight="1" x14ac:dyDescent="0.2"/>
    <row r="24765" ht="12.75" customHeight="1" x14ac:dyDescent="0.2"/>
    <row r="24766" ht="12.75" customHeight="1" x14ac:dyDescent="0.2"/>
    <row r="24767" ht="12.75" customHeight="1" x14ac:dyDescent="0.2"/>
    <row r="24768" ht="12.75" customHeight="1" x14ac:dyDescent="0.2"/>
    <row r="24769" ht="12.75" customHeight="1" x14ac:dyDescent="0.2"/>
    <row r="24770" ht="12.75" customHeight="1" x14ac:dyDescent="0.2"/>
    <row r="24771" ht="12.75" customHeight="1" x14ac:dyDescent="0.2"/>
    <row r="24772" ht="12.75" customHeight="1" x14ac:dyDescent="0.2"/>
    <row r="24773" ht="12.75" customHeight="1" x14ac:dyDescent="0.2"/>
    <row r="24774" ht="12.75" customHeight="1" x14ac:dyDescent="0.2"/>
    <row r="24775" ht="12.75" customHeight="1" x14ac:dyDescent="0.2"/>
    <row r="24776" ht="12.75" customHeight="1" x14ac:dyDescent="0.2"/>
    <row r="24777" ht="12.75" customHeight="1" x14ac:dyDescent="0.2"/>
    <row r="24778" ht="12.75" customHeight="1" x14ac:dyDescent="0.2"/>
    <row r="24779" ht="12.75" customHeight="1" x14ac:dyDescent="0.2"/>
    <row r="24780" ht="12.75" customHeight="1" x14ac:dyDescent="0.2"/>
    <row r="24781" ht="12.75" customHeight="1" x14ac:dyDescent="0.2"/>
    <row r="24782" ht="12.75" customHeight="1" x14ac:dyDescent="0.2"/>
    <row r="24783" ht="12.75" customHeight="1" x14ac:dyDescent="0.2"/>
    <row r="24784" ht="12.75" customHeight="1" x14ac:dyDescent="0.2"/>
    <row r="24785" ht="12.75" customHeight="1" x14ac:dyDescent="0.2"/>
    <row r="24786" ht="12.75" customHeight="1" x14ac:dyDescent="0.2"/>
    <row r="24787" ht="12.75" customHeight="1" x14ac:dyDescent="0.2"/>
    <row r="24788" ht="12.75" customHeight="1" x14ac:dyDescent="0.2"/>
    <row r="24789" ht="12.75" customHeight="1" x14ac:dyDescent="0.2"/>
    <row r="24790" ht="12.75" customHeight="1" x14ac:dyDescent="0.2"/>
    <row r="24791" ht="12.75" customHeight="1" x14ac:dyDescent="0.2"/>
    <row r="24792" ht="12.75" customHeight="1" x14ac:dyDescent="0.2"/>
    <row r="24793" ht="12.75" customHeight="1" x14ac:dyDescent="0.2"/>
    <row r="24794" ht="12.75" customHeight="1" x14ac:dyDescent="0.2"/>
    <row r="24795" ht="12.75" customHeight="1" x14ac:dyDescent="0.2"/>
    <row r="24796" ht="12.75" customHeight="1" x14ac:dyDescent="0.2"/>
    <row r="24797" ht="12.75" customHeight="1" x14ac:dyDescent="0.2"/>
    <row r="24798" ht="12.75" customHeight="1" x14ac:dyDescent="0.2"/>
    <row r="24799" ht="12.75" customHeight="1" x14ac:dyDescent="0.2"/>
    <row r="24800" ht="12.75" customHeight="1" x14ac:dyDescent="0.2"/>
    <row r="24801" ht="12.75" customHeight="1" x14ac:dyDescent="0.2"/>
    <row r="24802" ht="12.75" customHeight="1" x14ac:dyDescent="0.2"/>
    <row r="24803" ht="12.75" customHeight="1" x14ac:dyDescent="0.2"/>
    <row r="24804" ht="12.75" customHeight="1" x14ac:dyDescent="0.2"/>
    <row r="24805" ht="12.75" customHeight="1" x14ac:dyDescent="0.2"/>
    <row r="24806" ht="12.75" customHeight="1" x14ac:dyDescent="0.2"/>
    <row r="24807" ht="12.75" customHeight="1" x14ac:dyDescent="0.2"/>
    <row r="24808" ht="12.75" customHeight="1" x14ac:dyDescent="0.2"/>
    <row r="24809" ht="12.75" customHeight="1" x14ac:dyDescent="0.2"/>
    <row r="24810" ht="12.75" customHeight="1" x14ac:dyDescent="0.2"/>
    <row r="24811" ht="12.75" customHeight="1" x14ac:dyDescent="0.2"/>
    <row r="24812" ht="12.75" customHeight="1" x14ac:dyDescent="0.2"/>
    <row r="24813" ht="12.75" customHeight="1" x14ac:dyDescent="0.2"/>
    <row r="24814" ht="12.75" customHeight="1" x14ac:dyDescent="0.2"/>
    <row r="24815" ht="12.75" customHeight="1" x14ac:dyDescent="0.2"/>
    <row r="24816" ht="12.75" customHeight="1" x14ac:dyDescent="0.2"/>
    <row r="24817" ht="12.75" customHeight="1" x14ac:dyDescent="0.2"/>
    <row r="24818" ht="12.75" customHeight="1" x14ac:dyDescent="0.2"/>
    <row r="24819" ht="12.75" customHeight="1" x14ac:dyDescent="0.2"/>
    <row r="24820" ht="12.75" customHeight="1" x14ac:dyDescent="0.2"/>
    <row r="24821" ht="12.75" customHeight="1" x14ac:dyDescent="0.2"/>
    <row r="24822" ht="12.75" customHeight="1" x14ac:dyDescent="0.2"/>
    <row r="24823" ht="12.75" customHeight="1" x14ac:dyDescent="0.2"/>
    <row r="24824" ht="12.75" customHeight="1" x14ac:dyDescent="0.2"/>
    <row r="24825" ht="12.75" customHeight="1" x14ac:dyDescent="0.2"/>
    <row r="24826" ht="12.75" customHeight="1" x14ac:dyDescent="0.2"/>
    <row r="24827" ht="12.75" customHeight="1" x14ac:dyDescent="0.2"/>
    <row r="24828" ht="12.75" customHeight="1" x14ac:dyDescent="0.2"/>
    <row r="24829" ht="12.75" customHeight="1" x14ac:dyDescent="0.2"/>
    <row r="24830" ht="12.75" customHeight="1" x14ac:dyDescent="0.2"/>
    <row r="24831" ht="12.75" customHeight="1" x14ac:dyDescent="0.2"/>
    <row r="24832" ht="12.75" customHeight="1" x14ac:dyDescent="0.2"/>
    <row r="24833" ht="12.75" customHeight="1" x14ac:dyDescent="0.2"/>
    <row r="24834" ht="12.75" customHeight="1" x14ac:dyDescent="0.2"/>
    <row r="24835" ht="12.75" customHeight="1" x14ac:dyDescent="0.2"/>
    <row r="24836" ht="12.75" customHeight="1" x14ac:dyDescent="0.2"/>
    <row r="24837" ht="12.75" customHeight="1" x14ac:dyDescent="0.2"/>
    <row r="24838" ht="12.75" customHeight="1" x14ac:dyDescent="0.2"/>
    <row r="24839" ht="12.75" customHeight="1" x14ac:dyDescent="0.2"/>
    <row r="24840" ht="12.75" customHeight="1" x14ac:dyDescent="0.2"/>
    <row r="24841" ht="12.75" customHeight="1" x14ac:dyDescent="0.2"/>
    <row r="24842" ht="12.75" customHeight="1" x14ac:dyDescent="0.2"/>
    <row r="24843" ht="12.75" customHeight="1" x14ac:dyDescent="0.2"/>
    <row r="24844" ht="12.75" customHeight="1" x14ac:dyDescent="0.2"/>
    <row r="24845" ht="12.75" customHeight="1" x14ac:dyDescent="0.2"/>
    <row r="24846" ht="12.75" customHeight="1" x14ac:dyDescent="0.2"/>
    <row r="24847" ht="12.75" customHeight="1" x14ac:dyDescent="0.2"/>
    <row r="24848" ht="12.75" customHeight="1" x14ac:dyDescent="0.2"/>
    <row r="24849" ht="12.75" customHeight="1" x14ac:dyDescent="0.2"/>
    <row r="24850" ht="12.75" customHeight="1" x14ac:dyDescent="0.2"/>
    <row r="24851" ht="12.75" customHeight="1" x14ac:dyDescent="0.2"/>
    <row r="24852" ht="12.75" customHeight="1" x14ac:dyDescent="0.2"/>
    <row r="24853" ht="12.75" customHeight="1" x14ac:dyDescent="0.2"/>
    <row r="24854" ht="12.75" customHeight="1" x14ac:dyDescent="0.2"/>
    <row r="24855" ht="12.75" customHeight="1" x14ac:dyDescent="0.2"/>
    <row r="24856" ht="12.75" customHeight="1" x14ac:dyDescent="0.2"/>
    <row r="24857" ht="12.75" customHeight="1" x14ac:dyDescent="0.2"/>
    <row r="24858" ht="12.75" customHeight="1" x14ac:dyDescent="0.2"/>
    <row r="24859" ht="12.75" customHeight="1" x14ac:dyDescent="0.2"/>
    <row r="24860" ht="12.75" customHeight="1" x14ac:dyDescent="0.2"/>
    <row r="24861" ht="12.75" customHeight="1" x14ac:dyDescent="0.2"/>
    <row r="24862" ht="12.75" customHeight="1" x14ac:dyDescent="0.2"/>
    <row r="24863" ht="12.75" customHeight="1" x14ac:dyDescent="0.2"/>
    <row r="24864" ht="12.75" customHeight="1" x14ac:dyDescent="0.2"/>
    <row r="24865" ht="12.75" customHeight="1" x14ac:dyDescent="0.2"/>
    <row r="24866" ht="12.75" customHeight="1" x14ac:dyDescent="0.2"/>
    <row r="24867" ht="12.75" customHeight="1" x14ac:dyDescent="0.2"/>
    <row r="24868" ht="12.75" customHeight="1" x14ac:dyDescent="0.2"/>
    <row r="24869" ht="12.75" customHeight="1" x14ac:dyDescent="0.2"/>
    <row r="24870" ht="12.75" customHeight="1" x14ac:dyDescent="0.2"/>
    <row r="24871" ht="12.75" customHeight="1" x14ac:dyDescent="0.2"/>
    <row r="24872" ht="12.75" customHeight="1" x14ac:dyDescent="0.2"/>
    <row r="24873" ht="12.75" customHeight="1" x14ac:dyDescent="0.2"/>
    <row r="24874" ht="12.75" customHeight="1" x14ac:dyDescent="0.2"/>
    <row r="24875" ht="12.75" customHeight="1" x14ac:dyDescent="0.2"/>
    <row r="24876" ht="12.75" customHeight="1" x14ac:dyDescent="0.2"/>
    <row r="24877" ht="12.75" customHeight="1" x14ac:dyDescent="0.2"/>
    <row r="24878" ht="12.75" customHeight="1" x14ac:dyDescent="0.2"/>
    <row r="24879" ht="12.75" customHeight="1" x14ac:dyDescent="0.2"/>
    <row r="24880" ht="12.75" customHeight="1" x14ac:dyDescent="0.2"/>
    <row r="24881" ht="12.75" customHeight="1" x14ac:dyDescent="0.2"/>
    <row r="24882" ht="12.75" customHeight="1" x14ac:dyDescent="0.2"/>
    <row r="24883" ht="12.75" customHeight="1" x14ac:dyDescent="0.2"/>
    <row r="24884" ht="12.75" customHeight="1" x14ac:dyDescent="0.2"/>
    <row r="24885" ht="12.75" customHeight="1" x14ac:dyDescent="0.2"/>
    <row r="24886" ht="12.75" customHeight="1" x14ac:dyDescent="0.2"/>
    <row r="24887" ht="12.75" customHeight="1" x14ac:dyDescent="0.2"/>
    <row r="24888" ht="12.75" customHeight="1" x14ac:dyDescent="0.2"/>
    <row r="24889" ht="12.75" customHeight="1" x14ac:dyDescent="0.2"/>
    <row r="24890" ht="12.75" customHeight="1" x14ac:dyDescent="0.2"/>
    <row r="24891" ht="12.75" customHeight="1" x14ac:dyDescent="0.2"/>
    <row r="24892" ht="12.75" customHeight="1" x14ac:dyDescent="0.2"/>
    <row r="24893" ht="12.75" customHeight="1" x14ac:dyDescent="0.2"/>
    <row r="24894" ht="12.75" customHeight="1" x14ac:dyDescent="0.2"/>
    <row r="24895" ht="12.75" customHeight="1" x14ac:dyDescent="0.2"/>
    <row r="24896" ht="12.75" customHeight="1" x14ac:dyDescent="0.2"/>
    <row r="24897" ht="12.75" customHeight="1" x14ac:dyDescent="0.2"/>
    <row r="24898" ht="12.75" customHeight="1" x14ac:dyDescent="0.2"/>
    <row r="24899" ht="12.75" customHeight="1" x14ac:dyDescent="0.2"/>
    <row r="24900" ht="12.75" customHeight="1" x14ac:dyDescent="0.2"/>
    <row r="24901" ht="12.75" customHeight="1" x14ac:dyDescent="0.2"/>
    <row r="24902" ht="12.75" customHeight="1" x14ac:dyDescent="0.2"/>
    <row r="24903" ht="12.75" customHeight="1" x14ac:dyDescent="0.2"/>
    <row r="24904" ht="12.75" customHeight="1" x14ac:dyDescent="0.2"/>
    <row r="24905" ht="12.75" customHeight="1" x14ac:dyDescent="0.2"/>
    <row r="24906" ht="12.75" customHeight="1" x14ac:dyDescent="0.2"/>
    <row r="24907" ht="12.75" customHeight="1" x14ac:dyDescent="0.2"/>
    <row r="24908" ht="12.75" customHeight="1" x14ac:dyDescent="0.2"/>
    <row r="24909" ht="12.75" customHeight="1" x14ac:dyDescent="0.2"/>
    <row r="24910" ht="12.75" customHeight="1" x14ac:dyDescent="0.2"/>
    <row r="24911" ht="12.75" customHeight="1" x14ac:dyDescent="0.2"/>
    <row r="24912" ht="12.75" customHeight="1" x14ac:dyDescent="0.2"/>
    <row r="24913" ht="12.75" customHeight="1" x14ac:dyDescent="0.2"/>
    <row r="24914" ht="12.75" customHeight="1" x14ac:dyDescent="0.2"/>
    <row r="24915" ht="12.75" customHeight="1" x14ac:dyDescent="0.2"/>
    <row r="24916" ht="12.75" customHeight="1" x14ac:dyDescent="0.2"/>
    <row r="24917" ht="12.75" customHeight="1" x14ac:dyDescent="0.2"/>
    <row r="24918" ht="12.75" customHeight="1" x14ac:dyDescent="0.2"/>
    <row r="24919" ht="12.75" customHeight="1" x14ac:dyDescent="0.2"/>
    <row r="24920" ht="12.75" customHeight="1" x14ac:dyDescent="0.2"/>
    <row r="24921" ht="12.75" customHeight="1" x14ac:dyDescent="0.2"/>
    <row r="24922" ht="12.75" customHeight="1" x14ac:dyDescent="0.2"/>
    <row r="24923" ht="12.75" customHeight="1" x14ac:dyDescent="0.2"/>
    <row r="24924" ht="12.75" customHeight="1" x14ac:dyDescent="0.2"/>
    <row r="24925" ht="12.75" customHeight="1" x14ac:dyDescent="0.2"/>
    <row r="24926" ht="12.75" customHeight="1" x14ac:dyDescent="0.2"/>
    <row r="24927" ht="12.75" customHeight="1" x14ac:dyDescent="0.2"/>
    <row r="24928" ht="12.75" customHeight="1" x14ac:dyDescent="0.2"/>
    <row r="24929" ht="12.75" customHeight="1" x14ac:dyDescent="0.2"/>
    <row r="24930" ht="12.75" customHeight="1" x14ac:dyDescent="0.2"/>
    <row r="24931" ht="12.75" customHeight="1" x14ac:dyDescent="0.2"/>
    <row r="24932" ht="12.75" customHeight="1" x14ac:dyDescent="0.2"/>
    <row r="24933" ht="12.75" customHeight="1" x14ac:dyDescent="0.2"/>
    <row r="24934" ht="12.75" customHeight="1" x14ac:dyDescent="0.2"/>
    <row r="24935" ht="12.75" customHeight="1" x14ac:dyDescent="0.2"/>
    <row r="24936" ht="12.75" customHeight="1" x14ac:dyDescent="0.2"/>
    <row r="24937" ht="12.75" customHeight="1" x14ac:dyDescent="0.2"/>
    <row r="24938" ht="12.75" customHeight="1" x14ac:dyDescent="0.2"/>
    <row r="24939" ht="12.75" customHeight="1" x14ac:dyDescent="0.2"/>
    <row r="24940" ht="12.75" customHeight="1" x14ac:dyDescent="0.2"/>
    <row r="24941" ht="12.75" customHeight="1" x14ac:dyDescent="0.2"/>
    <row r="24942" ht="12.75" customHeight="1" x14ac:dyDescent="0.2"/>
    <row r="24943" ht="12.75" customHeight="1" x14ac:dyDescent="0.2"/>
    <row r="24944" ht="12.75" customHeight="1" x14ac:dyDescent="0.2"/>
    <row r="24945" ht="12.75" customHeight="1" x14ac:dyDescent="0.2"/>
    <row r="24946" ht="12.75" customHeight="1" x14ac:dyDescent="0.2"/>
    <row r="24947" ht="12.75" customHeight="1" x14ac:dyDescent="0.2"/>
    <row r="24948" ht="12.75" customHeight="1" x14ac:dyDescent="0.2"/>
    <row r="24949" ht="12.75" customHeight="1" x14ac:dyDescent="0.2"/>
    <row r="24950" ht="12.75" customHeight="1" x14ac:dyDescent="0.2"/>
    <row r="24951" ht="12.75" customHeight="1" x14ac:dyDescent="0.2"/>
    <row r="24952" ht="12.75" customHeight="1" x14ac:dyDescent="0.2"/>
    <row r="24953" ht="12.75" customHeight="1" x14ac:dyDescent="0.2"/>
    <row r="24954" ht="12.75" customHeight="1" x14ac:dyDescent="0.2"/>
    <row r="24955" ht="12.75" customHeight="1" x14ac:dyDescent="0.2"/>
    <row r="24956" ht="12.75" customHeight="1" x14ac:dyDescent="0.2"/>
    <row r="24957" ht="12.75" customHeight="1" x14ac:dyDescent="0.2"/>
    <row r="24958" ht="12.75" customHeight="1" x14ac:dyDescent="0.2"/>
    <row r="24959" ht="12.75" customHeight="1" x14ac:dyDescent="0.2"/>
    <row r="24960" ht="12.75" customHeight="1" x14ac:dyDescent="0.2"/>
    <row r="24961" ht="12.75" customHeight="1" x14ac:dyDescent="0.2"/>
    <row r="24962" ht="12.75" customHeight="1" x14ac:dyDescent="0.2"/>
    <row r="24963" ht="12.75" customHeight="1" x14ac:dyDescent="0.2"/>
    <row r="24964" ht="12.75" customHeight="1" x14ac:dyDescent="0.2"/>
    <row r="24965" ht="12.75" customHeight="1" x14ac:dyDescent="0.2"/>
    <row r="24966" ht="12.75" customHeight="1" x14ac:dyDescent="0.2"/>
    <row r="24967" ht="12.75" customHeight="1" x14ac:dyDescent="0.2"/>
    <row r="24968" ht="12.75" customHeight="1" x14ac:dyDescent="0.2"/>
    <row r="24969" ht="12.75" customHeight="1" x14ac:dyDescent="0.2"/>
    <row r="24970" ht="12.75" customHeight="1" x14ac:dyDescent="0.2"/>
    <row r="24971" ht="12.75" customHeight="1" x14ac:dyDescent="0.2"/>
    <row r="24972" ht="12.75" customHeight="1" x14ac:dyDescent="0.2"/>
    <row r="24973" ht="12.75" customHeight="1" x14ac:dyDescent="0.2"/>
    <row r="24974" ht="12.75" customHeight="1" x14ac:dyDescent="0.2"/>
    <row r="24975" ht="12.75" customHeight="1" x14ac:dyDescent="0.2"/>
    <row r="24976" ht="12.75" customHeight="1" x14ac:dyDescent="0.2"/>
    <row r="24977" ht="12.75" customHeight="1" x14ac:dyDescent="0.2"/>
    <row r="24978" ht="12.75" customHeight="1" x14ac:dyDescent="0.2"/>
    <row r="24979" ht="12.75" customHeight="1" x14ac:dyDescent="0.2"/>
    <row r="24980" ht="12.75" customHeight="1" x14ac:dyDescent="0.2"/>
    <row r="24981" ht="12.75" customHeight="1" x14ac:dyDescent="0.2"/>
    <row r="24982" ht="12.75" customHeight="1" x14ac:dyDescent="0.2"/>
    <row r="24983" ht="12.75" customHeight="1" x14ac:dyDescent="0.2"/>
    <row r="24984" ht="12.75" customHeight="1" x14ac:dyDescent="0.2"/>
    <row r="24985" ht="12.75" customHeight="1" x14ac:dyDescent="0.2"/>
    <row r="24986" ht="12.75" customHeight="1" x14ac:dyDescent="0.2"/>
    <row r="24987" ht="12.75" customHeight="1" x14ac:dyDescent="0.2"/>
    <row r="24988" ht="12.75" customHeight="1" x14ac:dyDescent="0.2"/>
    <row r="24989" ht="12.75" customHeight="1" x14ac:dyDescent="0.2"/>
    <row r="24990" ht="12.75" customHeight="1" x14ac:dyDescent="0.2"/>
    <row r="24991" ht="12.75" customHeight="1" x14ac:dyDescent="0.2"/>
    <row r="24992" ht="12.75" customHeight="1" x14ac:dyDescent="0.2"/>
    <row r="24993" ht="12.75" customHeight="1" x14ac:dyDescent="0.2"/>
    <row r="24994" ht="12.75" customHeight="1" x14ac:dyDescent="0.2"/>
    <row r="24995" ht="12.75" customHeight="1" x14ac:dyDescent="0.2"/>
    <row r="24996" ht="12.75" customHeight="1" x14ac:dyDescent="0.2"/>
    <row r="24997" ht="12.75" customHeight="1" x14ac:dyDescent="0.2"/>
    <row r="24998" ht="12.75" customHeight="1" x14ac:dyDescent="0.2"/>
    <row r="24999" ht="12.75" customHeight="1" x14ac:dyDescent="0.2"/>
    <row r="25000" ht="12.75" customHeight="1" x14ac:dyDescent="0.2"/>
    <row r="25001" ht="12.75" customHeight="1" x14ac:dyDescent="0.2"/>
    <row r="25002" ht="12.75" customHeight="1" x14ac:dyDescent="0.2"/>
    <row r="25003" ht="12.75" customHeight="1" x14ac:dyDescent="0.2"/>
    <row r="25004" ht="12.75" customHeight="1" x14ac:dyDescent="0.2"/>
    <row r="25005" ht="12.75" customHeight="1" x14ac:dyDescent="0.2"/>
    <row r="25006" ht="12.75" customHeight="1" x14ac:dyDescent="0.2"/>
    <row r="25007" ht="12.75" customHeight="1" x14ac:dyDescent="0.2"/>
    <row r="25008" ht="12.75" customHeight="1" x14ac:dyDescent="0.2"/>
    <row r="25009" ht="12.75" customHeight="1" x14ac:dyDescent="0.2"/>
    <row r="25010" ht="12.75" customHeight="1" x14ac:dyDescent="0.2"/>
    <row r="25011" ht="12.75" customHeight="1" x14ac:dyDescent="0.2"/>
    <row r="25012" ht="12.75" customHeight="1" x14ac:dyDescent="0.2"/>
    <row r="25013" ht="12.75" customHeight="1" x14ac:dyDescent="0.2"/>
    <row r="25014" ht="12.75" customHeight="1" x14ac:dyDescent="0.2"/>
    <row r="25015" ht="12.75" customHeight="1" x14ac:dyDescent="0.2"/>
    <row r="25016" ht="12.75" customHeight="1" x14ac:dyDescent="0.2"/>
    <row r="25017" ht="12.75" customHeight="1" x14ac:dyDescent="0.2"/>
    <row r="25018" ht="12.75" customHeight="1" x14ac:dyDescent="0.2"/>
    <row r="25019" ht="12.75" customHeight="1" x14ac:dyDescent="0.2"/>
    <row r="25020" ht="12.75" customHeight="1" x14ac:dyDescent="0.2"/>
    <row r="25021" ht="12.75" customHeight="1" x14ac:dyDescent="0.2"/>
    <row r="25022" ht="12.75" customHeight="1" x14ac:dyDescent="0.2"/>
    <row r="25023" ht="12.75" customHeight="1" x14ac:dyDescent="0.2"/>
    <row r="25024" ht="12.75" customHeight="1" x14ac:dyDescent="0.2"/>
    <row r="25025" ht="12.75" customHeight="1" x14ac:dyDescent="0.2"/>
    <row r="25026" ht="12.75" customHeight="1" x14ac:dyDescent="0.2"/>
    <row r="25027" ht="12.75" customHeight="1" x14ac:dyDescent="0.2"/>
    <row r="25028" ht="12.75" customHeight="1" x14ac:dyDescent="0.2"/>
    <row r="25029" ht="12.75" customHeight="1" x14ac:dyDescent="0.2"/>
    <row r="25030" ht="12.75" customHeight="1" x14ac:dyDescent="0.2"/>
    <row r="25031" ht="12.75" customHeight="1" x14ac:dyDescent="0.2"/>
    <row r="25032" ht="12.75" customHeight="1" x14ac:dyDescent="0.2"/>
    <row r="25033" ht="12.75" customHeight="1" x14ac:dyDescent="0.2"/>
    <row r="25034" ht="12.75" customHeight="1" x14ac:dyDescent="0.2"/>
    <row r="25035" ht="12.75" customHeight="1" x14ac:dyDescent="0.2"/>
    <row r="25036" ht="12.75" customHeight="1" x14ac:dyDescent="0.2"/>
    <row r="25037" ht="12.75" customHeight="1" x14ac:dyDescent="0.2"/>
    <row r="25038" ht="12.75" customHeight="1" x14ac:dyDescent="0.2"/>
    <row r="25039" ht="12.75" customHeight="1" x14ac:dyDescent="0.2"/>
    <row r="25040" ht="12.75" customHeight="1" x14ac:dyDescent="0.2"/>
    <row r="25041" ht="12.75" customHeight="1" x14ac:dyDescent="0.2"/>
    <row r="25042" ht="12.75" customHeight="1" x14ac:dyDescent="0.2"/>
    <row r="25043" ht="12.75" customHeight="1" x14ac:dyDescent="0.2"/>
    <row r="25044" ht="12.75" customHeight="1" x14ac:dyDescent="0.2"/>
    <row r="25045" ht="12.75" customHeight="1" x14ac:dyDescent="0.2"/>
    <row r="25046" ht="12.75" customHeight="1" x14ac:dyDescent="0.2"/>
    <row r="25047" ht="12.75" customHeight="1" x14ac:dyDescent="0.2"/>
    <row r="25048" ht="12.75" customHeight="1" x14ac:dyDescent="0.2"/>
    <row r="25049" ht="12.75" customHeight="1" x14ac:dyDescent="0.2"/>
    <row r="25050" ht="12.75" customHeight="1" x14ac:dyDescent="0.2"/>
    <row r="25051" ht="12.75" customHeight="1" x14ac:dyDescent="0.2"/>
    <row r="25052" ht="12.75" customHeight="1" x14ac:dyDescent="0.2"/>
    <row r="25053" ht="12.75" customHeight="1" x14ac:dyDescent="0.2"/>
    <row r="25054" ht="12.75" customHeight="1" x14ac:dyDescent="0.2"/>
    <row r="25055" ht="12.75" customHeight="1" x14ac:dyDescent="0.2"/>
    <row r="25056" ht="12.75" customHeight="1" x14ac:dyDescent="0.2"/>
    <row r="25057" ht="12.75" customHeight="1" x14ac:dyDescent="0.2"/>
    <row r="25058" ht="12.75" customHeight="1" x14ac:dyDescent="0.2"/>
    <row r="25059" ht="12.75" customHeight="1" x14ac:dyDescent="0.2"/>
    <row r="25060" ht="12.75" customHeight="1" x14ac:dyDescent="0.2"/>
    <row r="25061" ht="12.75" customHeight="1" x14ac:dyDescent="0.2"/>
    <row r="25062" ht="12.75" customHeight="1" x14ac:dyDescent="0.2"/>
    <row r="25063" ht="12.75" customHeight="1" x14ac:dyDescent="0.2"/>
    <row r="25064" ht="12.75" customHeight="1" x14ac:dyDescent="0.2"/>
    <row r="25065" ht="12.75" customHeight="1" x14ac:dyDescent="0.2"/>
    <row r="25066" ht="12.75" customHeight="1" x14ac:dyDescent="0.2"/>
    <row r="25067" ht="12.75" customHeight="1" x14ac:dyDescent="0.2"/>
    <row r="25068" ht="12.75" customHeight="1" x14ac:dyDescent="0.2"/>
    <row r="25069" ht="12.75" customHeight="1" x14ac:dyDescent="0.2"/>
    <row r="25070" ht="12.75" customHeight="1" x14ac:dyDescent="0.2"/>
    <row r="25071" ht="12.75" customHeight="1" x14ac:dyDescent="0.2"/>
    <row r="25072" ht="12.75" customHeight="1" x14ac:dyDescent="0.2"/>
    <row r="25073" ht="12.75" customHeight="1" x14ac:dyDescent="0.2"/>
    <row r="25074" ht="12.75" customHeight="1" x14ac:dyDescent="0.2"/>
    <row r="25075" ht="12.75" customHeight="1" x14ac:dyDescent="0.2"/>
    <row r="25076" ht="12.75" customHeight="1" x14ac:dyDescent="0.2"/>
    <row r="25077" ht="12.75" customHeight="1" x14ac:dyDescent="0.2"/>
    <row r="25078" ht="12.75" customHeight="1" x14ac:dyDescent="0.2"/>
    <row r="25079" ht="12.75" customHeight="1" x14ac:dyDescent="0.2"/>
    <row r="25080" ht="12.75" customHeight="1" x14ac:dyDescent="0.2"/>
    <row r="25081" ht="12.75" customHeight="1" x14ac:dyDescent="0.2"/>
    <row r="25082" ht="12.75" customHeight="1" x14ac:dyDescent="0.2"/>
    <row r="25083" ht="12.75" customHeight="1" x14ac:dyDescent="0.2"/>
    <row r="25084" ht="12.75" customHeight="1" x14ac:dyDescent="0.2"/>
    <row r="25085" ht="12.75" customHeight="1" x14ac:dyDescent="0.2"/>
    <row r="25086" ht="12.75" customHeight="1" x14ac:dyDescent="0.2"/>
    <row r="25087" ht="12.75" customHeight="1" x14ac:dyDescent="0.2"/>
    <row r="25088" ht="12.75" customHeight="1" x14ac:dyDescent="0.2"/>
    <row r="25089" ht="12.75" customHeight="1" x14ac:dyDescent="0.2"/>
    <row r="25090" ht="12.75" customHeight="1" x14ac:dyDescent="0.2"/>
    <row r="25091" ht="12.75" customHeight="1" x14ac:dyDescent="0.2"/>
    <row r="25092" ht="12.75" customHeight="1" x14ac:dyDescent="0.2"/>
    <row r="25093" ht="12.75" customHeight="1" x14ac:dyDescent="0.2"/>
    <row r="25094" ht="12.75" customHeight="1" x14ac:dyDescent="0.2"/>
    <row r="25095" ht="12.75" customHeight="1" x14ac:dyDescent="0.2"/>
    <row r="25096" ht="12.75" customHeight="1" x14ac:dyDescent="0.2"/>
    <row r="25097" ht="12.75" customHeight="1" x14ac:dyDescent="0.2"/>
    <row r="25098" ht="12.75" customHeight="1" x14ac:dyDescent="0.2"/>
    <row r="25099" ht="12.75" customHeight="1" x14ac:dyDescent="0.2"/>
    <row r="25100" ht="12.75" customHeight="1" x14ac:dyDescent="0.2"/>
    <row r="25101" ht="12.75" customHeight="1" x14ac:dyDescent="0.2"/>
    <row r="25102" ht="12.75" customHeight="1" x14ac:dyDescent="0.2"/>
    <row r="25103" ht="12.75" customHeight="1" x14ac:dyDescent="0.2"/>
    <row r="25104" ht="12.75" customHeight="1" x14ac:dyDescent="0.2"/>
    <row r="25105" ht="12.75" customHeight="1" x14ac:dyDescent="0.2"/>
    <row r="25106" ht="12.75" customHeight="1" x14ac:dyDescent="0.2"/>
    <row r="25107" ht="12.75" customHeight="1" x14ac:dyDescent="0.2"/>
    <row r="25108" ht="12.75" customHeight="1" x14ac:dyDescent="0.2"/>
    <row r="25109" ht="12.75" customHeight="1" x14ac:dyDescent="0.2"/>
    <row r="25110" ht="12.75" customHeight="1" x14ac:dyDescent="0.2"/>
    <row r="25111" ht="12.75" customHeight="1" x14ac:dyDescent="0.2"/>
    <row r="25112" ht="12.75" customHeight="1" x14ac:dyDescent="0.2"/>
    <row r="25113" ht="12.75" customHeight="1" x14ac:dyDescent="0.2"/>
    <row r="25114" ht="12.75" customHeight="1" x14ac:dyDescent="0.2"/>
    <row r="25115" ht="12.75" customHeight="1" x14ac:dyDescent="0.2"/>
    <row r="25116" ht="12.75" customHeight="1" x14ac:dyDescent="0.2"/>
    <row r="25117" ht="12.75" customHeight="1" x14ac:dyDescent="0.2"/>
    <row r="25118" ht="12.75" customHeight="1" x14ac:dyDescent="0.2"/>
    <row r="25119" ht="12.75" customHeight="1" x14ac:dyDescent="0.2"/>
    <row r="25120" ht="12.75" customHeight="1" x14ac:dyDescent="0.2"/>
    <row r="25121" ht="12.75" customHeight="1" x14ac:dyDescent="0.2"/>
    <row r="25122" ht="12.75" customHeight="1" x14ac:dyDescent="0.2"/>
    <row r="25123" ht="12.75" customHeight="1" x14ac:dyDescent="0.2"/>
    <row r="25124" ht="12.75" customHeight="1" x14ac:dyDescent="0.2"/>
    <row r="25125" ht="12.75" customHeight="1" x14ac:dyDescent="0.2"/>
    <row r="25126" ht="12.75" customHeight="1" x14ac:dyDescent="0.2"/>
    <row r="25127" ht="12.75" customHeight="1" x14ac:dyDescent="0.2"/>
    <row r="25128" ht="12.75" customHeight="1" x14ac:dyDescent="0.2"/>
    <row r="25129" ht="12.75" customHeight="1" x14ac:dyDescent="0.2"/>
    <row r="25130" ht="12.75" customHeight="1" x14ac:dyDescent="0.2"/>
    <row r="25131" ht="12.75" customHeight="1" x14ac:dyDescent="0.2"/>
    <row r="25132" ht="12.75" customHeight="1" x14ac:dyDescent="0.2"/>
    <row r="25133" ht="12.75" customHeight="1" x14ac:dyDescent="0.2"/>
    <row r="25134" ht="12.75" customHeight="1" x14ac:dyDescent="0.2"/>
    <row r="25135" ht="12.75" customHeight="1" x14ac:dyDescent="0.2"/>
    <row r="25136" ht="12.75" customHeight="1" x14ac:dyDescent="0.2"/>
    <row r="25137" ht="12.75" customHeight="1" x14ac:dyDescent="0.2"/>
    <row r="25138" ht="12.75" customHeight="1" x14ac:dyDescent="0.2"/>
    <row r="25139" ht="12.75" customHeight="1" x14ac:dyDescent="0.2"/>
    <row r="25140" ht="12.75" customHeight="1" x14ac:dyDescent="0.2"/>
    <row r="25141" ht="12.75" customHeight="1" x14ac:dyDescent="0.2"/>
    <row r="25142" ht="12.75" customHeight="1" x14ac:dyDescent="0.2"/>
    <row r="25143" ht="12.75" customHeight="1" x14ac:dyDescent="0.2"/>
    <row r="25144" ht="12.75" customHeight="1" x14ac:dyDescent="0.2"/>
    <row r="25145" ht="12.75" customHeight="1" x14ac:dyDescent="0.2"/>
    <row r="25146" ht="12.75" customHeight="1" x14ac:dyDescent="0.2"/>
    <row r="25147" ht="12.75" customHeight="1" x14ac:dyDescent="0.2"/>
    <row r="25148" ht="12.75" customHeight="1" x14ac:dyDescent="0.2"/>
    <row r="25149" ht="12.75" customHeight="1" x14ac:dyDescent="0.2"/>
    <row r="25150" ht="12.75" customHeight="1" x14ac:dyDescent="0.2"/>
    <row r="25151" ht="12.75" customHeight="1" x14ac:dyDescent="0.2"/>
    <row r="25152" ht="12.75" customHeight="1" x14ac:dyDescent="0.2"/>
    <row r="25153" ht="12.75" customHeight="1" x14ac:dyDescent="0.2"/>
    <row r="25154" ht="12.75" customHeight="1" x14ac:dyDescent="0.2"/>
    <row r="25155" ht="12.75" customHeight="1" x14ac:dyDescent="0.2"/>
    <row r="25156" ht="12.75" customHeight="1" x14ac:dyDescent="0.2"/>
    <row r="25157" ht="12.75" customHeight="1" x14ac:dyDescent="0.2"/>
    <row r="25158" ht="12.75" customHeight="1" x14ac:dyDescent="0.2"/>
    <row r="25159" ht="12.75" customHeight="1" x14ac:dyDescent="0.2"/>
    <row r="25160" ht="12.75" customHeight="1" x14ac:dyDescent="0.2"/>
    <row r="25161" ht="12.75" customHeight="1" x14ac:dyDescent="0.2"/>
    <row r="25162" ht="12.75" customHeight="1" x14ac:dyDescent="0.2"/>
    <row r="25163" ht="12.75" customHeight="1" x14ac:dyDescent="0.2"/>
    <row r="25164" ht="12.75" customHeight="1" x14ac:dyDescent="0.2"/>
    <row r="25165" ht="12.75" customHeight="1" x14ac:dyDescent="0.2"/>
    <row r="25166" ht="12.75" customHeight="1" x14ac:dyDescent="0.2"/>
    <row r="25167" ht="12.75" customHeight="1" x14ac:dyDescent="0.2"/>
    <row r="25168" ht="12.75" customHeight="1" x14ac:dyDescent="0.2"/>
    <row r="25169" ht="12.75" customHeight="1" x14ac:dyDescent="0.2"/>
    <row r="25170" ht="12.75" customHeight="1" x14ac:dyDescent="0.2"/>
    <row r="25171" ht="12.75" customHeight="1" x14ac:dyDescent="0.2"/>
    <row r="25172" ht="12.75" customHeight="1" x14ac:dyDescent="0.2"/>
    <row r="25173" ht="12.75" customHeight="1" x14ac:dyDescent="0.2"/>
    <row r="25174" ht="12.75" customHeight="1" x14ac:dyDescent="0.2"/>
    <row r="25175" ht="12.75" customHeight="1" x14ac:dyDescent="0.2"/>
    <row r="25176" ht="12.75" customHeight="1" x14ac:dyDescent="0.2"/>
    <row r="25177" ht="12.75" customHeight="1" x14ac:dyDescent="0.2"/>
    <row r="25178" ht="12.75" customHeight="1" x14ac:dyDescent="0.2"/>
    <row r="25179" ht="12.75" customHeight="1" x14ac:dyDescent="0.2"/>
    <row r="25180" ht="12.75" customHeight="1" x14ac:dyDescent="0.2"/>
    <row r="25181" ht="12.75" customHeight="1" x14ac:dyDescent="0.2"/>
    <row r="25182" ht="12.75" customHeight="1" x14ac:dyDescent="0.2"/>
    <row r="25183" ht="12.75" customHeight="1" x14ac:dyDescent="0.2"/>
    <row r="25184" ht="12.75" customHeight="1" x14ac:dyDescent="0.2"/>
    <row r="25185" ht="12.75" customHeight="1" x14ac:dyDescent="0.2"/>
    <row r="25186" ht="12.75" customHeight="1" x14ac:dyDescent="0.2"/>
    <row r="25187" ht="12.75" customHeight="1" x14ac:dyDescent="0.2"/>
    <row r="25188" ht="12.75" customHeight="1" x14ac:dyDescent="0.2"/>
    <row r="25189" ht="12.75" customHeight="1" x14ac:dyDescent="0.2"/>
    <row r="25190" ht="12.75" customHeight="1" x14ac:dyDescent="0.2"/>
    <row r="25191" ht="12.75" customHeight="1" x14ac:dyDescent="0.2"/>
    <row r="25192" ht="12.75" customHeight="1" x14ac:dyDescent="0.2"/>
    <row r="25193" ht="12.75" customHeight="1" x14ac:dyDescent="0.2"/>
    <row r="25194" ht="12.75" customHeight="1" x14ac:dyDescent="0.2"/>
    <row r="25195" ht="12.75" customHeight="1" x14ac:dyDescent="0.2"/>
    <row r="25196" ht="12.75" customHeight="1" x14ac:dyDescent="0.2"/>
    <row r="25197" ht="12.75" customHeight="1" x14ac:dyDescent="0.2"/>
    <row r="25198" ht="12.75" customHeight="1" x14ac:dyDescent="0.2"/>
    <row r="25199" ht="12.75" customHeight="1" x14ac:dyDescent="0.2"/>
    <row r="25200" ht="12.75" customHeight="1" x14ac:dyDescent="0.2"/>
    <row r="25201" ht="12.75" customHeight="1" x14ac:dyDescent="0.2"/>
    <row r="25202" ht="12.75" customHeight="1" x14ac:dyDescent="0.2"/>
    <row r="25203" ht="12.75" customHeight="1" x14ac:dyDescent="0.2"/>
    <row r="25204" ht="12.75" customHeight="1" x14ac:dyDescent="0.2"/>
    <row r="25205" ht="12.75" customHeight="1" x14ac:dyDescent="0.2"/>
    <row r="25206" ht="12.75" customHeight="1" x14ac:dyDescent="0.2"/>
    <row r="25207" ht="12.75" customHeight="1" x14ac:dyDescent="0.2"/>
    <row r="25208" ht="12.75" customHeight="1" x14ac:dyDescent="0.2"/>
    <row r="25209" ht="12.75" customHeight="1" x14ac:dyDescent="0.2"/>
    <row r="25210" ht="12.75" customHeight="1" x14ac:dyDescent="0.2"/>
    <row r="25211" ht="12.75" customHeight="1" x14ac:dyDescent="0.2"/>
    <row r="25212" ht="12.75" customHeight="1" x14ac:dyDescent="0.2"/>
    <row r="25213" ht="12.75" customHeight="1" x14ac:dyDescent="0.2"/>
    <row r="25214" ht="12.75" customHeight="1" x14ac:dyDescent="0.2"/>
    <row r="25215" ht="12.75" customHeight="1" x14ac:dyDescent="0.2"/>
    <row r="25216" ht="12.75" customHeight="1" x14ac:dyDescent="0.2"/>
    <row r="25217" ht="12.75" customHeight="1" x14ac:dyDescent="0.2"/>
    <row r="25218" ht="12.75" customHeight="1" x14ac:dyDescent="0.2"/>
    <row r="25219" ht="12.75" customHeight="1" x14ac:dyDescent="0.2"/>
    <row r="25220" ht="12.75" customHeight="1" x14ac:dyDescent="0.2"/>
    <row r="25221" ht="12.75" customHeight="1" x14ac:dyDescent="0.2"/>
    <row r="25222" ht="12.75" customHeight="1" x14ac:dyDescent="0.2"/>
    <row r="25223" ht="12.75" customHeight="1" x14ac:dyDescent="0.2"/>
    <row r="25224" ht="12.75" customHeight="1" x14ac:dyDescent="0.2"/>
    <row r="25225" ht="12.75" customHeight="1" x14ac:dyDescent="0.2"/>
    <row r="25226" ht="12.75" customHeight="1" x14ac:dyDescent="0.2"/>
    <row r="25227" ht="12.75" customHeight="1" x14ac:dyDescent="0.2"/>
    <row r="25228" ht="12.75" customHeight="1" x14ac:dyDescent="0.2"/>
    <row r="25229" ht="12.75" customHeight="1" x14ac:dyDescent="0.2"/>
    <row r="25230" ht="12.75" customHeight="1" x14ac:dyDescent="0.2"/>
    <row r="25231" ht="12.75" customHeight="1" x14ac:dyDescent="0.2"/>
    <row r="25232" ht="12.75" customHeight="1" x14ac:dyDescent="0.2"/>
    <row r="25233" ht="12.75" customHeight="1" x14ac:dyDescent="0.2"/>
    <row r="25234" ht="12.75" customHeight="1" x14ac:dyDescent="0.2"/>
    <row r="25235" ht="12.75" customHeight="1" x14ac:dyDescent="0.2"/>
    <row r="25236" ht="12.75" customHeight="1" x14ac:dyDescent="0.2"/>
    <row r="25237" ht="12.75" customHeight="1" x14ac:dyDescent="0.2"/>
    <row r="25238" ht="12.75" customHeight="1" x14ac:dyDescent="0.2"/>
    <row r="25239" ht="12.75" customHeight="1" x14ac:dyDescent="0.2"/>
    <row r="25240" ht="12.75" customHeight="1" x14ac:dyDescent="0.2"/>
    <row r="25241" ht="12.75" customHeight="1" x14ac:dyDescent="0.2"/>
    <row r="25242" ht="12.75" customHeight="1" x14ac:dyDescent="0.2"/>
    <row r="25243" ht="12.75" customHeight="1" x14ac:dyDescent="0.2"/>
    <row r="25244" ht="12.75" customHeight="1" x14ac:dyDescent="0.2"/>
    <row r="25245" ht="12.75" customHeight="1" x14ac:dyDescent="0.2"/>
    <row r="25246" ht="12.75" customHeight="1" x14ac:dyDescent="0.2"/>
    <row r="25247" ht="12.75" customHeight="1" x14ac:dyDescent="0.2"/>
    <row r="25248" ht="12.75" customHeight="1" x14ac:dyDescent="0.2"/>
    <row r="25249" ht="12.75" customHeight="1" x14ac:dyDescent="0.2"/>
    <row r="25250" ht="12.75" customHeight="1" x14ac:dyDescent="0.2"/>
    <row r="25251" ht="12.75" customHeight="1" x14ac:dyDescent="0.2"/>
    <row r="25252" ht="12.75" customHeight="1" x14ac:dyDescent="0.2"/>
    <row r="25253" ht="12.75" customHeight="1" x14ac:dyDescent="0.2"/>
    <row r="25254" ht="12.75" customHeight="1" x14ac:dyDescent="0.2"/>
    <row r="25255" ht="12.75" customHeight="1" x14ac:dyDescent="0.2"/>
    <row r="25256" ht="12.75" customHeight="1" x14ac:dyDescent="0.2"/>
    <row r="25257" ht="12.75" customHeight="1" x14ac:dyDescent="0.2"/>
    <row r="25258" ht="12.75" customHeight="1" x14ac:dyDescent="0.2"/>
    <row r="25259" ht="12.75" customHeight="1" x14ac:dyDescent="0.2"/>
    <row r="25260" ht="12.75" customHeight="1" x14ac:dyDescent="0.2"/>
    <row r="25261" ht="12.75" customHeight="1" x14ac:dyDescent="0.2"/>
    <row r="25262" ht="12.75" customHeight="1" x14ac:dyDescent="0.2"/>
    <row r="25263" ht="12.75" customHeight="1" x14ac:dyDescent="0.2"/>
    <row r="25264" ht="12.75" customHeight="1" x14ac:dyDescent="0.2"/>
    <row r="25265" ht="12.75" customHeight="1" x14ac:dyDescent="0.2"/>
    <row r="25266" ht="12.75" customHeight="1" x14ac:dyDescent="0.2"/>
    <row r="25267" ht="12.75" customHeight="1" x14ac:dyDescent="0.2"/>
    <row r="25268" ht="12.75" customHeight="1" x14ac:dyDescent="0.2"/>
    <row r="25269" ht="12.75" customHeight="1" x14ac:dyDescent="0.2"/>
    <row r="25270" ht="12.75" customHeight="1" x14ac:dyDescent="0.2"/>
    <row r="25271" ht="12.75" customHeight="1" x14ac:dyDescent="0.2"/>
    <row r="25272" ht="12.75" customHeight="1" x14ac:dyDescent="0.2"/>
    <row r="25273" ht="12.75" customHeight="1" x14ac:dyDescent="0.2"/>
    <row r="25274" ht="12.75" customHeight="1" x14ac:dyDescent="0.2"/>
    <row r="25275" ht="12.75" customHeight="1" x14ac:dyDescent="0.2"/>
    <row r="25276" ht="12.75" customHeight="1" x14ac:dyDescent="0.2"/>
    <row r="25277" ht="12.75" customHeight="1" x14ac:dyDescent="0.2"/>
    <row r="25278" ht="12.75" customHeight="1" x14ac:dyDescent="0.2"/>
    <row r="25279" ht="12.75" customHeight="1" x14ac:dyDescent="0.2"/>
    <row r="25280" ht="12.75" customHeight="1" x14ac:dyDescent="0.2"/>
    <row r="25281" ht="12.75" customHeight="1" x14ac:dyDescent="0.2"/>
    <row r="25282" ht="12.75" customHeight="1" x14ac:dyDescent="0.2"/>
    <row r="25283" ht="12.75" customHeight="1" x14ac:dyDescent="0.2"/>
    <row r="25284" ht="12.75" customHeight="1" x14ac:dyDescent="0.2"/>
    <row r="25285" ht="12.75" customHeight="1" x14ac:dyDescent="0.2"/>
    <row r="25286" ht="12.75" customHeight="1" x14ac:dyDescent="0.2"/>
    <row r="25287" ht="12.75" customHeight="1" x14ac:dyDescent="0.2"/>
    <row r="25288" ht="12.75" customHeight="1" x14ac:dyDescent="0.2"/>
    <row r="25289" ht="12.75" customHeight="1" x14ac:dyDescent="0.2"/>
    <row r="25290" ht="12.75" customHeight="1" x14ac:dyDescent="0.2"/>
    <row r="25291" ht="12.75" customHeight="1" x14ac:dyDescent="0.2"/>
    <row r="25292" ht="12.75" customHeight="1" x14ac:dyDescent="0.2"/>
    <row r="25293" ht="12.75" customHeight="1" x14ac:dyDescent="0.2"/>
    <row r="25294" ht="12.75" customHeight="1" x14ac:dyDescent="0.2"/>
    <row r="25295" ht="12.75" customHeight="1" x14ac:dyDescent="0.2"/>
    <row r="25296" ht="12.75" customHeight="1" x14ac:dyDescent="0.2"/>
    <row r="25297" ht="12.75" customHeight="1" x14ac:dyDescent="0.2"/>
    <row r="25298" ht="12.75" customHeight="1" x14ac:dyDescent="0.2"/>
    <row r="25299" ht="12.75" customHeight="1" x14ac:dyDescent="0.2"/>
    <row r="25300" ht="12.75" customHeight="1" x14ac:dyDescent="0.2"/>
    <row r="25301" ht="12.75" customHeight="1" x14ac:dyDescent="0.2"/>
    <row r="25302" ht="12.75" customHeight="1" x14ac:dyDescent="0.2"/>
    <row r="25303" ht="12.75" customHeight="1" x14ac:dyDescent="0.2"/>
    <row r="25304" ht="12.75" customHeight="1" x14ac:dyDescent="0.2"/>
    <row r="25305" ht="12.75" customHeight="1" x14ac:dyDescent="0.2"/>
    <row r="25306" ht="12.75" customHeight="1" x14ac:dyDescent="0.2"/>
    <row r="25307" ht="12.75" customHeight="1" x14ac:dyDescent="0.2"/>
    <row r="25308" ht="12.75" customHeight="1" x14ac:dyDescent="0.2"/>
    <row r="25309" ht="12.75" customHeight="1" x14ac:dyDescent="0.2"/>
    <row r="25310" ht="12.75" customHeight="1" x14ac:dyDescent="0.2"/>
    <row r="25311" ht="12.75" customHeight="1" x14ac:dyDescent="0.2"/>
    <row r="25312" ht="12.75" customHeight="1" x14ac:dyDescent="0.2"/>
    <row r="25313" ht="12.75" customHeight="1" x14ac:dyDescent="0.2"/>
    <row r="25314" ht="12.75" customHeight="1" x14ac:dyDescent="0.2"/>
    <row r="25315" ht="12.75" customHeight="1" x14ac:dyDescent="0.2"/>
    <row r="25316" ht="12.75" customHeight="1" x14ac:dyDescent="0.2"/>
    <row r="25317" ht="12.75" customHeight="1" x14ac:dyDescent="0.2"/>
    <row r="25318" ht="12.75" customHeight="1" x14ac:dyDescent="0.2"/>
    <row r="25319" ht="12.75" customHeight="1" x14ac:dyDescent="0.2"/>
    <row r="25320" ht="12.75" customHeight="1" x14ac:dyDescent="0.2"/>
    <row r="25321" ht="12.75" customHeight="1" x14ac:dyDescent="0.2"/>
    <row r="25322" ht="12.75" customHeight="1" x14ac:dyDescent="0.2"/>
    <row r="25323" ht="12.75" customHeight="1" x14ac:dyDescent="0.2"/>
    <row r="25324" ht="12.75" customHeight="1" x14ac:dyDescent="0.2"/>
    <row r="25325" ht="12.75" customHeight="1" x14ac:dyDescent="0.2"/>
    <row r="25326" ht="12.75" customHeight="1" x14ac:dyDescent="0.2"/>
    <row r="25327" ht="12.75" customHeight="1" x14ac:dyDescent="0.2"/>
    <row r="25328" ht="12.75" customHeight="1" x14ac:dyDescent="0.2"/>
    <row r="25329" ht="12.75" customHeight="1" x14ac:dyDescent="0.2"/>
    <row r="25330" ht="12.75" customHeight="1" x14ac:dyDescent="0.2"/>
    <row r="25331" ht="12.75" customHeight="1" x14ac:dyDescent="0.2"/>
    <row r="25332" ht="12.75" customHeight="1" x14ac:dyDescent="0.2"/>
    <row r="25333" ht="12.75" customHeight="1" x14ac:dyDescent="0.2"/>
    <row r="25334" ht="12.75" customHeight="1" x14ac:dyDescent="0.2"/>
    <row r="25335" ht="12.75" customHeight="1" x14ac:dyDescent="0.2"/>
    <row r="25336" ht="12.75" customHeight="1" x14ac:dyDescent="0.2"/>
    <row r="25337" ht="12.75" customHeight="1" x14ac:dyDescent="0.2"/>
    <row r="25338" ht="12.75" customHeight="1" x14ac:dyDescent="0.2"/>
    <row r="25339" ht="12.75" customHeight="1" x14ac:dyDescent="0.2"/>
    <row r="25340" ht="12.75" customHeight="1" x14ac:dyDescent="0.2"/>
    <row r="25341" ht="12.75" customHeight="1" x14ac:dyDescent="0.2"/>
    <row r="25342" ht="12.75" customHeight="1" x14ac:dyDescent="0.2"/>
    <row r="25343" ht="12.75" customHeight="1" x14ac:dyDescent="0.2"/>
    <row r="25344" ht="12.75" customHeight="1" x14ac:dyDescent="0.2"/>
    <row r="25345" ht="12.75" customHeight="1" x14ac:dyDescent="0.2"/>
    <row r="25346" ht="12.75" customHeight="1" x14ac:dyDescent="0.2"/>
    <row r="25347" ht="12.75" customHeight="1" x14ac:dyDescent="0.2"/>
    <row r="25348" ht="12.75" customHeight="1" x14ac:dyDescent="0.2"/>
    <row r="25349" ht="12.75" customHeight="1" x14ac:dyDescent="0.2"/>
    <row r="25350" ht="12.75" customHeight="1" x14ac:dyDescent="0.2"/>
    <row r="25351" ht="12.75" customHeight="1" x14ac:dyDescent="0.2"/>
    <row r="25352" ht="12.75" customHeight="1" x14ac:dyDescent="0.2"/>
    <row r="25353" ht="12.75" customHeight="1" x14ac:dyDescent="0.2"/>
    <row r="25354" ht="12.75" customHeight="1" x14ac:dyDescent="0.2"/>
    <row r="25355" ht="12.75" customHeight="1" x14ac:dyDescent="0.2"/>
    <row r="25356" ht="12.75" customHeight="1" x14ac:dyDescent="0.2"/>
    <row r="25357" ht="12.75" customHeight="1" x14ac:dyDescent="0.2"/>
    <row r="25358" ht="12.75" customHeight="1" x14ac:dyDescent="0.2"/>
    <row r="25359" ht="12.75" customHeight="1" x14ac:dyDescent="0.2"/>
    <row r="25360" ht="12.75" customHeight="1" x14ac:dyDescent="0.2"/>
    <row r="25361" ht="12.75" customHeight="1" x14ac:dyDescent="0.2"/>
    <row r="25362" ht="12.75" customHeight="1" x14ac:dyDescent="0.2"/>
    <row r="25363" ht="12.75" customHeight="1" x14ac:dyDescent="0.2"/>
    <row r="25364" ht="12.75" customHeight="1" x14ac:dyDescent="0.2"/>
    <row r="25365" ht="12.75" customHeight="1" x14ac:dyDescent="0.2"/>
    <row r="25366" ht="12.75" customHeight="1" x14ac:dyDescent="0.2"/>
    <row r="25367" ht="12.75" customHeight="1" x14ac:dyDescent="0.2"/>
    <row r="25368" ht="12.75" customHeight="1" x14ac:dyDescent="0.2"/>
    <row r="25369" ht="12.75" customHeight="1" x14ac:dyDescent="0.2"/>
    <row r="25370" ht="12.75" customHeight="1" x14ac:dyDescent="0.2"/>
    <row r="25371" ht="12.75" customHeight="1" x14ac:dyDescent="0.2"/>
    <row r="25372" ht="12.75" customHeight="1" x14ac:dyDescent="0.2"/>
    <row r="25373" ht="12.75" customHeight="1" x14ac:dyDescent="0.2"/>
    <row r="25374" ht="12.75" customHeight="1" x14ac:dyDescent="0.2"/>
    <row r="25375" ht="12.75" customHeight="1" x14ac:dyDescent="0.2"/>
    <row r="25376" ht="12.75" customHeight="1" x14ac:dyDescent="0.2"/>
    <row r="25377" ht="12.75" customHeight="1" x14ac:dyDescent="0.2"/>
    <row r="25378" ht="12.75" customHeight="1" x14ac:dyDescent="0.2"/>
    <row r="25379" ht="12.75" customHeight="1" x14ac:dyDescent="0.2"/>
    <row r="25380" ht="12.75" customHeight="1" x14ac:dyDescent="0.2"/>
    <row r="25381" ht="12.75" customHeight="1" x14ac:dyDescent="0.2"/>
    <row r="25382" ht="12.75" customHeight="1" x14ac:dyDescent="0.2"/>
    <row r="25383" ht="12.75" customHeight="1" x14ac:dyDescent="0.2"/>
    <row r="25384" ht="12.75" customHeight="1" x14ac:dyDescent="0.2"/>
    <row r="25385" ht="12.75" customHeight="1" x14ac:dyDescent="0.2"/>
    <row r="25386" ht="12.75" customHeight="1" x14ac:dyDescent="0.2"/>
    <row r="25387" ht="12.75" customHeight="1" x14ac:dyDescent="0.2"/>
    <row r="25388" ht="12.75" customHeight="1" x14ac:dyDescent="0.2"/>
    <row r="25389" ht="12.75" customHeight="1" x14ac:dyDescent="0.2"/>
    <row r="25390" ht="12.75" customHeight="1" x14ac:dyDescent="0.2"/>
    <row r="25391" ht="12.75" customHeight="1" x14ac:dyDescent="0.2"/>
    <row r="25392" ht="12.75" customHeight="1" x14ac:dyDescent="0.2"/>
    <row r="25393" ht="12.75" customHeight="1" x14ac:dyDescent="0.2"/>
    <row r="25394" ht="12.75" customHeight="1" x14ac:dyDescent="0.2"/>
    <row r="25395" ht="12.75" customHeight="1" x14ac:dyDescent="0.2"/>
    <row r="25396" ht="12.75" customHeight="1" x14ac:dyDescent="0.2"/>
    <row r="25397" ht="12.75" customHeight="1" x14ac:dyDescent="0.2"/>
    <row r="25398" ht="12.75" customHeight="1" x14ac:dyDescent="0.2"/>
    <row r="25399" ht="12.75" customHeight="1" x14ac:dyDescent="0.2"/>
    <row r="25400" ht="12.75" customHeight="1" x14ac:dyDescent="0.2"/>
    <row r="25401" ht="12.75" customHeight="1" x14ac:dyDescent="0.2"/>
    <row r="25402" ht="12.75" customHeight="1" x14ac:dyDescent="0.2"/>
    <row r="25403" ht="12.75" customHeight="1" x14ac:dyDescent="0.2"/>
    <row r="25404" ht="12.75" customHeight="1" x14ac:dyDescent="0.2"/>
    <row r="25405" ht="12.75" customHeight="1" x14ac:dyDescent="0.2"/>
    <row r="25406" ht="12.75" customHeight="1" x14ac:dyDescent="0.2"/>
    <row r="25407" ht="12.75" customHeight="1" x14ac:dyDescent="0.2"/>
    <row r="25408" ht="12.75" customHeight="1" x14ac:dyDescent="0.2"/>
    <row r="25409" ht="12.75" customHeight="1" x14ac:dyDescent="0.2"/>
    <row r="25410" ht="12.75" customHeight="1" x14ac:dyDescent="0.2"/>
    <row r="25411" ht="12.75" customHeight="1" x14ac:dyDescent="0.2"/>
    <row r="25412" ht="12.75" customHeight="1" x14ac:dyDescent="0.2"/>
    <row r="25413" ht="12.75" customHeight="1" x14ac:dyDescent="0.2"/>
    <row r="25414" ht="12.75" customHeight="1" x14ac:dyDescent="0.2"/>
    <row r="25415" ht="12.75" customHeight="1" x14ac:dyDescent="0.2"/>
    <row r="25416" ht="12.75" customHeight="1" x14ac:dyDescent="0.2"/>
    <row r="25417" ht="12.75" customHeight="1" x14ac:dyDescent="0.2"/>
    <row r="25418" ht="12.75" customHeight="1" x14ac:dyDescent="0.2"/>
    <row r="25419" ht="12.75" customHeight="1" x14ac:dyDescent="0.2"/>
    <row r="25420" ht="12.75" customHeight="1" x14ac:dyDescent="0.2"/>
    <row r="25421" ht="12.75" customHeight="1" x14ac:dyDescent="0.2"/>
    <row r="25422" ht="12.75" customHeight="1" x14ac:dyDescent="0.2"/>
    <row r="25423" ht="12.75" customHeight="1" x14ac:dyDescent="0.2"/>
    <row r="25424" ht="12.75" customHeight="1" x14ac:dyDescent="0.2"/>
    <row r="25425" ht="12.75" customHeight="1" x14ac:dyDescent="0.2"/>
    <row r="25426" ht="12.75" customHeight="1" x14ac:dyDescent="0.2"/>
    <row r="25427" ht="12.75" customHeight="1" x14ac:dyDescent="0.2"/>
    <row r="25428" ht="12.75" customHeight="1" x14ac:dyDescent="0.2"/>
    <row r="25429" ht="12.75" customHeight="1" x14ac:dyDescent="0.2"/>
    <row r="25430" ht="12.75" customHeight="1" x14ac:dyDescent="0.2"/>
    <row r="25431" ht="12.75" customHeight="1" x14ac:dyDescent="0.2"/>
    <row r="25432" ht="12.75" customHeight="1" x14ac:dyDescent="0.2"/>
    <row r="25433" ht="12.75" customHeight="1" x14ac:dyDescent="0.2"/>
    <row r="25434" ht="12.75" customHeight="1" x14ac:dyDescent="0.2"/>
    <row r="25435" ht="12.75" customHeight="1" x14ac:dyDescent="0.2"/>
    <row r="25436" ht="12.75" customHeight="1" x14ac:dyDescent="0.2"/>
    <row r="25437" ht="12.75" customHeight="1" x14ac:dyDescent="0.2"/>
    <row r="25438" ht="12.75" customHeight="1" x14ac:dyDescent="0.2"/>
    <row r="25439" ht="12.75" customHeight="1" x14ac:dyDescent="0.2"/>
    <row r="25440" ht="12.75" customHeight="1" x14ac:dyDescent="0.2"/>
    <row r="25441" ht="12.75" customHeight="1" x14ac:dyDescent="0.2"/>
    <row r="25442" ht="12.75" customHeight="1" x14ac:dyDescent="0.2"/>
    <row r="25443" ht="12.75" customHeight="1" x14ac:dyDescent="0.2"/>
    <row r="25444" ht="12.75" customHeight="1" x14ac:dyDescent="0.2"/>
    <row r="25445" ht="12.75" customHeight="1" x14ac:dyDescent="0.2"/>
    <row r="25446" ht="12.75" customHeight="1" x14ac:dyDescent="0.2"/>
    <row r="25447" ht="12.75" customHeight="1" x14ac:dyDescent="0.2"/>
    <row r="25448" ht="12.75" customHeight="1" x14ac:dyDescent="0.2"/>
    <row r="25449" ht="12.75" customHeight="1" x14ac:dyDescent="0.2"/>
    <row r="25450" ht="12.75" customHeight="1" x14ac:dyDescent="0.2"/>
    <row r="25451" ht="12.75" customHeight="1" x14ac:dyDescent="0.2"/>
    <row r="25452" ht="12.75" customHeight="1" x14ac:dyDescent="0.2"/>
    <row r="25453" ht="12.75" customHeight="1" x14ac:dyDescent="0.2"/>
    <row r="25454" ht="12.75" customHeight="1" x14ac:dyDescent="0.2"/>
    <row r="25455" ht="12.75" customHeight="1" x14ac:dyDescent="0.2"/>
    <row r="25456" ht="12.75" customHeight="1" x14ac:dyDescent="0.2"/>
    <row r="25457" ht="12.75" customHeight="1" x14ac:dyDescent="0.2"/>
    <row r="25458" ht="12.75" customHeight="1" x14ac:dyDescent="0.2"/>
    <row r="25459" ht="12.75" customHeight="1" x14ac:dyDescent="0.2"/>
    <row r="25460" ht="12.75" customHeight="1" x14ac:dyDescent="0.2"/>
    <row r="25461" ht="12.75" customHeight="1" x14ac:dyDescent="0.2"/>
    <row r="25462" ht="12.75" customHeight="1" x14ac:dyDescent="0.2"/>
    <row r="25463" ht="12.75" customHeight="1" x14ac:dyDescent="0.2"/>
    <row r="25464" ht="12.75" customHeight="1" x14ac:dyDescent="0.2"/>
    <row r="25465" ht="12.75" customHeight="1" x14ac:dyDescent="0.2"/>
    <row r="25466" ht="12.75" customHeight="1" x14ac:dyDescent="0.2"/>
    <row r="25467" ht="12.75" customHeight="1" x14ac:dyDescent="0.2"/>
    <row r="25468" ht="12.75" customHeight="1" x14ac:dyDescent="0.2"/>
    <row r="25469" ht="12.75" customHeight="1" x14ac:dyDescent="0.2"/>
    <row r="25470" ht="12.75" customHeight="1" x14ac:dyDescent="0.2"/>
    <row r="25471" ht="12.75" customHeight="1" x14ac:dyDescent="0.2"/>
    <row r="25472" ht="12.75" customHeight="1" x14ac:dyDescent="0.2"/>
    <row r="25473" ht="12.75" customHeight="1" x14ac:dyDescent="0.2"/>
    <row r="25474" ht="12.75" customHeight="1" x14ac:dyDescent="0.2"/>
    <row r="25475" ht="12.75" customHeight="1" x14ac:dyDescent="0.2"/>
    <row r="25476" ht="12.75" customHeight="1" x14ac:dyDescent="0.2"/>
    <row r="25477" ht="12.75" customHeight="1" x14ac:dyDescent="0.2"/>
    <row r="25478" ht="12.75" customHeight="1" x14ac:dyDescent="0.2"/>
    <row r="25479" ht="12.75" customHeight="1" x14ac:dyDescent="0.2"/>
    <row r="25480" ht="12.75" customHeight="1" x14ac:dyDescent="0.2"/>
    <row r="25481" ht="12.75" customHeight="1" x14ac:dyDescent="0.2"/>
    <row r="25482" ht="12.75" customHeight="1" x14ac:dyDescent="0.2"/>
    <row r="25483" ht="12.75" customHeight="1" x14ac:dyDescent="0.2"/>
    <row r="25484" ht="12.75" customHeight="1" x14ac:dyDescent="0.2"/>
    <row r="25485" ht="12.75" customHeight="1" x14ac:dyDescent="0.2"/>
    <row r="25486" ht="12.75" customHeight="1" x14ac:dyDescent="0.2"/>
    <row r="25487" ht="12.75" customHeight="1" x14ac:dyDescent="0.2"/>
    <row r="25488" ht="12.75" customHeight="1" x14ac:dyDescent="0.2"/>
    <row r="25489" ht="12.75" customHeight="1" x14ac:dyDescent="0.2"/>
    <row r="25490" ht="12.75" customHeight="1" x14ac:dyDescent="0.2"/>
    <row r="25491" ht="12.75" customHeight="1" x14ac:dyDescent="0.2"/>
    <row r="25492" ht="12.75" customHeight="1" x14ac:dyDescent="0.2"/>
    <row r="25493" ht="12.75" customHeight="1" x14ac:dyDescent="0.2"/>
    <row r="25494" ht="12.75" customHeight="1" x14ac:dyDescent="0.2"/>
    <row r="25495" ht="12.75" customHeight="1" x14ac:dyDescent="0.2"/>
    <row r="25496" ht="12.75" customHeight="1" x14ac:dyDescent="0.2"/>
    <row r="25497" ht="12.75" customHeight="1" x14ac:dyDescent="0.2"/>
    <row r="25498" ht="12.75" customHeight="1" x14ac:dyDescent="0.2"/>
    <row r="25499" ht="12.75" customHeight="1" x14ac:dyDescent="0.2"/>
    <row r="25500" ht="12.75" customHeight="1" x14ac:dyDescent="0.2"/>
    <row r="25501" ht="12.75" customHeight="1" x14ac:dyDescent="0.2"/>
    <row r="25502" ht="12.75" customHeight="1" x14ac:dyDescent="0.2"/>
    <row r="25503" ht="12.75" customHeight="1" x14ac:dyDescent="0.2"/>
    <row r="25504" ht="12.75" customHeight="1" x14ac:dyDescent="0.2"/>
    <row r="25505" ht="12.75" customHeight="1" x14ac:dyDescent="0.2"/>
    <row r="25506" ht="12.75" customHeight="1" x14ac:dyDescent="0.2"/>
    <row r="25507" ht="12.75" customHeight="1" x14ac:dyDescent="0.2"/>
    <row r="25508" ht="12.75" customHeight="1" x14ac:dyDescent="0.2"/>
    <row r="25509" ht="12.75" customHeight="1" x14ac:dyDescent="0.2"/>
    <row r="25510" ht="12.75" customHeight="1" x14ac:dyDescent="0.2"/>
    <row r="25511" ht="12.75" customHeight="1" x14ac:dyDescent="0.2"/>
    <row r="25512" ht="12.75" customHeight="1" x14ac:dyDescent="0.2"/>
    <row r="25513" ht="12.75" customHeight="1" x14ac:dyDescent="0.2"/>
    <row r="25514" ht="12.75" customHeight="1" x14ac:dyDescent="0.2"/>
    <row r="25515" ht="12.75" customHeight="1" x14ac:dyDescent="0.2"/>
    <row r="25516" ht="12.75" customHeight="1" x14ac:dyDescent="0.2"/>
    <row r="25517" ht="12.75" customHeight="1" x14ac:dyDescent="0.2"/>
    <row r="25518" ht="12.75" customHeight="1" x14ac:dyDescent="0.2"/>
    <row r="25519" ht="12.75" customHeight="1" x14ac:dyDescent="0.2"/>
    <row r="25520" ht="12.75" customHeight="1" x14ac:dyDescent="0.2"/>
    <row r="25521" ht="12.75" customHeight="1" x14ac:dyDescent="0.2"/>
    <row r="25522" ht="12.75" customHeight="1" x14ac:dyDescent="0.2"/>
    <row r="25523" ht="12.75" customHeight="1" x14ac:dyDescent="0.2"/>
    <row r="25524" ht="12.75" customHeight="1" x14ac:dyDescent="0.2"/>
    <row r="25525" ht="12.75" customHeight="1" x14ac:dyDescent="0.2"/>
    <row r="25526" ht="12.75" customHeight="1" x14ac:dyDescent="0.2"/>
    <row r="25527" ht="12.75" customHeight="1" x14ac:dyDescent="0.2"/>
    <row r="25528" ht="12.75" customHeight="1" x14ac:dyDescent="0.2"/>
    <row r="25529" ht="12.75" customHeight="1" x14ac:dyDescent="0.2"/>
    <row r="25530" ht="12.75" customHeight="1" x14ac:dyDescent="0.2"/>
    <row r="25531" ht="12.75" customHeight="1" x14ac:dyDescent="0.2"/>
    <row r="25532" ht="12.75" customHeight="1" x14ac:dyDescent="0.2"/>
    <row r="25533" ht="12.75" customHeight="1" x14ac:dyDescent="0.2"/>
    <row r="25534" ht="12.75" customHeight="1" x14ac:dyDescent="0.2"/>
    <row r="25535" ht="12.75" customHeight="1" x14ac:dyDescent="0.2"/>
    <row r="25536" ht="12.75" customHeight="1" x14ac:dyDescent="0.2"/>
    <row r="25537" ht="12.75" customHeight="1" x14ac:dyDescent="0.2"/>
    <row r="25538" ht="12.75" customHeight="1" x14ac:dyDescent="0.2"/>
    <row r="25539" ht="12.75" customHeight="1" x14ac:dyDescent="0.2"/>
    <row r="25540" ht="12.75" customHeight="1" x14ac:dyDescent="0.2"/>
    <row r="25541" ht="12.75" customHeight="1" x14ac:dyDescent="0.2"/>
    <row r="25542" ht="12.75" customHeight="1" x14ac:dyDescent="0.2"/>
    <row r="25543" ht="12.75" customHeight="1" x14ac:dyDescent="0.2"/>
    <row r="25544" ht="12.75" customHeight="1" x14ac:dyDescent="0.2"/>
    <row r="25545" ht="12.75" customHeight="1" x14ac:dyDescent="0.2"/>
    <row r="25546" ht="12.75" customHeight="1" x14ac:dyDescent="0.2"/>
    <row r="25547" ht="12.75" customHeight="1" x14ac:dyDescent="0.2"/>
    <row r="25548" ht="12.75" customHeight="1" x14ac:dyDescent="0.2"/>
    <row r="25549" ht="12.75" customHeight="1" x14ac:dyDescent="0.2"/>
    <row r="25550" ht="12.75" customHeight="1" x14ac:dyDescent="0.2"/>
    <row r="25551" ht="12.75" customHeight="1" x14ac:dyDescent="0.2"/>
    <row r="25552" ht="12.75" customHeight="1" x14ac:dyDescent="0.2"/>
    <row r="25553" ht="12.75" customHeight="1" x14ac:dyDescent="0.2"/>
    <row r="25554" ht="12.75" customHeight="1" x14ac:dyDescent="0.2"/>
    <row r="25555" ht="12.75" customHeight="1" x14ac:dyDescent="0.2"/>
    <row r="25556" ht="12.75" customHeight="1" x14ac:dyDescent="0.2"/>
    <row r="25557" ht="12.75" customHeight="1" x14ac:dyDescent="0.2"/>
    <row r="25558" ht="12.75" customHeight="1" x14ac:dyDescent="0.2"/>
    <row r="25559" ht="12.75" customHeight="1" x14ac:dyDescent="0.2"/>
    <row r="25560" ht="12.75" customHeight="1" x14ac:dyDescent="0.2"/>
    <row r="25561" ht="12.75" customHeight="1" x14ac:dyDescent="0.2"/>
    <row r="25562" ht="12.75" customHeight="1" x14ac:dyDescent="0.2"/>
    <row r="25563" ht="12.75" customHeight="1" x14ac:dyDescent="0.2"/>
    <row r="25564" ht="12.75" customHeight="1" x14ac:dyDescent="0.2"/>
    <row r="25565" ht="12.75" customHeight="1" x14ac:dyDescent="0.2"/>
    <row r="25566" ht="12.75" customHeight="1" x14ac:dyDescent="0.2"/>
    <row r="25567" ht="12.75" customHeight="1" x14ac:dyDescent="0.2"/>
    <row r="25568" ht="12.75" customHeight="1" x14ac:dyDescent="0.2"/>
    <row r="25569" ht="12.75" customHeight="1" x14ac:dyDescent="0.2"/>
    <row r="25570" ht="12.75" customHeight="1" x14ac:dyDescent="0.2"/>
    <row r="25571" ht="12.75" customHeight="1" x14ac:dyDescent="0.2"/>
    <row r="25572" ht="12.75" customHeight="1" x14ac:dyDescent="0.2"/>
    <row r="25573" ht="12.75" customHeight="1" x14ac:dyDescent="0.2"/>
    <row r="25574" ht="12.75" customHeight="1" x14ac:dyDescent="0.2"/>
    <row r="25575" ht="12.75" customHeight="1" x14ac:dyDescent="0.2"/>
    <row r="25576" ht="12.75" customHeight="1" x14ac:dyDescent="0.2"/>
    <row r="25577" ht="12.75" customHeight="1" x14ac:dyDescent="0.2"/>
    <row r="25578" ht="12.75" customHeight="1" x14ac:dyDescent="0.2"/>
    <row r="25579" ht="12.75" customHeight="1" x14ac:dyDescent="0.2"/>
    <row r="25580" ht="12.75" customHeight="1" x14ac:dyDescent="0.2"/>
    <row r="25581" ht="12.75" customHeight="1" x14ac:dyDescent="0.2"/>
    <row r="25582" ht="12.75" customHeight="1" x14ac:dyDescent="0.2"/>
    <row r="25583" ht="12.75" customHeight="1" x14ac:dyDescent="0.2"/>
    <row r="25584" ht="12.75" customHeight="1" x14ac:dyDescent="0.2"/>
    <row r="25585" ht="12.75" customHeight="1" x14ac:dyDescent="0.2"/>
    <row r="25586" ht="12.75" customHeight="1" x14ac:dyDescent="0.2"/>
    <row r="25587" ht="12.75" customHeight="1" x14ac:dyDescent="0.2"/>
    <row r="25588" ht="12.75" customHeight="1" x14ac:dyDescent="0.2"/>
    <row r="25589" ht="12.75" customHeight="1" x14ac:dyDescent="0.2"/>
    <row r="25590" ht="12.75" customHeight="1" x14ac:dyDescent="0.2"/>
    <row r="25591" ht="12.75" customHeight="1" x14ac:dyDescent="0.2"/>
    <row r="25592" ht="12.75" customHeight="1" x14ac:dyDescent="0.2"/>
    <row r="25593" ht="12.75" customHeight="1" x14ac:dyDescent="0.2"/>
    <row r="25594" ht="12.75" customHeight="1" x14ac:dyDescent="0.2"/>
    <row r="25595" ht="12.75" customHeight="1" x14ac:dyDescent="0.2"/>
    <row r="25596" ht="12.75" customHeight="1" x14ac:dyDescent="0.2"/>
    <row r="25597" ht="12.75" customHeight="1" x14ac:dyDescent="0.2"/>
    <row r="25598" ht="12.75" customHeight="1" x14ac:dyDescent="0.2"/>
    <row r="25599" ht="12.75" customHeight="1" x14ac:dyDescent="0.2"/>
    <row r="25600" ht="12.75" customHeight="1" x14ac:dyDescent="0.2"/>
    <row r="25601" ht="12.75" customHeight="1" x14ac:dyDescent="0.2"/>
    <row r="25602" ht="12.75" customHeight="1" x14ac:dyDescent="0.2"/>
    <row r="25603" ht="12.75" customHeight="1" x14ac:dyDescent="0.2"/>
    <row r="25604" ht="12.75" customHeight="1" x14ac:dyDescent="0.2"/>
    <row r="25605" ht="12.75" customHeight="1" x14ac:dyDescent="0.2"/>
    <row r="25606" ht="12.75" customHeight="1" x14ac:dyDescent="0.2"/>
    <row r="25607" ht="12.75" customHeight="1" x14ac:dyDescent="0.2"/>
    <row r="25608" ht="12.75" customHeight="1" x14ac:dyDescent="0.2"/>
    <row r="25609" ht="12.75" customHeight="1" x14ac:dyDescent="0.2"/>
    <row r="25610" ht="12.75" customHeight="1" x14ac:dyDescent="0.2"/>
    <row r="25611" ht="12.75" customHeight="1" x14ac:dyDescent="0.2"/>
    <row r="25612" ht="12.75" customHeight="1" x14ac:dyDescent="0.2"/>
    <row r="25613" ht="12.75" customHeight="1" x14ac:dyDescent="0.2"/>
    <row r="25614" ht="12.75" customHeight="1" x14ac:dyDescent="0.2"/>
    <row r="25615" ht="12.75" customHeight="1" x14ac:dyDescent="0.2"/>
    <row r="25616" ht="12.75" customHeight="1" x14ac:dyDescent="0.2"/>
    <row r="25617" ht="12.75" customHeight="1" x14ac:dyDescent="0.2"/>
    <row r="25618" ht="12.75" customHeight="1" x14ac:dyDescent="0.2"/>
    <row r="25619" ht="12.75" customHeight="1" x14ac:dyDescent="0.2"/>
    <row r="25620" ht="12.75" customHeight="1" x14ac:dyDescent="0.2"/>
    <row r="25621" ht="12.75" customHeight="1" x14ac:dyDescent="0.2"/>
    <row r="25622" ht="12.75" customHeight="1" x14ac:dyDescent="0.2"/>
    <row r="25623" ht="12.75" customHeight="1" x14ac:dyDescent="0.2"/>
    <row r="25624" ht="12.75" customHeight="1" x14ac:dyDescent="0.2"/>
    <row r="25625" ht="12.75" customHeight="1" x14ac:dyDescent="0.2"/>
    <row r="25626" ht="12.75" customHeight="1" x14ac:dyDescent="0.2"/>
    <row r="25627" ht="12.75" customHeight="1" x14ac:dyDescent="0.2"/>
    <row r="25628" ht="12.75" customHeight="1" x14ac:dyDescent="0.2"/>
    <row r="25629" ht="12.75" customHeight="1" x14ac:dyDescent="0.2"/>
    <row r="25630" ht="12.75" customHeight="1" x14ac:dyDescent="0.2"/>
    <row r="25631" ht="12.75" customHeight="1" x14ac:dyDescent="0.2"/>
    <row r="25632" ht="12.75" customHeight="1" x14ac:dyDescent="0.2"/>
    <row r="25633" ht="12.75" customHeight="1" x14ac:dyDescent="0.2"/>
    <row r="25634" ht="12.75" customHeight="1" x14ac:dyDescent="0.2"/>
    <row r="25635" ht="12.75" customHeight="1" x14ac:dyDescent="0.2"/>
    <row r="25636" ht="12.75" customHeight="1" x14ac:dyDescent="0.2"/>
    <row r="25637" ht="12.75" customHeight="1" x14ac:dyDescent="0.2"/>
    <row r="25638" ht="12.75" customHeight="1" x14ac:dyDescent="0.2"/>
    <row r="25639" ht="12.75" customHeight="1" x14ac:dyDescent="0.2"/>
    <row r="25640" ht="12.75" customHeight="1" x14ac:dyDescent="0.2"/>
    <row r="25641" ht="12.75" customHeight="1" x14ac:dyDescent="0.2"/>
    <row r="25642" ht="12.75" customHeight="1" x14ac:dyDescent="0.2"/>
    <row r="25643" ht="12.75" customHeight="1" x14ac:dyDescent="0.2"/>
    <row r="25644" ht="12.75" customHeight="1" x14ac:dyDescent="0.2"/>
    <row r="25645" ht="12.75" customHeight="1" x14ac:dyDescent="0.2"/>
    <row r="25646" ht="12.75" customHeight="1" x14ac:dyDescent="0.2"/>
    <row r="25647" ht="12.75" customHeight="1" x14ac:dyDescent="0.2"/>
    <row r="25648" ht="12.75" customHeight="1" x14ac:dyDescent="0.2"/>
    <row r="25649" ht="12.75" customHeight="1" x14ac:dyDescent="0.2"/>
    <row r="25650" ht="12.75" customHeight="1" x14ac:dyDescent="0.2"/>
    <row r="25651" ht="12.75" customHeight="1" x14ac:dyDescent="0.2"/>
    <row r="25652" ht="12.75" customHeight="1" x14ac:dyDescent="0.2"/>
    <row r="25653" ht="12.75" customHeight="1" x14ac:dyDescent="0.2"/>
    <row r="25654" ht="12.75" customHeight="1" x14ac:dyDescent="0.2"/>
    <row r="25655" ht="12.75" customHeight="1" x14ac:dyDescent="0.2"/>
    <row r="25656" ht="12.75" customHeight="1" x14ac:dyDescent="0.2"/>
    <row r="25657" ht="12.75" customHeight="1" x14ac:dyDescent="0.2"/>
    <row r="25658" ht="12.75" customHeight="1" x14ac:dyDescent="0.2"/>
    <row r="25659" ht="12.75" customHeight="1" x14ac:dyDescent="0.2"/>
    <row r="25660" ht="12.75" customHeight="1" x14ac:dyDescent="0.2"/>
    <row r="25661" ht="12.75" customHeight="1" x14ac:dyDescent="0.2"/>
    <row r="25662" ht="12.75" customHeight="1" x14ac:dyDescent="0.2"/>
    <row r="25663" ht="12.75" customHeight="1" x14ac:dyDescent="0.2"/>
    <row r="25664" ht="12.75" customHeight="1" x14ac:dyDescent="0.2"/>
    <row r="25665" ht="12.75" customHeight="1" x14ac:dyDescent="0.2"/>
    <row r="25666" ht="12.75" customHeight="1" x14ac:dyDescent="0.2"/>
    <row r="25667" ht="12.75" customHeight="1" x14ac:dyDescent="0.2"/>
    <row r="25668" ht="12.75" customHeight="1" x14ac:dyDescent="0.2"/>
    <row r="25669" ht="12.75" customHeight="1" x14ac:dyDescent="0.2"/>
    <row r="25670" ht="12.75" customHeight="1" x14ac:dyDescent="0.2"/>
    <row r="25671" ht="12.75" customHeight="1" x14ac:dyDescent="0.2"/>
    <row r="25672" ht="12.75" customHeight="1" x14ac:dyDescent="0.2"/>
    <row r="25673" ht="12.75" customHeight="1" x14ac:dyDescent="0.2"/>
    <row r="25674" ht="12.75" customHeight="1" x14ac:dyDescent="0.2"/>
    <row r="25675" ht="12.75" customHeight="1" x14ac:dyDescent="0.2"/>
    <row r="25676" ht="12.75" customHeight="1" x14ac:dyDescent="0.2"/>
    <row r="25677" ht="12.75" customHeight="1" x14ac:dyDescent="0.2"/>
    <row r="25678" ht="12.75" customHeight="1" x14ac:dyDescent="0.2"/>
    <row r="25679" ht="12.75" customHeight="1" x14ac:dyDescent="0.2"/>
    <row r="25680" ht="12.75" customHeight="1" x14ac:dyDescent="0.2"/>
    <row r="25681" ht="12.75" customHeight="1" x14ac:dyDescent="0.2"/>
    <row r="25682" ht="12.75" customHeight="1" x14ac:dyDescent="0.2"/>
    <row r="25683" ht="12.75" customHeight="1" x14ac:dyDescent="0.2"/>
    <row r="25684" ht="12.75" customHeight="1" x14ac:dyDescent="0.2"/>
    <row r="25685" ht="12.75" customHeight="1" x14ac:dyDescent="0.2"/>
    <row r="25686" ht="12.75" customHeight="1" x14ac:dyDescent="0.2"/>
    <row r="25687" ht="12.75" customHeight="1" x14ac:dyDescent="0.2"/>
    <row r="25688" ht="12.75" customHeight="1" x14ac:dyDescent="0.2"/>
    <row r="25689" ht="12.75" customHeight="1" x14ac:dyDescent="0.2"/>
    <row r="25690" ht="12.75" customHeight="1" x14ac:dyDescent="0.2"/>
    <row r="25691" ht="12.75" customHeight="1" x14ac:dyDescent="0.2"/>
    <row r="25692" ht="12.75" customHeight="1" x14ac:dyDescent="0.2"/>
    <row r="25693" ht="12.75" customHeight="1" x14ac:dyDescent="0.2"/>
    <row r="25694" ht="12.75" customHeight="1" x14ac:dyDescent="0.2"/>
    <row r="25695" ht="12.75" customHeight="1" x14ac:dyDescent="0.2"/>
    <row r="25696" ht="12.75" customHeight="1" x14ac:dyDescent="0.2"/>
    <row r="25697" ht="12.75" customHeight="1" x14ac:dyDescent="0.2"/>
    <row r="25698" ht="12.75" customHeight="1" x14ac:dyDescent="0.2"/>
    <row r="25699" ht="12.75" customHeight="1" x14ac:dyDescent="0.2"/>
    <row r="25700" ht="12.75" customHeight="1" x14ac:dyDescent="0.2"/>
    <row r="25701" ht="12.75" customHeight="1" x14ac:dyDescent="0.2"/>
    <row r="25702" ht="12.75" customHeight="1" x14ac:dyDescent="0.2"/>
    <row r="25703" ht="12.75" customHeight="1" x14ac:dyDescent="0.2"/>
    <row r="25704" ht="12.75" customHeight="1" x14ac:dyDescent="0.2"/>
    <row r="25705" ht="12.75" customHeight="1" x14ac:dyDescent="0.2"/>
    <row r="25706" ht="12.75" customHeight="1" x14ac:dyDescent="0.2"/>
    <row r="25707" ht="12.75" customHeight="1" x14ac:dyDescent="0.2"/>
    <row r="25708" ht="12.75" customHeight="1" x14ac:dyDescent="0.2"/>
    <row r="25709" ht="12.75" customHeight="1" x14ac:dyDescent="0.2"/>
    <row r="25710" ht="12.75" customHeight="1" x14ac:dyDescent="0.2"/>
    <row r="25711" ht="12.75" customHeight="1" x14ac:dyDescent="0.2"/>
    <row r="25712" ht="12.75" customHeight="1" x14ac:dyDescent="0.2"/>
    <row r="25713" ht="12.75" customHeight="1" x14ac:dyDescent="0.2"/>
    <row r="25714" ht="12.75" customHeight="1" x14ac:dyDescent="0.2"/>
    <row r="25715" ht="12.75" customHeight="1" x14ac:dyDescent="0.2"/>
    <row r="25716" ht="12.75" customHeight="1" x14ac:dyDescent="0.2"/>
    <row r="25717" ht="12.75" customHeight="1" x14ac:dyDescent="0.2"/>
    <row r="25718" ht="12.75" customHeight="1" x14ac:dyDescent="0.2"/>
    <row r="25719" ht="12.75" customHeight="1" x14ac:dyDescent="0.2"/>
    <row r="25720" ht="12.75" customHeight="1" x14ac:dyDescent="0.2"/>
    <row r="25721" ht="12.75" customHeight="1" x14ac:dyDescent="0.2"/>
    <row r="25722" ht="12.75" customHeight="1" x14ac:dyDescent="0.2"/>
    <row r="25723" ht="12.75" customHeight="1" x14ac:dyDescent="0.2"/>
    <row r="25724" ht="12.75" customHeight="1" x14ac:dyDescent="0.2"/>
    <row r="25725" ht="12.75" customHeight="1" x14ac:dyDescent="0.2"/>
    <row r="25726" ht="12.75" customHeight="1" x14ac:dyDescent="0.2"/>
    <row r="25727" ht="12.75" customHeight="1" x14ac:dyDescent="0.2"/>
    <row r="25728" ht="12.75" customHeight="1" x14ac:dyDescent="0.2"/>
    <row r="25729" ht="12.75" customHeight="1" x14ac:dyDescent="0.2"/>
    <row r="25730" ht="12.75" customHeight="1" x14ac:dyDescent="0.2"/>
    <row r="25731" ht="12.75" customHeight="1" x14ac:dyDescent="0.2"/>
    <row r="25732" ht="12.75" customHeight="1" x14ac:dyDescent="0.2"/>
    <row r="25733" ht="12.75" customHeight="1" x14ac:dyDescent="0.2"/>
    <row r="25734" ht="12.75" customHeight="1" x14ac:dyDescent="0.2"/>
    <row r="25735" ht="12.75" customHeight="1" x14ac:dyDescent="0.2"/>
    <row r="25736" ht="12.75" customHeight="1" x14ac:dyDescent="0.2"/>
    <row r="25737" ht="12.75" customHeight="1" x14ac:dyDescent="0.2"/>
    <row r="25738" ht="12.75" customHeight="1" x14ac:dyDescent="0.2"/>
    <row r="25739" ht="12.75" customHeight="1" x14ac:dyDescent="0.2"/>
    <row r="25740" ht="12.75" customHeight="1" x14ac:dyDescent="0.2"/>
    <row r="25741" ht="12.75" customHeight="1" x14ac:dyDescent="0.2"/>
    <row r="25742" ht="12.75" customHeight="1" x14ac:dyDescent="0.2"/>
    <row r="25743" ht="12.75" customHeight="1" x14ac:dyDescent="0.2"/>
    <row r="25744" ht="12.75" customHeight="1" x14ac:dyDescent="0.2"/>
    <row r="25745" ht="12.75" customHeight="1" x14ac:dyDescent="0.2"/>
    <row r="25746" ht="12.75" customHeight="1" x14ac:dyDescent="0.2"/>
    <row r="25747" ht="12.75" customHeight="1" x14ac:dyDescent="0.2"/>
    <row r="25748" ht="12.75" customHeight="1" x14ac:dyDescent="0.2"/>
    <row r="25749" ht="12.75" customHeight="1" x14ac:dyDescent="0.2"/>
    <row r="25750" ht="12.75" customHeight="1" x14ac:dyDescent="0.2"/>
    <row r="25751" ht="12.75" customHeight="1" x14ac:dyDescent="0.2"/>
    <row r="25752" ht="12.75" customHeight="1" x14ac:dyDescent="0.2"/>
    <row r="25753" ht="12.75" customHeight="1" x14ac:dyDescent="0.2"/>
    <row r="25754" ht="12.75" customHeight="1" x14ac:dyDescent="0.2"/>
    <row r="25755" ht="12.75" customHeight="1" x14ac:dyDescent="0.2"/>
    <row r="25756" ht="12.75" customHeight="1" x14ac:dyDescent="0.2"/>
    <row r="25757" ht="12.75" customHeight="1" x14ac:dyDescent="0.2"/>
    <row r="25758" ht="12.75" customHeight="1" x14ac:dyDescent="0.2"/>
    <row r="25759" ht="12.75" customHeight="1" x14ac:dyDescent="0.2"/>
    <row r="25760" ht="12.75" customHeight="1" x14ac:dyDescent="0.2"/>
    <row r="25761" ht="12.75" customHeight="1" x14ac:dyDescent="0.2"/>
    <row r="25762" ht="12.75" customHeight="1" x14ac:dyDescent="0.2"/>
    <row r="25763" ht="12.75" customHeight="1" x14ac:dyDescent="0.2"/>
    <row r="25764" ht="12.75" customHeight="1" x14ac:dyDescent="0.2"/>
    <row r="25765" ht="12.75" customHeight="1" x14ac:dyDescent="0.2"/>
    <row r="25766" ht="12.75" customHeight="1" x14ac:dyDescent="0.2"/>
    <row r="25767" ht="12.75" customHeight="1" x14ac:dyDescent="0.2"/>
    <row r="25768" ht="12.75" customHeight="1" x14ac:dyDescent="0.2"/>
    <row r="25769" ht="12.75" customHeight="1" x14ac:dyDescent="0.2"/>
    <row r="25770" ht="12.75" customHeight="1" x14ac:dyDescent="0.2"/>
    <row r="25771" ht="12.75" customHeight="1" x14ac:dyDescent="0.2"/>
    <row r="25772" ht="12.75" customHeight="1" x14ac:dyDescent="0.2"/>
    <row r="25773" ht="12.75" customHeight="1" x14ac:dyDescent="0.2"/>
    <row r="25774" ht="12.75" customHeight="1" x14ac:dyDescent="0.2"/>
    <row r="25775" ht="12.75" customHeight="1" x14ac:dyDescent="0.2"/>
    <row r="25776" ht="12.75" customHeight="1" x14ac:dyDescent="0.2"/>
    <row r="25777" ht="12.75" customHeight="1" x14ac:dyDescent="0.2"/>
    <row r="25778" ht="12.75" customHeight="1" x14ac:dyDescent="0.2"/>
    <row r="25779" ht="12.75" customHeight="1" x14ac:dyDescent="0.2"/>
    <row r="25780" ht="12.75" customHeight="1" x14ac:dyDescent="0.2"/>
    <row r="25781" ht="12.75" customHeight="1" x14ac:dyDescent="0.2"/>
    <row r="25782" ht="12.75" customHeight="1" x14ac:dyDescent="0.2"/>
    <row r="25783" ht="12.75" customHeight="1" x14ac:dyDescent="0.2"/>
    <row r="25784" ht="12.75" customHeight="1" x14ac:dyDescent="0.2"/>
    <row r="25785" ht="12.75" customHeight="1" x14ac:dyDescent="0.2"/>
    <row r="25786" ht="12.75" customHeight="1" x14ac:dyDescent="0.2"/>
    <row r="25787" ht="12.75" customHeight="1" x14ac:dyDescent="0.2"/>
    <row r="25788" ht="12.75" customHeight="1" x14ac:dyDescent="0.2"/>
    <row r="25789" ht="12.75" customHeight="1" x14ac:dyDescent="0.2"/>
    <row r="25790" ht="12.75" customHeight="1" x14ac:dyDescent="0.2"/>
    <row r="25791" ht="12.75" customHeight="1" x14ac:dyDescent="0.2"/>
    <row r="25792" ht="12.75" customHeight="1" x14ac:dyDescent="0.2"/>
    <row r="25793" ht="12.75" customHeight="1" x14ac:dyDescent="0.2"/>
    <row r="25794" ht="12.75" customHeight="1" x14ac:dyDescent="0.2"/>
    <row r="25795" ht="12.75" customHeight="1" x14ac:dyDescent="0.2"/>
    <row r="25796" ht="12.75" customHeight="1" x14ac:dyDescent="0.2"/>
    <row r="25797" ht="12.75" customHeight="1" x14ac:dyDescent="0.2"/>
    <row r="25798" ht="12.75" customHeight="1" x14ac:dyDescent="0.2"/>
    <row r="25799" ht="12.75" customHeight="1" x14ac:dyDescent="0.2"/>
    <row r="25800" ht="12.75" customHeight="1" x14ac:dyDescent="0.2"/>
    <row r="25801" ht="12.75" customHeight="1" x14ac:dyDescent="0.2"/>
    <row r="25802" ht="12.75" customHeight="1" x14ac:dyDescent="0.2"/>
    <row r="25803" ht="12.75" customHeight="1" x14ac:dyDescent="0.2"/>
    <row r="25804" ht="12.75" customHeight="1" x14ac:dyDescent="0.2"/>
    <row r="25805" ht="12.75" customHeight="1" x14ac:dyDescent="0.2"/>
    <row r="25806" ht="12.75" customHeight="1" x14ac:dyDescent="0.2"/>
    <row r="25807" ht="12.75" customHeight="1" x14ac:dyDescent="0.2"/>
    <row r="25808" ht="12.75" customHeight="1" x14ac:dyDescent="0.2"/>
    <row r="25809" ht="12.75" customHeight="1" x14ac:dyDescent="0.2"/>
    <row r="25810" ht="12.75" customHeight="1" x14ac:dyDescent="0.2"/>
    <row r="25811" ht="12.75" customHeight="1" x14ac:dyDescent="0.2"/>
    <row r="25812" ht="12.75" customHeight="1" x14ac:dyDescent="0.2"/>
    <row r="25813" ht="12.75" customHeight="1" x14ac:dyDescent="0.2"/>
    <row r="25814" ht="12.75" customHeight="1" x14ac:dyDescent="0.2"/>
    <row r="25815" ht="12.75" customHeight="1" x14ac:dyDescent="0.2"/>
    <row r="25816" ht="12.75" customHeight="1" x14ac:dyDescent="0.2"/>
    <row r="25817" ht="12.75" customHeight="1" x14ac:dyDescent="0.2"/>
    <row r="25818" ht="12.75" customHeight="1" x14ac:dyDescent="0.2"/>
    <row r="25819" ht="12.75" customHeight="1" x14ac:dyDescent="0.2"/>
    <row r="25820" ht="12.75" customHeight="1" x14ac:dyDescent="0.2"/>
    <row r="25821" ht="12.75" customHeight="1" x14ac:dyDescent="0.2"/>
    <row r="25822" ht="12.75" customHeight="1" x14ac:dyDescent="0.2"/>
    <row r="25823" ht="12.75" customHeight="1" x14ac:dyDescent="0.2"/>
    <row r="25824" ht="12.75" customHeight="1" x14ac:dyDescent="0.2"/>
    <row r="25825" ht="12.75" customHeight="1" x14ac:dyDescent="0.2"/>
    <row r="25826" ht="12.75" customHeight="1" x14ac:dyDescent="0.2"/>
    <row r="25827" ht="12.75" customHeight="1" x14ac:dyDescent="0.2"/>
    <row r="25828" ht="12.75" customHeight="1" x14ac:dyDescent="0.2"/>
    <row r="25829" ht="12.75" customHeight="1" x14ac:dyDescent="0.2"/>
    <row r="25830" ht="12.75" customHeight="1" x14ac:dyDescent="0.2"/>
    <row r="25831" ht="12.75" customHeight="1" x14ac:dyDescent="0.2"/>
    <row r="25832" ht="12.75" customHeight="1" x14ac:dyDescent="0.2"/>
    <row r="25833" ht="12.75" customHeight="1" x14ac:dyDescent="0.2"/>
    <row r="25834" ht="12.75" customHeight="1" x14ac:dyDescent="0.2"/>
    <row r="25835" ht="12.75" customHeight="1" x14ac:dyDescent="0.2"/>
    <row r="25836" ht="12.75" customHeight="1" x14ac:dyDescent="0.2"/>
    <row r="25837" ht="12.75" customHeight="1" x14ac:dyDescent="0.2"/>
    <row r="25838" ht="12.75" customHeight="1" x14ac:dyDescent="0.2"/>
    <row r="25839" ht="12.75" customHeight="1" x14ac:dyDescent="0.2"/>
    <row r="25840" ht="12.75" customHeight="1" x14ac:dyDescent="0.2"/>
    <row r="25841" ht="12.75" customHeight="1" x14ac:dyDescent="0.2"/>
    <row r="25842" ht="12.75" customHeight="1" x14ac:dyDescent="0.2"/>
    <row r="25843" ht="12.75" customHeight="1" x14ac:dyDescent="0.2"/>
    <row r="25844" ht="12.75" customHeight="1" x14ac:dyDescent="0.2"/>
    <row r="25845" ht="12.75" customHeight="1" x14ac:dyDescent="0.2"/>
    <row r="25846" ht="12.75" customHeight="1" x14ac:dyDescent="0.2"/>
    <row r="25847" ht="12.75" customHeight="1" x14ac:dyDescent="0.2"/>
    <row r="25848" ht="12.75" customHeight="1" x14ac:dyDescent="0.2"/>
    <row r="25849" ht="12.75" customHeight="1" x14ac:dyDescent="0.2"/>
    <row r="25850" ht="12.75" customHeight="1" x14ac:dyDescent="0.2"/>
    <row r="25851" ht="12.75" customHeight="1" x14ac:dyDescent="0.2"/>
    <row r="25852" ht="12.75" customHeight="1" x14ac:dyDescent="0.2"/>
    <row r="25853" ht="12.75" customHeight="1" x14ac:dyDescent="0.2"/>
    <row r="25854" ht="12.75" customHeight="1" x14ac:dyDescent="0.2"/>
    <row r="25855" ht="12.75" customHeight="1" x14ac:dyDescent="0.2"/>
    <row r="25856" ht="12.75" customHeight="1" x14ac:dyDescent="0.2"/>
    <row r="25857" ht="12.75" customHeight="1" x14ac:dyDescent="0.2"/>
    <row r="25858" ht="12.75" customHeight="1" x14ac:dyDescent="0.2"/>
    <row r="25859" ht="12.75" customHeight="1" x14ac:dyDescent="0.2"/>
    <row r="25860" ht="12.75" customHeight="1" x14ac:dyDescent="0.2"/>
    <row r="25861" ht="12.75" customHeight="1" x14ac:dyDescent="0.2"/>
    <row r="25862" ht="12.75" customHeight="1" x14ac:dyDescent="0.2"/>
    <row r="25863" ht="12.75" customHeight="1" x14ac:dyDescent="0.2"/>
    <row r="25864" ht="12.75" customHeight="1" x14ac:dyDescent="0.2"/>
    <row r="25865" ht="12.75" customHeight="1" x14ac:dyDescent="0.2"/>
    <row r="25866" ht="12.75" customHeight="1" x14ac:dyDescent="0.2"/>
    <row r="25867" ht="12.75" customHeight="1" x14ac:dyDescent="0.2"/>
    <row r="25868" ht="12.75" customHeight="1" x14ac:dyDescent="0.2"/>
    <row r="25869" ht="12.75" customHeight="1" x14ac:dyDescent="0.2"/>
    <row r="25870" ht="12.75" customHeight="1" x14ac:dyDescent="0.2"/>
    <row r="25871" ht="12.75" customHeight="1" x14ac:dyDescent="0.2"/>
    <row r="25872" ht="12.75" customHeight="1" x14ac:dyDescent="0.2"/>
    <row r="25873" ht="12.75" customHeight="1" x14ac:dyDescent="0.2"/>
    <row r="25874" ht="12.75" customHeight="1" x14ac:dyDescent="0.2"/>
    <row r="25875" ht="12.75" customHeight="1" x14ac:dyDescent="0.2"/>
    <row r="25876" ht="12.75" customHeight="1" x14ac:dyDescent="0.2"/>
    <row r="25877" ht="12.75" customHeight="1" x14ac:dyDescent="0.2"/>
    <row r="25878" ht="12.75" customHeight="1" x14ac:dyDescent="0.2"/>
    <row r="25879" ht="12.75" customHeight="1" x14ac:dyDescent="0.2"/>
    <row r="25880" ht="12.75" customHeight="1" x14ac:dyDescent="0.2"/>
    <row r="25881" ht="12.75" customHeight="1" x14ac:dyDescent="0.2"/>
    <row r="25882" ht="12.75" customHeight="1" x14ac:dyDescent="0.2"/>
    <row r="25883" ht="12.75" customHeight="1" x14ac:dyDescent="0.2"/>
    <row r="25884" ht="12.75" customHeight="1" x14ac:dyDescent="0.2"/>
    <row r="25885" ht="12.75" customHeight="1" x14ac:dyDescent="0.2"/>
    <row r="25886" ht="12.75" customHeight="1" x14ac:dyDescent="0.2"/>
    <row r="25887" ht="12.75" customHeight="1" x14ac:dyDescent="0.2"/>
    <row r="25888" ht="12.75" customHeight="1" x14ac:dyDescent="0.2"/>
    <row r="25889" ht="12.75" customHeight="1" x14ac:dyDescent="0.2"/>
    <row r="25890" ht="12.75" customHeight="1" x14ac:dyDescent="0.2"/>
    <row r="25891" ht="12.75" customHeight="1" x14ac:dyDescent="0.2"/>
    <row r="25892" ht="12.75" customHeight="1" x14ac:dyDescent="0.2"/>
    <row r="25893" ht="12.75" customHeight="1" x14ac:dyDescent="0.2"/>
    <row r="25894" ht="12.75" customHeight="1" x14ac:dyDescent="0.2"/>
    <row r="25895" ht="12.75" customHeight="1" x14ac:dyDescent="0.2"/>
    <row r="25896" ht="12.75" customHeight="1" x14ac:dyDescent="0.2"/>
    <row r="25897" ht="12.75" customHeight="1" x14ac:dyDescent="0.2"/>
    <row r="25898" ht="12.75" customHeight="1" x14ac:dyDescent="0.2"/>
    <row r="25899" ht="12.75" customHeight="1" x14ac:dyDescent="0.2"/>
    <row r="25900" ht="12.75" customHeight="1" x14ac:dyDescent="0.2"/>
    <row r="25901" ht="12.75" customHeight="1" x14ac:dyDescent="0.2"/>
    <row r="25902" ht="12.75" customHeight="1" x14ac:dyDescent="0.2"/>
    <row r="25903" ht="12.75" customHeight="1" x14ac:dyDescent="0.2"/>
    <row r="25904" ht="12.75" customHeight="1" x14ac:dyDescent="0.2"/>
    <row r="25905" ht="12.75" customHeight="1" x14ac:dyDescent="0.2"/>
    <row r="25906" ht="12.75" customHeight="1" x14ac:dyDescent="0.2"/>
    <row r="25907" ht="12.75" customHeight="1" x14ac:dyDescent="0.2"/>
    <row r="25908" ht="12.75" customHeight="1" x14ac:dyDescent="0.2"/>
    <row r="25909" ht="12.75" customHeight="1" x14ac:dyDescent="0.2"/>
    <row r="25910" ht="12.75" customHeight="1" x14ac:dyDescent="0.2"/>
    <row r="25911" ht="12.75" customHeight="1" x14ac:dyDescent="0.2"/>
    <row r="25912" ht="12.75" customHeight="1" x14ac:dyDescent="0.2"/>
    <row r="25913" ht="12.75" customHeight="1" x14ac:dyDescent="0.2"/>
    <row r="25914" ht="12.75" customHeight="1" x14ac:dyDescent="0.2"/>
    <row r="25915" ht="12.75" customHeight="1" x14ac:dyDescent="0.2"/>
    <row r="25916" ht="12.75" customHeight="1" x14ac:dyDescent="0.2"/>
    <row r="25917" ht="12.75" customHeight="1" x14ac:dyDescent="0.2"/>
    <row r="25918" ht="12.75" customHeight="1" x14ac:dyDescent="0.2"/>
    <row r="25919" ht="12.75" customHeight="1" x14ac:dyDescent="0.2"/>
    <row r="25920" ht="12.75" customHeight="1" x14ac:dyDescent="0.2"/>
    <row r="25921" ht="12.75" customHeight="1" x14ac:dyDescent="0.2"/>
    <row r="25922" ht="12.75" customHeight="1" x14ac:dyDescent="0.2"/>
    <row r="25923" ht="12.75" customHeight="1" x14ac:dyDescent="0.2"/>
    <row r="25924" ht="12.75" customHeight="1" x14ac:dyDescent="0.2"/>
    <row r="25925" ht="12.75" customHeight="1" x14ac:dyDescent="0.2"/>
    <row r="25926" ht="12.75" customHeight="1" x14ac:dyDescent="0.2"/>
    <row r="25927" ht="12.75" customHeight="1" x14ac:dyDescent="0.2"/>
    <row r="25928" ht="12.75" customHeight="1" x14ac:dyDescent="0.2"/>
    <row r="25929" ht="12.75" customHeight="1" x14ac:dyDescent="0.2"/>
    <row r="25930" ht="12.75" customHeight="1" x14ac:dyDescent="0.2"/>
    <row r="25931" ht="12.75" customHeight="1" x14ac:dyDescent="0.2"/>
    <row r="25932" ht="12.75" customHeight="1" x14ac:dyDescent="0.2"/>
    <row r="25933" ht="12.75" customHeight="1" x14ac:dyDescent="0.2"/>
    <row r="25934" ht="12.75" customHeight="1" x14ac:dyDescent="0.2"/>
    <row r="25935" ht="12.75" customHeight="1" x14ac:dyDescent="0.2"/>
    <row r="25936" ht="12.75" customHeight="1" x14ac:dyDescent="0.2"/>
    <row r="25937" ht="12.75" customHeight="1" x14ac:dyDescent="0.2"/>
    <row r="25938" ht="12.75" customHeight="1" x14ac:dyDescent="0.2"/>
    <row r="25939" ht="12.75" customHeight="1" x14ac:dyDescent="0.2"/>
    <row r="25940" ht="12.75" customHeight="1" x14ac:dyDescent="0.2"/>
    <row r="25941" ht="12.75" customHeight="1" x14ac:dyDescent="0.2"/>
    <row r="25942" ht="12.75" customHeight="1" x14ac:dyDescent="0.2"/>
    <row r="25943" ht="12.75" customHeight="1" x14ac:dyDescent="0.2"/>
    <row r="25944" ht="12.75" customHeight="1" x14ac:dyDescent="0.2"/>
    <row r="25945" ht="12.75" customHeight="1" x14ac:dyDescent="0.2"/>
    <row r="25946" ht="12.75" customHeight="1" x14ac:dyDescent="0.2"/>
    <row r="25947" ht="12.75" customHeight="1" x14ac:dyDescent="0.2"/>
    <row r="25948" ht="12.75" customHeight="1" x14ac:dyDescent="0.2"/>
    <row r="25949" ht="12.75" customHeight="1" x14ac:dyDescent="0.2"/>
    <row r="25950" ht="12.75" customHeight="1" x14ac:dyDescent="0.2"/>
    <row r="25951" ht="12.75" customHeight="1" x14ac:dyDescent="0.2"/>
    <row r="25952" ht="12.75" customHeight="1" x14ac:dyDescent="0.2"/>
    <row r="25953" ht="12.75" customHeight="1" x14ac:dyDescent="0.2"/>
    <row r="25954" ht="12.75" customHeight="1" x14ac:dyDescent="0.2"/>
    <row r="25955" ht="12.75" customHeight="1" x14ac:dyDescent="0.2"/>
    <row r="25956" ht="12.75" customHeight="1" x14ac:dyDescent="0.2"/>
    <row r="25957" ht="12.75" customHeight="1" x14ac:dyDescent="0.2"/>
    <row r="25958" ht="12.75" customHeight="1" x14ac:dyDescent="0.2"/>
    <row r="25959" ht="12.75" customHeight="1" x14ac:dyDescent="0.2"/>
    <row r="25960" ht="12.75" customHeight="1" x14ac:dyDescent="0.2"/>
    <row r="25961" ht="12.75" customHeight="1" x14ac:dyDescent="0.2"/>
    <row r="25962" ht="12.75" customHeight="1" x14ac:dyDescent="0.2"/>
    <row r="25963" ht="12.75" customHeight="1" x14ac:dyDescent="0.2"/>
    <row r="25964" ht="12.75" customHeight="1" x14ac:dyDescent="0.2"/>
    <row r="25965" ht="12.75" customHeight="1" x14ac:dyDescent="0.2"/>
    <row r="25966" ht="12.75" customHeight="1" x14ac:dyDescent="0.2"/>
    <row r="25967" ht="12.75" customHeight="1" x14ac:dyDescent="0.2"/>
    <row r="25968" ht="12.75" customHeight="1" x14ac:dyDescent="0.2"/>
    <row r="25969" ht="12.75" customHeight="1" x14ac:dyDescent="0.2"/>
    <row r="25970" ht="12.75" customHeight="1" x14ac:dyDescent="0.2"/>
    <row r="25971" ht="12.75" customHeight="1" x14ac:dyDescent="0.2"/>
    <row r="25972" ht="12.75" customHeight="1" x14ac:dyDescent="0.2"/>
    <row r="25973" ht="12.75" customHeight="1" x14ac:dyDescent="0.2"/>
    <row r="25974" ht="12.75" customHeight="1" x14ac:dyDescent="0.2"/>
    <row r="25975" ht="12.75" customHeight="1" x14ac:dyDescent="0.2"/>
    <row r="25976" ht="12.75" customHeight="1" x14ac:dyDescent="0.2"/>
    <row r="25977" ht="12.75" customHeight="1" x14ac:dyDescent="0.2"/>
    <row r="25978" ht="12.75" customHeight="1" x14ac:dyDescent="0.2"/>
    <row r="25979" ht="12.75" customHeight="1" x14ac:dyDescent="0.2"/>
    <row r="25980" ht="12.75" customHeight="1" x14ac:dyDescent="0.2"/>
    <row r="25981" ht="12.75" customHeight="1" x14ac:dyDescent="0.2"/>
    <row r="25982" ht="12.75" customHeight="1" x14ac:dyDescent="0.2"/>
    <row r="25983" ht="12.75" customHeight="1" x14ac:dyDescent="0.2"/>
    <row r="25984" ht="12.75" customHeight="1" x14ac:dyDescent="0.2"/>
    <row r="25985" ht="12.75" customHeight="1" x14ac:dyDescent="0.2"/>
    <row r="25986" ht="12.75" customHeight="1" x14ac:dyDescent="0.2"/>
    <row r="25987" ht="12.75" customHeight="1" x14ac:dyDescent="0.2"/>
    <row r="25988" ht="12.75" customHeight="1" x14ac:dyDescent="0.2"/>
    <row r="25989" ht="12.75" customHeight="1" x14ac:dyDescent="0.2"/>
    <row r="25990" ht="12.75" customHeight="1" x14ac:dyDescent="0.2"/>
    <row r="25991" ht="12.75" customHeight="1" x14ac:dyDescent="0.2"/>
    <row r="25992" ht="12.75" customHeight="1" x14ac:dyDescent="0.2"/>
    <row r="25993" ht="12.75" customHeight="1" x14ac:dyDescent="0.2"/>
    <row r="25994" ht="12.75" customHeight="1" x14ac:dyDescent="0.2"/>
    <row r="25995" ht="12.75" customHeight="1" x14ac:dyDescent="0.2"/>
    <row r="25996" ht="12.75" customHeight="1" x14ac:dyDescent="0.2"/>
    <row r="25997" ht="12.75" customHeight="1" x14ac:dyDescent="0.2"/>
    <row r="25998" ht="12.75" customHeight="1" x14ac:dyDescent="0.2"/>
    <row r="25999" ht="12.75" customHeight="1" x14ac:dyDescent="0.2"/>
    <row r="26000" ht="12.75" customHeight="1" x14ac:dyDescent="0.2"/>
    <row r="26001" ht="12.75" customHeight="1" x14ac:dyDescent="0.2"/>
    <row r="26002" ht="12.75" customHeight="1" x14ac:dyDescent="0.2"/>
    <row r="26003" ht="12.75" customHeight="1" x14ac:dyDescent="0.2"/>
    <row r="26004" ht="12.75" customHeight="1" x14ac:dyDescent="0.2"/>
    <row r="26005" ht="12.75" customHeight="1" x14ac:dyDescent="0.2"/>
    <row r="26006" ht="12.75" customHeight="1" x14ac:dyDescent="0.2"/>
    <row r="26007" ht="12.75" customHeight="1" x14ac:dyDescent="0.2"/>
    <row r="26008" ht="12.75" customHeight="1" x14ac:dyDescent="0.2"/>
    <row r="26009" ht="12.75" customHeight="1" x14ac:dyDescent="0.2"/>
    <row r="26010" ht="12.75" customHeight="1" x14ac:dyDescent="0.2"/>
    <row r="26011" ht="12.75" customHeight="1" x14ac:dyDescent="0.2"/>
    <row r="26012" ht="12.75" customHeight="1" x14ac:dyDescent="0.2"/>
    <row r="26013" ht="12.75" customHeight="1" x14ac:dyDescent="0.2"/>
    <row r="26014" ht="12.75" customHeight="1" x14ac:dyDescent="0.2"/>
    <row r="26015" ht="12.75" customHeight="1" x14ac:dyDescent="0.2"/>
    <row r="26016" ht="12.75" customHeight="1" x14ac:dyDescent="0.2"/>
    <row r="26017" ht="12.75" customHeight="1" x14ac:dyDescent="0.2"/>
    <row r="26018" ht="12.75" customHeight="1" x14ac:dyDescent="0.2"/>
    <row r="26019" ht="12.75" customHeight="1" x14ac:dyDescent="0.2"/>
    <row r="26020" ht="12.75" customHeight="1" x14ac:dyDescent="0.2"/>
    <row r="26021" ht="12.75" customHeight="1" x14ac:dyDescent="0.2"/>
    <row r="26022" ht="12.75" customHeight="1" x14ac:dyDescent="0.2"/>
    <row r="26023" ht="12.75" customHeight="1" x14ac:dyDescent="0.2"/>
    <row r="26024" ht="12.75" customHeight="1" x14ac:dyDescent="0.2"/>
    <row r="26025" ht="12.75" customHeight="1" x14ac:dyDescent="0.2"/>
    <row r="26026" ht="12.75" customHeight="1" x14ac:dyDescent="0.2"/>
    <row r="26027" ht="12.75" customHeight="1" x14ac:dyDescent="0.2"/>
    <row r="26028" ht="12.75" customHeight="1" x14ac:dyDescent="0.2"/>
    <row r="26029" ht="12.75" customHeight="1" x14ac:dyDescent="0.2"/>
    <row r="26030" ht="12.75" customHeight="1" x14ac:dyDescent="0.2"/>
    <row r="26031" ht="12.75" customHeight="1" x14ac:dyDescent="0.2"/>
    <row r="26032" ht="12.75" customHeight="1" x14ac:dyDescent="0.2"/>
    <row r="26033" ht="12.75" customHeight="1" x14ac:dyDescent="0.2"/>
    <row r="26034" ht="12.75" customHeight="1" x14ac:dyDescent="0.2"/>
    <row r="26035" ht="12.75" customHeight="1" x14ac:dyDescent="0.2"/>
    <row r="26036" ht="12.75" customHeight="1" x14ac:dyDescent="0.2"/>
    <row r="26037" ht="12.75" customHeight="1" x14ac:dyDescent="0.2"/>
    <row r="26038" ht="12.75" customHeight="1" x14ac:dyDescent="0.2"/>
    <row r="26039" ht="12.75" customHeight="1" x14ac:dyDescent="0.2"/>
    <row r="26040" ht="12.75" customHeight="1" x14ac:dyDescent="0.2"/>
    <row r="26041" ht="12.75" customHeight="1" x14ac:dyDescent="0.2"/>
    <row r="26042" ht="12.75" customHeight="1" x14ac:dyDescent="0.2"/>
    <row r="26043" ht="12.75" customHeight="1" x14ac:dyDescent="0.2"/>
    <row r="26044" ht="12.75" customHeight="1" x14ac:dyDescent="0.2"/>
    <row r="26045" ht="12.75" customHeight="1" x14ac:dyDescent="0.2"/>
    <row r="26046" ht="12.75" customHeight="1" x14ac:dyDescent="0.2"/>
    <row r="26047" ht="12.75" customHeight="1" x14ac:dyDescent="0.2"/>
    <row r="26048" ht="12.75" customHeight="1" x14ac:dyDescent="0.2"/>
    <row r="26049" ht="12.75" customHeight="1" x14ac:dyDescent="0.2"/>
    <row r="26050" ht="12.75" customHeight="1" x14ac:dyDescent="0.2"/>
    <row r="26051" ht="12.75" customHeight="1" x14ac:dyDescent="0.2"/>
    <row r="26052" ht="12.75" customHeight="1" x14ac:dyDescent="0.2"/>
    <row r="26053" ht="12.75" customHeight="1" x14ac:dyDescent="0.2"/>
    <row r="26054" ht="12.75" customHeight="1" x14ac:dyDescent="0.2"/>
    <row r="26055" ht="12.75" customHeight="1" x14ac:dyDescent="0.2"/>
    <row r="26056" ht="12.75" customHeight="1" x14ac:dyDescent="0.2"/>
    <row r="26057" ht="12.75" customHeight="1" x14ac:dyDescent="0.2"/>
    <row r="26058" ht="12.75" customHeight="1" x14ac:dyDescent="0.2"/>
    <row r="26059" ht="12.75" customHeight="1" x14ac:dyDescent="0.2"/>
    <row r="26060" ht="12.75" customHeight="1" x14ac:dyDescent="0.2"/>
    <row r="26061" ht="12.75" customHeight="1" x14ac:dyDescent="0.2"/>
    <row r="26062" ht="12.75" customHeight="1" x14ac:dyDescent="0.2"/>
    <row r="26063" ht="12.75" customHeight="1" x14ac:dyDescent="0.2"/>
    <row r="26064" ht="12.75" customHeight="1" x14ac:dyDescent="0.2"/>
    <row r="26065" ht="12.75" customHeight="1" x14ac:dyDescent="0.2"/>
    <row r="26066" ht="12.75" customHeight="1" x14ac:dyDescent="0.2"/>
    <row r="26067" ht="12.75" customHeight="1" x14ac:dyDescent="0.2"/>
    <row r="26068" ht="12.75" customHeight="1" x14ac:dyDescent="0.2"/>
    <row r="26069" ht="12.75" customHeight="1" x14ac:dyDescent="0.2"/>
    <row r="26070" ht="12.75" customHeight="1" x14ac:dyDescent="0.2"/>
    <row r="26071" ht="12.75" customHeight="1" x14ac:dyDescent="0.2"/>
    <row r="26072" ht="12.75" customHeight="1" x14ac:dyDescent="0.2"/>
    <row r="26073" ht="12.75" customHeight="1" x14ac:dyDescent="0.2"/>
    <row r="26074" ht="12.75" customHeight="1" x14ac:dyDescent="0.2"/>
    <row r="26075" ht="12.75" customHeight="1" x14ac:dyDescent="0.2"/>
    <row r="26076" ht="12.75" customHeight="1" x14ac:dyDescent="0.2"/>
    <row r="26077" ht="12.75" customHeight="1" x14ac:dyDescent="0.2"/>
    <row r="26078" ht="12.75" customHeight="1" x14ac:dyDescent="0.2"/>
    <row r="26079" ht="12.75" customHeight="1" x14ac:dyDescent="0.2"/>
    <row r="26080" ht="12.75" customHeight="1" x14ac:dyDescent="0.2"/>
    <row r="26081" ht="12.75" customHeight="1" x14ac:dyDescent="0.2"/>
    <row r="26082" ht="12.75" customHeight="1" x14ac:dyDescent="0.2"/>
    <row r="26083" ht="12.75" customHeight="1" x14ac:dyDescent="0.2"/>
    <row r="26084" ht="12.75" customHeight="1" x14ac:dyDescent="0.2"/>
    <row r="26085" ht="12.75" customHeight="1" x14ac:dyDescent="0.2"/>
    <row r="26086" ht="12.75" customHeight="1" x14ac:dyDescent="0.2"/>
    <row r="26087" ht="12.75" customHeight="1" x14ac:dyDescent="0.2"/>
    <row r="26088" ht="12.75" customHeight="1" x14ac:dyDescent="0.2"/>
    <row r="26089" ht="12.75" customHeight="1" x14ac:dyDescent="0.2"/>
    <row r="26090" ht="12.75" customHeight="1" x14ac:dyDescent="0.2"/>
    <row r="26091" ht="12.75" customHeight="1" x14ac:dyDescent="0.2"/>
    <row r="26092" ht="12.75" customHeight="1" x14ac:dyDescent="0.2"/>
    <row r="26093" ht="12.75" customHeight="1" x14ac:dyDescent="0.2"/>
    <row r="26094" ht="12.75" customHeight="1" x14ac:dyDescent="0.2"/>
    <row r="26095" ht="12.75" customHeight="1" x14ac:dyDescent="0.2"/>
    <row r="26096" ht="12.75" customHeight="1" x14ac:dyDescent="0.2"/>
    <row r="26097" ht="12.75" customHeight="1" x14ac:dyDescent="0.2"/>
    <row r="26098" ht="12.75" customHeight="1" x14ac:dyDescent="0.2"/>
    <row r="26099" ht="12.75" customHeight="1" x14ac:dyDescent="0.2"/>
    <row r="26100" ht="12.75" customHeight="1" x14ac:dyDescent="0.2"/>
    <row r="26101" ht="12.75" customHeight="1" x14ac:dyDescent="0.2"/>
    <row r="26102" ht="12.75" customHeight="1" x14ac:dyDescent="0.2"/>
    <row r="26103" ht="12.75" customHeight="1" x14ac:dyDescent="0.2"/>
    <row r="26104" ht="12.75" customHeight="1" x14ac:dyDescent="0.2"/>
    <row r="26105" ht="12.75" customHeight="1" x14ac:dyDescent="0.2"/>
    <row r="26106" ht="12.75" customHeight="1" x14ac:dyDescent="0.2"/>
    <row r="26107" ht="12.75" customHeight="1" x14ac:dyDescent="0.2"/>
    <row r="26108" ht="12.75" customHeight="1" x14ac:dyDescent="0.2"/>
    <row r="26109" ht="12.75" customHeight="1" x14ac:dyDescent="0.2"/>
    <row r="26110" ht="12.75" customHeight="1" x14ac:dyDescent="0.2"/>
    <row r="26111" ht="12.75" customHeight="1" x14ac:dyDescent="0.2"/>
    <row r="26112" ht="12.75" customHeight="1" x14ac:dyDescent="0.2"/>
    <row r="26113" ht="12.75" customHeight="1" x14ac:dyDescent="0.2"/>
    <row r="26114" ht="12.75" customHeight="1" x14ac:dyDescent="0.2"/>
    <row r="26115" ht="12.75" customHeight="1" x14ac:dyDescent="0.2"/>
    <row r="26116" ht="12.75" customHeight="1" x14ac:dyDescent="0.2"/>
    <row r="26117" ht="12.75" customHeight="1" x14ac:dyDescent="0.2"/>
    <row r="26118" ht="12.75" customHeight="1" x14ac:dyDescent="0.2"/>
    <row r="26119" ht="12.75" customHeight="1" x14ac:dyDescent="0.2"/>
    <row r="26120" ht="12.75" customHeight="1" x14ac:dyDescent="0.2"/>
    <row r="26121" ht="12.75" customHeight="1" x14ac:dyDescent="0.2"/>
    <row r="26122" ht="12.75" customHeight="1" x14ac:dyDescent="0.2"/>
    <row r="26123" ht="12.75" customHeight="1" x14ac:dyDescent="0.2"/>
    <row r="26124" ht="12.75" customHeight="1" x14ac:dyDescent="0.2"/>
    <row r="26125" ht="12.75" customHeight="1" x14ac:dyDescent="0.2"/>
    <row r="26126" ht="12.75" customHeight="1" x14ac:dyDescent="0.2"/>
    <row r="26127" ht="12.75" customHeight="1" x14ac:dyDescent="0.2"/>
    <row r="26128" ht="12.75" customHeight="1" x14ac:dyDescent="0.2"/>
    <row r="26129" ht="12.75" customHeight="1" x14ac:dyDescent="0.2"/>
    <row r="26130" ht="12.75" customHeight="1" x14ac:dyDescent="0.2"/>
    <row r="26131" ht="12.75" customHeight="1" x14ac:dyDescent="0.2"/>
    <row r="26132" ht="12.75" customHeight="1" x14ac:dyDescent="0.2"/>
    <row r="26133" ht="12.75" customHeight="1" x14ac:dyDescent="0.2"/>
    <row r="26134" ht="12.75" customHeight="1" x14ac:dyDescent="0.2"/>
    <row r="26135" ht="12.75" customHeight="1" x14ac:dyDescent="0.2"/>
    <row r="26136" ht="12.75" customHeight="1" x14ac:dyDescent="0.2"/>
    <row r="26137" ht="12.75" customHeight="1" x14ac:dyDescent="0.2"/>
    <row r="26138" ht="12.75" customHeight="1" x14ac:dyDescent="0.2"/>
    <row r="26139" ht="12.75" customHeight="1" x14ac:dyDescent="0.2"/>
    <row r="26140" ht="12.75" customHeight="1" x14ac:dyDescent="0.2"/>
    <row r="26141" ht="12.75" customHeight="1" x14ac:dyDescent="0.2"/>
    <row r="26142" ht="12.75" customHeight="1" x14ac:dyDescent="0.2"/>
    <row r="26143" ht="12.75" customHeight="1" x14ac:dyDescent="0.2"/>
    <row r="26144" ht="12.75" customHeight="1" x14ac:dyDescent="0.2"/>
    <row r="26145" ht="12.75" customHeight="1" x14ac:dyDescent="0.2"/>
    <row r="26146" ht="12.75" customHeight="1" x14ac:dyDescent="0.2"/>
    <row r="26147" ht="12.75" customHeight="1" x14ac:dyDescent="0.2"/>
    <row r="26148" ht="12.75" customHeight="1" x14ac:dyDescent="0.2"/>
    <row r="26149" ht="12.75" customHeight="1" x14ac:dyDescent="0.2"/>
    <row r="26150" ht="12.75" customHeight="1" x14ac:dyDescent="0.2"/>
    <row r="26151" ht="12.75" customHeight="1" x14ac:dyDescent="0.2"/>
    <row r="26152" ht="12.75" customHeight="1" x14ac:dyDescent="0.2"/>
    <row r="26153" ht="12.75" customHeight="1" x14ac:dyDescent="0.2"/>
    <row r="26154" ht="12.75" customHeight="1" x14ac:dyDescent="0.2"/>
    <row r="26155" ht="12.75" customHeight="1" x14ac:dyDescent="0.2"/>
    <row r="26156" ht="12.75" customHeight="1" x14ac:dyDescent="0.2"/>
    <row r="26157" ht="12.75" customHeight="1" x14ac:dyDescent="0.2"/>
    <row r="26158" ht="12.75" customHeight="1" x14ac:dyDescent="0.2"/>
    <row r="26159" ht="12.75" customHeight="1" x14ac:dyDescent="0.2"/>
    <row r="26160" ht="12.75" customHeight="1" x14ac:dyDescent="0.2"/>
    <row r="26161" ht="12.75" customHeight="1" x14ac:dyDescent="0.2"/>
    <row r="26162" ht="12.75" customHeight="1" x14ac:dyDescent="0.2"/>
    <row r="26163" ht="12.75" customHeight="1" x14ac:dyDescent="0.2"/>
    <row r="26164" ht="12.75" customHeight="1" x14ac:dyDescent="0.2"/>
    <row r="26165" ht="12.75" customHeight="1" x14ac:dyDescent="0.2"/>
    <row r="26166" ht="12.75" customHeight="1" x14ac:dyDescent="0.2"/>
    <row r="26167" ht="12.75" customHeight="1" x14ac:dyDescent="0.2"/>
    <row r="26168" ht="12.75" customHeight="1" x14ac:dyDescent="0.2"/>
    <row r="26169" ht="12.75" customHeight="1" x14ac:dyDescent="0.2"/>
    <row r="26170" ht="12.75" customHeight="1" x14ac:dyDescent="0.2"/>
    <row r="26171" ht="12.75" customHeight="1" x14ac:dyDescent="0.2"/>
    <row r="26172" ht="12.75" customHeight="1" x14ac:dyDescent="0.2"/>
    <row r="26173" ht="12.75" customHeight="1" x14ac:dyDescent="0.2"/>
    <row r="26174" ht="12.75" customHeight="1" x14ac:dyDescent="0.2"/>
    <row r="26175" ht="12.75" customHeight="1" x14ac:dyDescent="0.2"/>
    <row r="26176" ht="12.75" customHeight="1" x14ac:dyDescent="0.2"/>
    <row r="26177" ht="12.75" customHeight="1" x14ac:dyDescent="0.2"/>
    <row r="26178" ht="12.75" customHeight="1" x14ac:dyDescent="0.2"/>
    <row r="26179" ht="12.75" customHeight="1" x14ac:dyDescent="0.2"/>
    <row r="26180" ht="12.75" customHeight="1" x14ac:dyDescent="0.2"/>
    <row r="26181" ht="12.75" customHeight="1" x14ac:dyDescent="0.2"/>
    <row r="26182" ht="12.75" customHeight="1" x14ac:dyDescent="0.2"/>
    <row r="26183" ht="12.75" customHeight="1" x14ac:dyDescent="0.2"/>
    <row r="26184" ht="12.75" customHeight="1" x14ac:dyDescent="0.2"/>
    <row r="26185" ht="12.75" customHeight="1" x14ac:dyDescent="0.2"/>
    <row r="26186" ht="12.75" customHeight="1" x14ac:dyDescent="0.2"/>
    <row r="26187" ht="12.75" customHeight="1" x14ac:dyDescent="0.2"/>
    <row r="26188" ht="12.75" customHeight="1" x14ac:dyDescent="0.2"/>
    <row r="26189" ht="12.75" customHeight="1" x14ac:dyDescent="0.2"/>
    <row r="26190" ht="12.75" customHeight="1" x14ac:dyDescent="0.2"/>
    <row r="26191" ht="12.75" customHeight="1" x14ac:dyDescent="0.2"/>
    <row r="26192" ht="12.75" customHeight="1" x14ac:dyDescent="0.2"/>
    <row r="26193" ht="12.75" customHeight="1" x14ac:dyDescent="0.2"/>
    <row r="26194" ht="12.75" customHeight="1" x14ac:dyDescent="0.2"/>
    <row r="26195" ht="12.75" customHeight="1" x14ac:dyDescent="0.2"/>
    <row r="26196" ht="12.75" customHeight="1" x14ac:dyDescent="0.2"/>
    <row r="26197" ht="12.75" customHeight="1" x14ac:dyDescent="0.2"/>
    <row r="26198" ht="12.75" customHeight="1" x14ac:dyDescent="0.2"/>
    <row r="26199" ht="12.75" customHeight="1" x14ac:dyDescent="0.2"/>
    <row r="26200" ht="12.75" customHeight="1" x14ac:dyDescent="0.2"/>
    <row r="26201" ht="12.75" customHeight="1" x14ac:dyDescent="0.2"/>
    <row r="26202" ht="12.75" customHeight="1" x14ac:dyDescent="0.2"/>
    <row r="26203" ht="12.75" customHeight="1" x14ac:dyDescent="0.2"/>
    <row r="26204" ht="12.75" customHeight="1" x14ac:dyDescent="0.2"/>
    <row r="26205" ht="12.75" customHeight="1" x14ac:dyDescent="0.2"/>
    <row r="26206" ht="12.75" customHeight="1" x14ac:dyDescent="0.2"/>
    <row r="26207" ht="12.75" customHeight="1" x14ac:dyDescent="0.2"/>
    <row r="26208" ht="12.75" customHeight="1" x14ac:dyDescent="0.2"/>
    <row r="26209" ht="12.75" customHeight="1" x14ac:dyDescent="0.2"/>
    <row r="26210" ht="12.75" customHeight="1" x14ac:dyDescent="0.2"/>
    <row r="26211" ht="12.75" customHeight="1" x14ac:dyDescent="0.2"/>
    <row r="26212" ht="12.75" customHeight="1" x14ac:dyDescent="0.2"/>
    <row r="26213" ht="12.75" customHeight="1" x14ac:dyDescent="0.2"/>
    <row r="26214" ht="12.75" customHeight="1" x14ac:dyDescent="0.2"/>
    <row r="26215" ht="12.75" customHeight="1" x14ac:dyDescent="0.2"/>
    <row r="26216" ht="12.75" customHeight="1" x14ac:dyDescent="0.2"/>
    <row r="26217" ht="12.75" customHeight="1" x14ac:dyDescent="0.2"/>
    <row r="26218" ht="12.75" customHeight="1" x14ac:dyDescent="0.2"/>
    <row r="26219" ht="12.75" customHeight="1" x14ac:dyDescent="0.2"/>
    <row r="26220" ht="12.75" customHeight="1" x14ac:dyDescent="0.2"/>
    <row r="26221" ht="12.75" customHeight="1" x14ac:dyDescent="0.2"/>
    <row r="26222" ht="12.75" customHeight="1" x14ac:dyDescent="0.2"/>
    <row r="26223" ht="12.75" customHeight="1" x14ac:dyDescent="0.2"/>
    <row r="26224" ht="12.75" customHeight="1" x14ac:dyDescent="0.2"/>
    <row r="26225" ht="12.75" customHeight="1" x14ac:dyDescent="0.2"/>
    <row r="26226" ht="12.75" customHeight="1" x14ac:dyDescent="0.2"/>
    <row r="26227" ht="12.75" customHeight="1" x14ac:dyDescent="0.2"/>
    <row r="26228" ht="12.75" customHeight="1" x14ac:dyDescent="0.2"/>
    <row r="26229" ht="12.75" customHeight="1" x14ac:dyDescent="0.2"/>
    <row r="26230" ht="12.75" customHeight="1" x14ac:dyDescent="0.2"/>
    <row r="26231" ht="12.75" customHeight="1" x14ac:dyDescent="0.2"/>
    <row r="26232" ht="12.75" customHeight="1" x14ac:dyDescent="0.2"/>
    <row r="26233" ht="12.75" customHeight="1" x14ac:dyDescent="0.2"/>
    <row r="26234" ht="12.75" customHeight="1" x14ac:dyDescent="0.2"/>
    <row r="26235" ht="12.75" customHeight="1" x14ac:dyDescent="0.2"/>
    <row r="26236" ht="12.75" customHeight="1" x14ac:dyDescent="0.2"/>
    <row r="26237" ht="12.75" customHeight="1" x14ac:dyDescent="0.2"/>
    <row r="26238" ht="12.75" customHeight="1" x14ac:dyDescent="0.2"/>
    <row r="26239" ht="12.75" customHeight="1" x14ac:dyDescent="0.2"/>
    <row r="26240" ht="12.75" customHeight="1" x14ac:dyDescent="0.2"/>
    <row r="26241" ht="12.75" customHeight="1" x14ac:dyDescent="0.2"/>
    <row r="26242" ht="12.75" customHeight="1" x14ac:dyDescent="0.2"/>
    <row r="26243" ht="12.75" customHeight="1" x14ac:dyDescent="0.2"/>
    <row r="26244" ht="12.75" customHeight="1" x14ac:dyDescent="0.2"/>
    <row r="26245" ht="12.75" customHeight="1" x14ac:dyDescent="0.2"/>
    <row r="26246" ht="12.75" customHeight="1" x14ac:dyDescent="0.2"/>
    <row r="26247" ht="12.75" customHeight="1" x14ac:dyDescent="0.2"/>
    <row r="26248" ht="12.75" customHeight="1" x14ac:dyDescent="0.2"/>
    <row r="26249" ht="12.75" customHeight="1" x14ac:dyDescent="0.2"/>
    <row r="26250" ht="12.75" customHeight="1" x14ac:dyDescent="0.2"/>
    <row r="26251" ht="12.75" customHeight="1" x14ac:dyDescent="0.2"/>
    <row r="26252" ht="12.75" customHeight="1" x14ac:dyDescent="0.2"/>
    <row r="26253" ht="12.75" customHeight="1" x14ac:dyDescent="0.2"/>
    <row r="26254" ht="12.75" customHeight="1" x14ac:dyDescent="0.2"/>
    <row r="26255" ht="12.75" customHeight="1" x14ac:dyDescent="0.2"/>
    <row r="26256" ht="12.75" customHeight="1" x14ac:dyDescent="0.2"/>
    <row r="26257" ht="12.75" customHeight="1" x14ac:dyDescent="0.2"/>
    <row r="26258" ht="12.75" customHeight="1" x14ac:dyDescent="0.2"/>
    <row r="26259" ht="12.75" customHeight="1" x14ac:dyDescent="0.2"/>
    <row r="26260" ht="12.75" customHeight="1" x14ac:dyDescent="0.2"/>
    <row r="26261" ht="12.75" customHeight="1" x14ac:dyDescent="0.2"/>
    <row r="26262" ht="12.75" customHeight="1" x14ac:dyDescent="0.2"/>
    <row r="26263" ht="12.75" customHeight="1" x14ac:dyDescent="0.2"/>
    <row r="26264" ht="12.75" customHeight="1" x14ac:dyDescent="0.2"/>
    <row r="26265" ht="12.75" customHeight="1" x14ac:dyDescent="0.2"/>
    <row r="26266" ht="12.75" customHeight="1" x14ac:dyDescent="0.2"/>
    <row r="26267" ht="12.75" customHeight="1" x14ac:dyDescent="0.2"/>
    <row r="26268" ht="12.75" customHeight="1" x14ac:dyDescent="0.2"/>
    <row r="26269" ht="12.75" customHeight="1" x14ac:dyDescent="0.2"/>
    <row r="26270" ht="12.75" customHeight="1" x14ac:dyDescent="0.2"/>
    <row r="26271" ht="12.75" customHeight="1" x14ac:dyDescent="0.2"/>
    <row r="26272" ht="12.75" customHeight="1" x14ac:dyDescent="0.2"/>
    <row r="26273" ht="12.75" customHeight="1" x14ac:dyDescent="0.2"/>
    <row r="26274" ht="12.75" customHeight="1" x14ac:dyDescent="0.2"/>
    <row r="26275" ht="12.75" customHeight="1" x14ac:dyDescent="0.2"/>
    <row r="26276" ht="12.75" customHeight="1" x14ac:dyDescent="0.2"/>
    <row r="26277" ht="12.75" customHeight="1" x14ac:dyDescent="0.2"/>
    <row r="26278" ht="12.75" customHeight="1" x14ac:dyDescent="0.2"/>
    <row r="26279" ht="12.75" customHeight="1" x14ac:dyDescent="0.2"/>
    <row r="26280" ht="12.75" customHeight="1" x14ac:dyDescent="0.2"/>
    <row r="26281" ht="12.75" customHeight="1" x14ac:dyDescent="0.2"/>
    <row r="26282" ht="12.75" customHeight="1" x14ac:dyDescent="0.2"/>
    <row r="26283" ht="12.75" customHeight="1" x14ac:dyDescent="0.2"/>
    <row r="26284" ht="12.75" customHeight="1" x14ac:dyDescent="0.2"/>
    <row r="26285" ht="12.75" customHeight="1" x14ac:dyDescent="0.2"/>
    <row r="26286" ht="12.75" customHeight="1" x14ac:dyDescent="0.2"/>
    <row r="26287" ht="12.75" customHeight="1" x14ac:dyDescent="0.2"/>
    <row r="26288" ht="12.75" customHeight="1" x14ac:dyDescent="0.2"/>
    <row r="26289" ht="12.75" customHeight="1" x14ac:dyDescent="0.2"/>
    <row r="26290" ht="12.75" customHeight="1" x14ac:dyDescent="0.2"/>
    <row r="26291" ht="12.75" customHeight="1" x14ac:dyDescent="0.2"/>
    <row r="26292" ht="12.75" customHeight="1" x14ac:dyDescent="0.2"/>
    <row r="26293" ht="12.75" customHeight="1" x14ac:dyDescent="0.2"/>
    <row r="26294" ht="12.75" customHeight="1" x14ac:dyDescent="0.2"/>
    <row r="26295" ht="12.75" customHeight="1" x14ac:dyDescent="0.2"/>
    <row r="26296" ht="12.75" customHeight="1" x14ac:dyDescent="0.2"/>
    <row r="26297" ht="12.75" customHeight="1" x14ac:dyDescent="0.2"/>
    <row r="26298" ht="12.75" customHeight="1" x14ac:dyDescent="0.2"/>
    <row r="26299" ht="12.75" customHeight="1" x14ac:dyDescent="0.2"/>
    <row r="26300" ht="12.75" customHeight="1" x14ac:dyDescent="0.2"/>
    <row r="26301" ht="12.75" customHeight="1" x14ac:dyDescent="0.2"/>
    <row r="26302" ht="12.75" customHeight="1" x14ac:dyDescent="0.2"/>
    <row r="26303" ht="12.75" customHeight="1" x14ac:dyDescent="0.2"/>
    <row r="26304" ht="12.75" customHeight="1" x14ac:dyDescent="0.2"/>
    <row r="26305" ht="12.75" customHeight="1" x14ac:dyDescent="0.2"/>
    <row r="26306" ht="12.75" customHeight="1" x14ac:dyDescent="0.2"/>
    <row r="26307" ht="12.75" customHeight="1" x14ac:dyDescent="0.2"/>
    <row r="26308" ht="12.75" customHeight="1" x14ac:dyDescent="0.2"/>
    <row r="26309" ht="12.75" customHeight="1" x14ac:dyDescent="0.2"/>
    <row r="26310" ht="12.75" customHeight="1" x14ac:dyDescent="0.2"/>
    <row r="26311" ht="12.75" customHeight="1" x14ac:dyDescent="0.2"/>
    <row r="26312" ht="12.75" customHeight="1" x14ac:dyDescent="0.2"/>
    <row r="26313" ht="12.75" customHeight="1" x14ac:dyDescent="0.2"/>
    <row r="26314" ht="12.75" customHeight="1" x14ac:dyDescent="0.2"/>
    <row r="26315" ht="12.75" customHeight="1" x14ac:dyDescent="0.2"/>
    <row r="26316" ht="12.75" customHeight="1" x14ac:dyDescent="0.2"/>
    <row r="26317" ht="12.75" customHeight="1" x14ac:dyDescent="0.2"/>
    <row r="26318" ht="12.75" customHeight="1" x14ac:dyDescent="0.2"/>
    <row r="26319" ht="12.75" customHeight="1" x14ac:dyDescent="0.2"/>
    <row r="26320" ht="12.75" customHeight="1" x14ac:dyDescent="0.2"/>
    <row r="26321" ht="12.75" customHeight="1" x14ac:dyDescent="0.2"/>
    <row r="26322" ht="12.75" customHeight="1" x14ac:dyDescent="0.2"/>
    <row r="26323" ht="12.75" customHeight="1" x14ac:dyDescent="0.2"/>
    <row r="26324" ht="12.75" customHeight="1" x14ac:dyDescent="0.2"/>
    <row r="26325" ht="12.75" customHeight="1" x14ac:dyDescent="0.2"/>
    <row r="26326" ht="12.75" customHeight="1" x14ac:dyDescent="0.2"/>
    <row r="26327" ht="12.75" customHeight="1" x14ac:dyDescent="0.2"/>
    <row r="26328" ht="12.75" customHeight="1" x14ac:dyDescent="0.2"/>
    <row r="26329" ht="12.75" customHeight="1" x14ac:dyDescent="0.2"/>
    <row r="26330" ht="12.75" customHeight="1" x14ac:dyDescent="0.2"/>
    <row r="26331" ht="12.75" customHeight="1" x14ac:dyDescent="0.2"/>
    <row r="26332" ht="12.75" customHeight="1" x14ac:dyDescent="0.2"/>
    <row r="26333" ht="12.75" customHeight="1" x14ac:dyDescent="0.2"/>
    <row r="26334" ht="12.75" customHeight="1" x14ac:dyDescent="0.2"/>
    <row r="26335" ht="12.75" customHeight="1" x14ac:dyDescent="0.2"/>
    <row r="26336" ht="12.75" customHeight="1" x14ac:dyDescent="0.2"/>
    <row r="26337" ht="12.75" customHeight="1" x14ac:dyDescent="0.2"/>
    <row r="26338" ht="12.75" customHeight="1" x14ac:dyDescent="0.2"/>
    <row r="26339" ht="12.75" customHeight="1" x14ac:dyDescent="0.2"/>
    <row r="26340" ht="12.75" customHeight="1" x14ac:dyDescent="0.2"/>
    <row r="26341" ht="12.75" customHeight="1" x14ac:dyDescent="0.2"/>
    <row r="26342" ht="12.75" customHeight="1" x14ac:dyDescent="0.2"/>
    <row r="26343" ht="12.75" customHeight="1" x14ac:dyDescent="0.2"/>
    <row r="26344" ht="12.75" customHeight="1" x14ac:dyDescent="0.2"/>
    <row r="26345" ht="12.75" customHeight="1" x14ac:dyDescent="0.2"/>
    <row r="26346" ht="12.75" customHeight="1" x14ac:dyDescent="0.2"/>
    <row r="26347" ht="12.75" customHeight="1" x14ac:dyDescent="0.2"/>
    <row r="26348" ht="12.75" customHeight="1" x14ac:dyDescent="0.2"/>
    <row r="26349" ht="12.75" customHeight="1" x14ac:dyDescent="0.2"/>
    <row r="26350" ht="12.75" customHeight="1" x14ac:dyDescent="0.2"/>
    <row r="26351" ht="12.75" customHeight="1" x14ac:dyDescent="0.2"/>
    <row r="26352" ht="12.75" customHeight="1" x14ac:dyDescent="0.2"/>
    <row r="26353" ht="12.75" customHeight="1" x14ac:dyDescent="0.2"/>
    <row r="26354" ht="12.75" customHeight="1" x14ac:dyDescent="0.2"/>
    <row r="26355" ht="12.75" customHeight="1" x14ac:dyDescent="0.2"/>
    <row r="26356" ht="12.75" customHeight="1" x14ac:dyDescent="0.2"/>
    <row r="26357" ht="12.75" customHeight="1" x14ac:dyDescent="0.2"/>
    <row r="26358" ht="12.75" customHeight="1" x14ac:dyDescent="0.2"/>
    <row r="26359" ht="12.75" customHeight="1" x14ac:dyDescent="0.2"/>
    <row r="26360" ht="12.75" customHeight="1" x14ac:dyDescent="0.2"/>
    <row r="26361" ht="12.75" customHeight="1" x14ac:dyDescent="0.2"/>
    <row r="26362" ht="12.75" customHeight="1" x14ac:dyDescent="0.2"/>
    <row r="26363" ht="12.75" customHeight="1" x14ac:dyDescent="0.2"/>
    <row r="26364" ht="12.75" customHeight="1" x14ac:dyDescent="0.2"/>
    <row r="26365" ht="12.75" customHeight="1" x14ac:dyDescent="0.2"/>
    <row r="26366" ht="12.75" customHeight="1" x14ac:dyDescent="0.2"/>
    <row r="26367" ht="12.75" customHeight="1" x14ac:dyDescent="0.2"/>
    <row r="26368" ht="12.75" customHeight="1" x14ac:dyDescent="0.2"/>
    <row r="26369" ht="12.75" customHeight="1" x14ac:dyDescent="0.2"/>
    <row r="26370" ht="12.75" customHeight="1" x14ac:dyDescent="0.2"/>
    <row r="26371" ht="12.75" customHeight="1" x14ac:dyDescent="0.2"/>
    <row r="26372" ht="12.75" customHeight="1" x14ac:dyDescent="0.2"/>
    <row r="26373" ht="12.75" customHeight="1" x14ac:dyDescent="0.2"/>
    <row r="26374" ht="12.75" customHeight="1" x14ac:dyDescent="0.2"/>
    <row r="26375" ht="12.75" customHeight="1" x14ac:dyDescent="0.2"/>
    <row r="26376" ht="12.75" customHeight="1" x14ac:dyDescent="0.2"/>
    <row r="26377" ht="12.75" customHeight="1" x14ac:dyDescent="0.2"/>
    <row r="26378" ht="12.75" customHeight="1" x14ac:dyDescent="0.2"/>
    <row r="26379" ht="12.75" customHeight="1" x14ac:dyDescent="0.2"/>
    <row r="26380" ht="12.75" customHeight="1" x14ac:dyDescent="0.2"/>
    <row r="26381" ht="12.75" customHeight="1" x14ac:dyDescent="0.2"/>
    <row r="26382" ht="12.75" customHeight="1" x14ac:dyDescent="0.2"/>
    <row r="26383" ht="12.75" customHeight="1" x14ac:dyDescent="0.2"/>
    <row r="26384" ht="12.75" customHeight="1" x14ac:dyDescent="0.2"/>
    <row r="26385" ht="12.75" customHeight="1" x14ac:dyDescent="0.2"/>
    <row r="26386" ht="12.75" customHeight="1" x14ac:dyDescent="0.2"/>
    <row r="26387" ht="12.75" customHeight="1" x14ac:dyDescent="0.2"/>
    <row r="26388" ht="12.75" customHeight="1" x14ac:dyDescent="0.2"/>
    <row r="26389" ht="12.75" customHeight="1" x14ac:dyDescent="0.2"/>
    <row r="26390" ht="12.75" customHeight="1" x14ac:dyDescent="0.2"/>
    <row r="26391" ht="12.75" customHeight="1" x14ac:dyDescent="0.2"/>
    <row r="26392" ht="12.75" customHeight="1" x14ac:dyDescent="0.2"/>
    <row r="26393" ht="12.75" customHeight="1" x14ac:dyDescent="0.2"/>
    <row r="26394" ht="12.75" customHeight="1" x14ac:dyDescent="0.2"/>
    <row r="26395" ht="12.75" customHeight="1" x14ac:dyDescent="0.2"/>
    <row r="26396" ht="12.75" customHeight="1" x14ac:dyDescent="0.2"/>
    <row r="26397" ht="12.75" customHeight="1" x14ac:dyDescent="0.2"/>
    <row r="26398" ht="12.75" customHeight="1" x14ac:dyDescent="0.2"/>
    <row r="26399" ht="12.75" customHeight="1" x14ac:dyDescent="0.2"/>
    <row r="26400" ht="12.75" customHeight="1" x14ac:dyDescent="0.2"/>
    <row r="26401" ht="12.75" customHeight="1" x14ac:dyDescent="0.2"/>
    <row r="26402" ht="12.75" customHeight="1" x14ac:dyDescent="0.2"/>
    <row r="26403" ht="12.75" customHeight="1" x14ac:dyDescent="0.2"/>
    <row r="26404" ht="12.75" customHeight="1" x14ac:dyDescent="0.2"/>
    <row r="26405" ht="12.75" customHeight="1" x14ac:dyDescent="0.2"/>
    <row r="26406" ht="12.75" customHeight="1" x14ac:dyDescent="0.2"/>
    <row r="26407" ht="12.75" customHeight="1" x14ac:dyDescent="0.2"/>
    <row r="26408" ht="12.75" customHeight="1" x14ac:dyDescent="0.2"/>
    <row r="26409" ht="12.75" customHeight="1" x14ac:dyDescent="0.2"/>
    <row r="26410" ht="12.75" customHeight="1" x14ac:dyDescent="0.2"/>
    <row r="26411" ht="12.75" customHeight="1" x14ac:dyDescent="0.2"/>
    <row r="26412" ht="12.75" customHeight="1" x14ac:dyDescent="0.2"/>
    <row r="26413" ht="12.75" customHeight="1" x14ac:dyDescent="0.2"/>
    <row r="26414" ht="12.75" customHeight="1" x14ac:dyDescent="0.2"/>
    <row r="26415" ht="12.75" customHeight="1" x14ac:dyDescent="0.2"/>
    <row r="26416" ht="12.75" customHeight="1" x14ac:dyDescent="0.2"/>
    <row r="26417" ht="12.75" customHeight="1" x14ac:dyDescent="0.2"/>
    <row r="26418" ht="12.75" customHeight="1" x14ac:dyDescent="0.2"/>
    <row r="26419" ht="12.75" customHeight="1" x14ac:dyDescent="0.2"/>
    <row r="26420" ht="12.75" customHeight="1" x14ac:dyDescent="0.2"/>
    <row r="26421" ht="12.75" customHeight="1" x14ac:dyDescent="0.2"/>
    <row r="26422" ht="12.75" customHeight="1" x14ac:dyDescent="0.2"/>
    <row r="26423" ht="12.75" customHeight="1" x14ac:dyDescent="0.2"/>
    <row r="26424" ht="12.75" customHeight="1" x14ac:dyDescent="0.2"/>
    <row r="26425" ht="12.75" customHeight="1" x14ac:dyDescent="0.2"/>
    <row r="26426" ht="12.75" customHeight="1" x14ac:dyDescent="0.2"/>
    <row r="26427" ht="12.75" customHeight="1" x14ac:dyDescent="0.2"/>
    <row r="26428" ht="12.75" customHeight="1" x14ac:dyDescent="0.2"/>
    <row r="26429" ht="12.75" customHeight="1" x14ac:dyDescent="0.2"/>
    <row r="26430" ht="12.75" customHeight="1" x14ac:dyDescent="0.2"/>
    <row r="26431" ht="12.75" customHeight="1" x14ac:dyDescent="0.2"/>
    <row r="26432" ht="12.75" customHeight="1" x14ac:dyDescent="0.2"/>
    <row r="26433" ht="12.75" customHeight="1" x14ac:dyDescent="0.2"/>
    <row r="26434" ht="12.75" customHeight="1" x14ac:dyDescent="0.2"/>
    <row r="26435" ht="12.75" customHeight="1" x14ac:dyDescent="0.2"/>
    <row r="26436" ht="12.75" customHeight="1" x14ac:dyDescent="0.2"/>
    <row r="26437" ht="12.75" customHeight="1" x14ac:dyDescent="0.2"/>
    <row r="26438" ht="12.75" customHeight="1" x14ac:dyDescent="0.2"/>
    <row r="26439" ht="12.75" customHeight="1" x14ac:dyDescent="0.2"/>
    <row r="26440" ht="12.75" customHeight="1" x14ac:dyDescent="0.2"/>
    <row r="26441" ht="12.75" customHeight="1" x14ac:dyDescent="0.2"/>
    <row r="26442" ht="12.75" customHeight="1" x14ac:dyDescent="0.2"/>
    <row r="26443" ht="12.75" customHeight="1" x14ac:dyDescent="0.2"/>
    <row r="26444" ht="12.75" customHeight="1" x14ac:dyDescent="0.2"/>
    <row r="26445" ht="12.75" customHeight="1" x14ac:dyDescent="0.2"/>
    <row r="26446" ht="12.75" customHeight="1" x14ac:dyDescent="0.2"/>
    <row r="26447" ht="12.75" customHeight="1" x14ac:dyDescent="0.2"/>
    <row r="26448" ht="12.75" customHeight="1" x14ac:dyDescent="0.2"/>
    <row r="26449" ht="12.75" customHeight="1" x14ac:dyDescent="0.2"/>
    <row r="26450" ht="12.75" customHeight="1" x14ac:dyDescent="0.2"/>
    <row r="26451" ht="12.75" customHeight="1" x14ac:dyDescent="0.2"/>
    <row r="26452" ht="12.75" customHeight="1" x14ac:dyDescent="0.2"/>
    <row r="26453" ht="12.75" customHeight="1" x14ac:dyDescent="0.2"/>
    <row r="26454" ht="12.75" customHeight="1" x14ac:dyDescent="0.2"/>
    <row r="26455" ht="12.75" customHeight="1" x14ac:dyDescent="0.2"/>
    <row r="26456" ht="12.75" customHeight="1" x14ac:dyDescent="0.2"/>
    <row r="26457" ht="12.75" customHeight="1" x14ac:dyDescent="0.2"/>
    <row r="26458" ht="12.75" customHeight="1" x14ac:dyDescent="0.2"/>
    <row r="26459" ht="12.75" customHeight="1" x14ac:dyDescent="0.2"/>
    <row r="26460" ht="12.75" customHeight="1" x14ac:dyDescent="0.2"/>
    <row r="26461" ht="12.75" customHeight="1" x14ac:dyDescent="0.2"/>
    <row r="26462" ht="12.75" customHeight="1" x14ac:dyDescent="0.2"/>
    <row r="26463" ht="12.75" customHeight="1" x14ac:dyDescent="0.2"/>
    <row r="26464" ht="12.75" customHeight="1" x14ac:dyDescent="0.2"/>
    <row r="26465" ht="12.75" customHeight="1" x14ac:dyDescent="0.2"/>
    <row r="26466" ht="12.75" customHeight="1" x14ac:dyDescent="0.2"/>
    <row r="26467" ht="12.75" customHeight="1" x14ac:dyDescent="0.2"/>
    <row r="26468" ht="12.75" customHeight="1" x14ac:dyDescent="0.2"/>
    <row r="26469" ht="12.75" customHeight="1" x14ac:dyDescent="0.2"/>
    <row r="26470" ht="12.75" customHeight="1" x14ac:dyDescent="0.2"/>
    <row r="26471" ht="12.75" customHeight="1" x14ac:dyDescent="0.2"/>
    <row r="26472" ht="12.75" customHeight="1" x14ac:dyDescent="0.2"/>
    <row r="26473" ht="12.75" customHeight="1" x14ac:dyDescent="0.2"/>
    <row r="26474" ht="12.75" customHeight="1" x14ac:dyDescent="0.2"/>
    <row r="26475" ht="12.75" customHeight="1" x14ac:dyDescent="0.2"/>
    <row r="26476" ht="12.75" customHeight="1" x14ac:dyDescent="0.2"/>
    <row r="26477" ht="12.75" customHeight="1" x14ac:dyDescent="0.2"/>
    <row r="26478" ht="12.75" customHeight="1" x14ac:dyDescent="0.2"/>
    <row r="26479" ht="12.75" customHeight="1" x14ac:dyDescent="0.2"/>
    <row r="26480" ht="12.75" customHeight="1" x14ac:dyDescent="0.2"/>
    <row r="26481" ht="12.75" customHeight="1" x14ac:dyDescent="0.2"/>
    <row r="26482" ht="12.75" customHeight="1" x14ac:dyDescent="0.2"/>
    <row r="26483" ht="12.75" customHeight="1" x14ac:dyDescent="0.2"/>
    <row r="26484" ht="12.75" customHeight="1" x14ac:dyDescent="0.2"/>
    <row r="26485" ht="12.75" customHeight="1" x14ac:dyDescent="0.2"/>
    <row r="26486" ht="12.75" customHeight="1" x14ac:dyDescent="0.2"/>
    <row r="26487" ht="12.75" customHeight="1" x14ac:dyDescent="0.2"/>
    <row r="26488" ht="12.75" customHeight="1" x14ac:dyDescent="0.2"/>
    <row r="26489" ht="12.75" customHeight="1" x14ac:dyDescent="0.2"/>
    <row r="26490" ht="12.75" customHeight="1" x14ac:dyDescent="0.2"/>
    <row r="26491" ht="12.75" customHeight="1" x14ac:dyDescent="0.2"/>
    <row r="26492" ht="12.75" customHeight="1" x14ac:dyDescent="0.2"/>
    <row r="26493" ht="12.75" customHeight="1" x14ac:dyDescent="0.2"/>
    <row r="26494" ht="12.75" customHeight="1" x14ac:dyDescent="0.2"/>
    <row r="26495" ht="12.75" customHeight="1" x14ac:dyDescent="0.2"/>
    <row r="26496" ht="12.75" customHeight="1" x14ac:dyDescent="0.2"/>
    <row r="26497" ht="12.75" customHeight="1" x14ac:dyDescent="0.2"/>
    <row r="26498" ht="12.75" customHeight="1" x14ac:dyDescent="0.2"/>
    <row r="26499" ht="12.75" customHeight="1" x14ac:dyDescent="0.2"/>
    <row r="26500" ht="12.75" customHeight="1" x14ac:dyDescent="0.2"/>
    <row r="26501" ht="12.75" customHeight="1" x14ac:dyDescent="0.2"/>
    <row r="26502" ht="12.75" customHeight="1" x14ac:dyDescent="0.2"/>
    <row r="26503" ht="12.75" customHeight="1" x14ac:dyDescent="0.2"/>
    <row r="26504" ht="12.75" customHeight="1" x14ac:dyDescent="0.2"/>
    <row r="26505" ht="12.75" customHeight="1" x14ac:dyDescent="0.2"/>
    <row r="26506" ht="12.75" customHeight="1" x14ac:dyDescent="0.2"/>
    <row r="26507" ht="12.75" customHeight="1" x14ac:dyDescent="0.2"/>
    <row r="26508" ht="12.75" customHeight="1" x14ac:dyDescent="0.2"/>
    <row r="26509" ht="12.75" customHeight="1" x14ac:dyDescent="0.2"/>
    <row r="26510" ht="12.75" customHeight="1" x14ac:dyDescent="0.2"/>
    <row r="26511" ht="12.75" customHeight="1" x14ac:dyDescent="0.2"/>
    <row r="26512" ht="12.75" customHeight="1" x14ac:dyDescent="0.2"/>
    <row r="26513" ht="12.75" customHeight="1" x14ac:dyDescent="0.2"/>
    <row r="26514" ht="12.75" customHeight="1" x14ac:dyDescent="0.2"/>
    <row r="26515" ht="12.75" customHeight="1" x14ac:dyDescent="0.2"/>
    <row r="26516" ht="12.75" customHeight="1" x14ac:dyDescent="0.2"/>
    <row r="26517" ht="12.75" customHeight="1" x14ac:dyDescent="0.2"/>
    <row r="26518" ht="12.75" customHeight="1" x14ac:dyDescent="0.2"/>
    <row r="26519" ht="12.75" customHeight="1" x14ac:dyDescent="0.2"/>
    <row r="26520" ht="12.75" customHeight="1" x14ac:dyDescent="0.2"/>
    <row r="26521" ht="12.75" customHeight="1" x14ac:dyDescent="0.2"/>
    <row r="26522" ht="12.75" customHeight="1" x14ac:dyDescent="0.2"/>
    <row r="26523" ht="12.75" customHeight="1" x14ac:dyDescent="0.2"/>
    <row r="26524" ht="12.75" customHeight="1" x14ac:dyDescent="0.2"/>
    <row r="26525" ht="12.75" customHeight="1" x14ac:dyDescent="0.2"/>
    <row r="26526" ht="12.75" customHeight="1" x14ac:dyDescent="0.2"/>
    <row r="26527" ht="12.75" customHeight="1" x14ac:dyDescent="0.2"/>
    <row r="26528" ht="12.75" customHeight="1" x14ac:dyDescent="0.2"/>
    <row r="26529" ht="12.75" customHeight="1" x14ac:dyDescent="0.2"/>
    <row r="26530" ht="12.75" customHeight="1" x14ac:dyDescent="0.2"/>
    <row r="26531" ht="12.75" customHeight="1" x14ac:dyDescent="0.2"/>
    <row r="26532" ht="12.75" customHeight="1" x14ac:dyDescent="0.2"/>
    <row r="26533" ht="12.75" customHeight="1" x14ac:dyDescent="0.2"/>
    <row r="26534" ht="12.75" customHeight="1" x14ac:dyDescent="0.2"/>
    <row r="26535" ht="12.75" customHeight="1" x14ac:dyDescent="0.2"/>
    <row r="26536" ht="12.75" customHeight="1" x14ac:dyDescent="0.2"/>
    <row r="26537" ht="12.75" customHeight="1" x14ac:dyDescent="0.2"/>
    <row r="26538" ht="12.75" customHeight="1" x14ac:dyDescent="0.2"/>
    <row r="26539" ht="12.75" customHeight="1" x14ac:dyDescent="0.2"/>
    <row r="26540" ht="12.75" customHeight="1" x14ac:dyDescent="0.2"/>
    <row r="26541" ht="12.75" customHeight="1" x14ac:dyDescent="0.2"/>
    <row r="26542" ht="12.75" customHeight="1" x14ac:dyDescent="0.2"/>
    <row r="26543" ht="12.75" customHeight="1" x14ac:dyDescent="0.2"/>
    <row r="26544" ht="12.75" customHeight="1" x14ac:dyDescent="0.2"/>
    <row r="26545" ht="12.75" customHeight="1" x14ac:dyDescent="0.2"/>
    <row r="26546" ht="12.75" customHeight="1" x14ac:dyDescent="0.2"/>
    <row r="26547" ht="12.75" customHeight="1" x14ac:dyDescent="0.2"/>
    <row r="26548" ht="12.75" customHeight="1" x14ac:dyDescent="0.2"/>
    <row r="26549" ht="12.75" customHeight="1" x14ac:dyDescent="0.2"/>
    <row r="26550" ht="12.75" customHeight="1" x14ac:dyDescent="0.2"/>
    <row r="26551" ht="12.75" customHeight="1" x14ac:dyDescent="0.2"/>
    <row r="26552" ht="12.75" customHeight="1" x14ac:dyDescent="0.2"/>
    <row r="26553" ht="12.75" customHeight="1" x14ac:dyDescent="0.2"/>
    <row r="26554" ht="12.75" customHeight="1" x14ac:dyDescent="0.2"/>
    <row r="26555" ht="12.75" customHeight="1" x14ac:dyDescent="0.2"/>
    <row r="26556" ht="12.75" customHeight="1" x14ac:dyDescent="0.2"/>
    <row r="26557" ht="12.75" customHeight="1" x14ac:dyDescent="0.2"/>
    <row r="26558" ht="12.75" customHeight="1" x14ac:dyDescent="0.2"/>
    <row r="26559" ht="12.75" customHeight="1" x14ac:dyDescent="0.2"/>
    <row r="26560" ht="12.75" customHeight="1" x14ac:dyDescent="0.2"/>
    <row r="26561" ht="12.75" customHeight="1" x14ac:dyDescent="0.2"/>
    <row r="26562" ht="12.75" customHeight="1" x14ac:dyDescent="0.2"/>
    <row r="26563" ht="12.75" customHeight="1" x14ac:dyDescent="0.2"/>
    <row r="26564" ht="12.75" customHeight="1" x14ac:dyDescent="0.2"/>
    <row r="26565" ht="12.75" customHeight="1" x14ac:dyDescent="0.2"/>
    <row r="26566" ht="12.75" customHeight="1" x14ac:dyDescent="0.2"/>
    <row r="26567" ht="12.75" customHeight="1" x14ac:dyDescent="0.2"/>
    <row r="26568" ht="12.75" customHeight="1" x14ac:dyDescent="0.2"/>
    <row r="26569" ht="12.75" customHeight="1" x14ac:dyDescent="0.2"/>
    <row r="26570" ht="12.75" customHeight="1" x14ac:dyDescent="0.2"/>
    <row r="26571" ht="12.75" customHeight="1" x14ac:dyDescent="0.2"/>
    <row r="26572" ht="12.75" customHeight="1" x14ac:dyDescent="0.2"/>
    <row r="26573" ht="12.75" customHeight="1" x14ac:dyDescent="0.2"/>
    <row r="26574" ht="12.75" customHeight="1" x14ac:dyDescent="0.2"/>
    <row r="26575" ht="12.75" customHeight="1" x14ac:dyDescent="0.2"/>
    <row r="26576" ht="12.75" customHeight="1" x14ac:dyDescent="0.2"/>
    <row r="26577" ht="12.75" customHeight="1" x14ac:dyDescent="0.2"/>
    <row r="26578" ht="12.75" customHeight="1" x14ac:dyDescent="0.2"/>
    <row r="26579" ht="12.75" customHeight="1" x14ac:dyDescent="0.2"/>
    <row r="26580" ht="12.75" customHeight="1" x14ac:dyDescent="0.2"/>
    <row r="26581" ht="12.75" customHeight="1" x14ac:dyDescent="0.2"/>
    <row r="26582" ht="12.75" customHeight="1" x14ac:dyDescent="0.2"/>
    <row r="26583" ht="12.75" customHeight="1" x14ac:dyDescent="0.2"/>
    <row r="26584" ht="12.75" customHeight="1" x14ac:dyDescent="0.2"/>
    <row r="26585" ht="12.75" customHeight="1" x14ac:dyDescent="0.2"/>
    <row r="26586" ht="12.75" customHeight="1" x14ac:dyDescent="0.2"/>
    <row r="26587" ht="12.75" customHeight="1" x14ac:dyDescent="0.2"/>
    <row r="26588" ht="12.75" customHeight="1" x14ac:dyDescent="0.2"/>
    <row r="26589" ht="12.75" customHeight="1" x14ac:dyDescent="0.2"/>
    <row r="26590" ht="12.75" customHeight="1" x14ac:dyDescent="0.2"/>
    <row r="26591" ht="12.75" customHeight="1" x14ac:dyDescent="0.2"/>
    <row r="26592" ht="12.75" customHeight="1" x14ac:dyDescent="0.2"/>
    <row r="26593" ht="12.75" customHeight="1" x14ac:dyDescent="0.2"/>
    <row r="26594" ht="12.75" customHeight="1" x14ac:dyDescent="0.2"/>
    <row r="26595" ht="12.75" customHeight="1" x14ac:dyDescent="0.2"/>
    <row r="26596" ht="12.75" customHeight="1" x14ac:dyDescent="0.2"/>
    <row r="26597" ht="12.75" customHeight="1" x14ac:dyDescent="0.2"/>
    <row r="26598" ht="12.75" customHeight="1" x14ac:dyDescent="0.2"/>
    <row r="26599" ht="12.75" customHeight="1" x14ac:dyDescent="0.2"/>
    <row r="26600" ht="12.75" customHeight="1" x14ac:dyDescent="0.2"/>
    <row r="26601" ht="12.75" customHeight="1" x14ac:dyDescent="0.2"/>
    <row r="26602" ht="12.75" customHeight="1" x14ac:dyDescent="0.2"/>
    <row r="26603" ht="12.75" customHeight="1" x14ac:dyDescent="0.2"/>
    <row r="26604" ht="12.75" customHeight="1" x14ac:dyDescent="0.2"/>
    <row r="26605" ht="12.75" customHeight="1" x14ac:dyDescent="0.2"/>
    <row r="26606" ht="12.75" customHeight="1" x14ac:dyDescent="0.2"/>
    <row r="26607" ht="12.75" customHeight="1" x14ac:dyDescent="0.2"/>
    <row r="26608" ht="12.75" customHeight="1" x14ac:dyDescent="0.2"/>
    <row r="26609" ht="12.75" customHeight="1" x14ac:dyDescent="0.2"/>
    <row r="26610" ht="12.75" customHeight="1" x14ac:dyDescent="0.2"/>
    <row r="26611" ht="12.75" customHeight="1" x14ac:dyDescent="0.2"/>
    <row r="26612" ht="12.75" customHeight="1" x14ac:dyDescent="0.2"/>
    <row r="26613" ht="12.75" customHeight="1" x14ac:dyDescent="0.2"/>
    <row r="26614" ht="12.75" customHeight="1" x14ac:dyDescent="0.2"/>
    <row r="26615" ht="12.75" customHeight="1" x14ac:dyDescent="0.2"/>
    <row r="26616" ht="12.75" customHeight="1" x14ac:dyDescent="0.2"/>
    <row r="26617" ht="12.75" customHeight="1" x14ac:dyDescent="0.2"/>
    <row r="26618" ht="12.75" customHeight="1" x14ac:dyDescent="0.2"/>
    <row r="26619" ht="12.75" customHeight="1" x14ac:dyDescent="0.2"/>
    <row r="26620" ht="12.75" customHeight="1" x14ac:dyDescent="0.2"/>
    <row r="26621" ht="12.75" customHeight="1" x14ac:dyDescent="0.2"/>
    <row r="26622" ht="12.75" customHeight="1" x14ac:dyDescent="0.2"/>
    <row r="26623" ht="12.75" customHeight="1" x14ac:dyDescent="0.2"/>
    <row r="26624" ht="12.75" customHeight="1" x14ac:dyDescent="0.2"/>
    <row r="26625" ht="12.75" customHeight="1" x14ac:dyDescent="0.2"/>
    <row r="26626" ht="12.75" customHeight="1" x14ac:dyDescent="0.2"/>
    <row r="26627" ht="12.75" customHeight="1" x14ac:dyDescent="0.2"/>
    <row r="26628" ht="12.75" customHeight="1" x14ac:dyDescent="0.2"/>
    <row r="26629" ht="12.75" customHeight="1" x14ac:dyDescent="0.2"/>
    <row r="26630" ht="12.75" customHeight="1" x14ac:dyDescent="0.2"/>
    <row r="26631" ht="12.75" customHeight="1" x14ac:dyDescent="0.2"/>
    <row r="26632" ht="12.75" customHeight="1" x14ac:dyDescent="0.2"/>
    <row r="26633" ht="12.75" customHeight="1" x14ac:dyDescent="0.2"/>
    <row r="26634" ht="12.75" customHeight="1" x14ac:dyDescent="0.2"/>
    <row r="26635" ht="12.75" customHeight="1" x14ac:dyDescent="0.2"/>
    <row r="26636" ht="12.75" customHeight="1" x14ac:dyDescent="0.2"/>
    <row r="26637" ht="12.75" customHeight="1" x14ac:dyDescent="0.2"/>
    <row r="26638" ht="12.75" customHeight="1" x14ac:dyDescent="0.2"/>
    <row r="26639" ht="12.75" customHeight="1" x14ac:dyDescent="0.2"/>
    <row r="26640" ht="12.75" customHeight="1" x14ac:dyDescent="0.2"/>
    <row r="26641" ht="12.75" customHeight="1" x14ac:dyDescent="0.2"/>
    <row r="26642" ht="12.75" customHeight="1" x14ac:dyDescent="0.2"/>
    <row r="26643" ht="12.75" customHeight="1" x14ac:dyDescent="0.2"/>
    <row r="26644" ht="12.75" customHeight="1" x14ac:dyDescent="0.2"/>
    <row r="26645" ht="12.75" customHeight="1" x14ac:dyDescent="0.2"/>
    <row r="26646" ht="12.75" customHeight="1" x14ac:dyDescent="0.2"/>
    <row r="26647" ht="12.75" customHeight="1" x14ac:dyDescent="0.2"/>
    <row r="26648" ht="12.75" customHeight="1" x14ac:dyDescent="0.2"/>
    <row r="26649" ht="12.75" customHeight="1" x14ac:dyDescent="0.2"/>
    <row r="26650" ht="12.75" customHeight="1" x14ac:dyDescent="0.2"/>
    <row r="26651" ht="12.75" customHeight="1" x14ac:dyDescent="0.2"/>
    <row r="26652" ht="12.75" customHeight="1" x14ac:dyDescent="0.2"/>
    <row r="26653" ht="12.75" customHeight="1" x14ac:dyDescent="0.2"/>
    <row r="26654" ht="12.75" customHeight="1" x14ac:dyDescent="0.2"/>
    <row r="26655" ht="12.75" customHeight="1" x14ac:dyDescent="0.2"/>
    <row r="26656" ht="12.75" customHeight="1" x14ac:dyDescent="0.2"/>
    <row r="26657" ht="12.75" customHeight="1" x14ac:dyDescent="0.2"/>
    <row r="26658" ht="12.75" customHeight="1" x14ac:dyDescent="0.2"/>
    <row r="26659" ht="12.75" customHeight="1" x14ac:dyDescent="0.2"/>
    <row r="26660" ht="12.75" customHeight="1" x14ac:dyDescent="0.2"/>
    <row r="26661" ht="12.75" customHeight="1" x14ac:dyDescent="0.2"/>
    <row r="26662" ht="12.75" customHeight="1" x14ac:dyDescent="0.2"/>
    <row r="26663" ht="12.75" customHeight="1" x14ac:dyDescent="0.2"/>
    <row r="26664" ht="12.75" customHeight="1" x14ac:dyDescent="0.2"/>
    <row r="26665" ht="12.75" customHeight="1" x14ac:dyDescent="0.2"/>
    <row r="26666" ht="12.75" customHeight="1" x14ac:dyDescent="0.2"/>
    <row r="26667" ht="12.75" customHeight="1" x14ac:dyDescent="0.2"/>
    <row r="26668" ht="12.75" customHeight="1" x14ac:dyDescent="0.2"/>
    <row r="26669" ht="12.75" customHeight="1" x14ac:dyDescent="0.2"/>
    <row r="26670" ht="12.75" customHeight="1" x14ac:dyDescent="0.2"/>
    <row r="26671" ht="12.75" customHeight="1" x14ac:dyDescent="0.2"/>
    <row r="26672" ht="12.75" customHeight="1" x14ac:dyDescent="0.2"/>
    <row r="26673" ht="12.75" customHeight="1" x14ac:dyDescent="0.2"/>
    <row r="26674" ht="12.75" customHeight="1" x14ac:dyDescent="0.2"/>
    <row r="26675" ht="12.75" customHeight="1" x14ac:dyDescent="0.2"/>
    <row r="26676" ht="12.75" customHeight="1" x14ac:dyDescent="0.2"/>
    <row r="26677" ht="12.75" customHeight="1" x14ac:dyDescent="0.2"/>
    <row r="26678" ht="12.75" customHeight="1" x14ac:dyDescent="0.2"/>
    <row r="26679" ht="12.75" customHeight="1" x14ac:dyDescent="0.2"/>
    <row r="26680" ht="12.75" customHeight="1" x14ac:dyDescent="0.2"/>
    <row r="26681" ht="12.75" customHeight="1" x14ac:dyDescent="0.2"/>
    <row r="26682" ht="12.75" customHeight="1" x14ac:dyDescent="0.2"/>
    <row r="26683" ht="12.75" customHeight="1" x14ac:dyDescent="0.2"/>
    <row r="26684" ht="12.75" customHeight="1" x14ac:dyDescent="0.2"/>
    <row r="26685" ht="12.75" customHeight="1" x14ac:dyDescent="0.2"/>
    <row r="26686" ht="12.75" customHeight="1" x14ac:dyDescent="0.2"/>
    <row r="26687" ht="12.75" customHeight="1" x14ac:dyDescent="0.2"/>
    <row r="26688" ht="12.75" customHeight="1" x14ac:dyDescent="0.2"/>
    <row r="26689" ht="12.75" customHeight="1" x14ac:dyDescent="0.2"/>
    <row r="26690" ht="12.75" customHeight="1" x14ac:dyDescent="0.2"/>
    <row r="26691" ht="12.75" customHeight="1" x14ac:dyDescent="0.2"/>
    <row r="26692" ht="12.75" customHeight="1" x14ac:dyDescent="0.2"/>
    <row r="26693" ht="12.75" customHeight="1" x14ac:dyDescent="0.2"/>
    <row r="26694" ht="12.75" customHeight="1" x14ac:dyDescent="0.2"/>
    <row r="26695" ht="12.75" customHeight="1" x14ac:dyDescent="0.2"/>
    <row r="26696" ht="12.75" customHeight="1" x14ac:dyDescent="0.2"/>
    <row r="26697" ht="12.75" customHeight="1" x14ac:dyDescent="0.2"/>
    <row r="26698" ht="12.75" customHeight="1" x14ac:dyDescent="0.2"/>
    <row r="26699" ht="12.75" customHeight="1" x14ac:dyDescent="0.2"/>
    <row r="26700" ht="12.75" customHeight="1" x14ac:dyDescent="0.2"/>
    <row r="26701" ht="12.75" customHeight="1" x14ac:dyDescent="0.2"/>
    <row r="26702" ht="12.75" customHeight="1" x14ac:dyDescent="0.2"/>
    <row r="26703" ht="12.75" customHeight="1" x14ac:dyDescent="0.2"/>
    <row r="26704" ht="12.75" customHeight="1" x14ac:dyDescent="0.2"/>
    <row r="26705" ht="12.75" customHeight="1" x14ac:dyDescent="0.2"/>
    <row r="26706" ht="12.75" customHeight="1" x14ac:dyDescent="0.2"/>
    <row r="26707" ht="12.75" customHeight="1" x14ac:dyDescent="0.2"/>
    <row r="26708" ht="12.75" customHeight="1" x14ac:dyDescent="0.2"/>
    <row r="26709" ht="12.75" customHeight="1" x14ac:dyDescent="0.2"/>
    <row r="26710" ht="12.75" customHeight="1" x14ac:dyDescent="0.2"/>
    <row r="26711" ht="12.75" customHeight="1" x14ac:dyDescent="0.2"/>
    <row r="26712" ht="12.75" customHeight="1" x14ac:dyDescent="0.2"/>
    <row r="26713" ht="12.75" customHeight="1" x14ac:dyDescent="0.2"/>
    <row r="26714" ht="12.75" customHeight="1" x14ac:dyDescent="0.2"/>
    <row r="26715" ht="12.75" customHeight="1" x14ac:dyDescent="0.2"/>
    <row r="26716" ht="12.75" customHeight="1" x14ac:dyDescent="0.2"/>
    <row r="26717" ht="12.75" customHeight="1" x14ac:dyDescent="0.2"/>
    <row r="26718" ht="12.75" customHeight="1" x14ac:dyDescent="0.2"/>
    <row r="26719" ht="12.75" customHeight="1" x14ac:dyDescent="0.2"/>
    <row r="26720" ht="12.75" customHeight="1" x14ac:dyDescent="0.2"/>
    <row r="26721" ht="12.75" customHeight="1" x14ac:dyDescent="0.2"/>
    <row r="26722" ht="12.75" customHeight="1" x14ac:dyDescent="0.2"/>
    <row r="26723" ht="12.75" customHeight="1" x14ac:dyDescent="0.2"/>
    <row r="26724" ht="12.75" customHeight="1" x14ac:dyDescent="0.2"/>
    <row r="26725" ht="12.75" customHeight="1" x14ac:dyDescent="0.2"/>
    <row r="26726" ht="12.75" customHeight="1" x14ac:dyDescent="0.2"/>
    <row r="26727" ht="12.75" customHeight="1" x14ac:dyDescent="0.2"/>
    <row r="26728" ht="12.75" customHeight="1" x14ac:dyDescent="0.2"/>
    <row r="26729" ht="12.75" customHeight="1" x14ac:dyDescent="0.2"/>
    <row r="26730" ht="12.75" customHeight="1" x14ac:dyDescent="0.2"/>
    <row r="26731" ht="12.75" customHeight="1" x14ac:dyDescent="0.2"/>
    <row r="26732" ht="12.75" customHeight="1" x14ac:dyDescent="0.2"/>
    <row r="26733" ht="12.75" customHeight="1" x14ac:dyDescent="0.2"/>
    <row r="26734" ht="12.75" customHeight="1" x14ac:dyDescent="0.2"/>
    <row r="26735" ht="12.75" customHeight="1" x14ac:dyDescent="0.2"/>
    <row r="26736" ht="12.75" customHeight="1" x14ac:dyDescent="0.2"/>
    <row r="26737" ht="12.75" customHeight="1" x14ac:dyDescent="0.2"/>
    <row r="26738" ht="12.75" customHeight="1" x14ac:dyDescent="0.2"/>
    <row r="26739" ht="12.75" customHeight="1" x14ac:dyDescent="0.2"/>
    <row r="26740" ht="12.75" customHeight="1" x14ac:dyDescent="0.2"/>
    <row r="26741" ht="12.75" customHeight="1" x14ac:dyDescent="0.2"/>
    <row r="26742" ht="12.75" customHeight="1" x14ac:dyDescent="0.2"/>
    <row r="26743" ht="12.75" customHeight="1" x14ac:dyDescent="0.2"/>
    <row r="26744" ht="12.75" customHeight="1" x14ac:dyDescent="0.2"/>
    <row r="26745" ht="12.75" customHeight="1" x14ac:dyDescent="0.2"/>
    <row r="26746" ht="12.75" customHeight="1" x14ac:dyDescent="0.2"/>
    <row r="26747" ht="12.75" customHeight="1" x14ac:dyDescent="0.2"/>
    <row r="26748" ht="12.75" customHeight="1" x14ac:dyDescent="0.2"/>
    <row r="26749" ht="12.75" customHeight="1" x14ac:dyDescent="0.2"/>
    <row r="26750" ht="12.75" customHeight="1" x14ac:dyDescent="0.2"/>
    <row r="26751" ht="12.75" customHeight="1" x14ac:dyDescent="0.2"/>
    <row r="26752" ht="12.75" customHeight="1" x14ac:dyDescent="0.2"/>
    <row r="26753" ht="12.75" customHeight="1" x14ac:dyDescent="0.2"/>
    <row r="26754" ht="12.75" customHeight="1" x14ac:dyDescent="0.2"/>
    <row r="26755" ht="12.75" customHeight="1" x14ac:dyDescent="0.2"/>
    <row r="26756" ht="12.75" customHeight="1" x14ac:dyDescent="0.2"/>
    <row r="26757" ht="12.75" customHeight="1" x14ac:dyDescent="0.2"/>
    <row r="26758" ht="12.75" customHeight="1" x14ac:dyDescent="0.2"/>
    <row r="26759" ht="12.75" customHeight="1" x14ac:dyDescent="0.2"/>
    <row r="26760" ht="12.75" customHeight="1" x14ac:dyDescent="0.2"/>
    <row r="26761" ht="12.75" customHeight="1" x14ac:dyDescent="0.2"/>
    <row r="26762" ht="12.75" customHeight="1" x14ac:dyDescent="0.2"/>
    <row r="26763" ht="12.75" customHeight="1" x14ac:dyDescent="0.2"/>
    <row r="26764" ht="12.75" customHeight="1" x14ac:dyDescent="0.2"/>
    <row r="26765" ht="12.75" customHeight="1" x14ac:dyDescent="0.2"/>
    <row r="26766" ht="12.75" customHeight="1" x14ac:dyDescent="0.2"/>
    <row r="26767" ht="12.75" customHeight="1" x14ac:dyDescent="0.2"/>
    <row r="26768" ht="12.75" customHeight="1" x14ac:dyDescent="0.2"/>
    <row r="26769" ht="12.75" customHeight="1" x14ac:dyDescent="0.2"/>
    <row r="26770" ht="12.75" customHeight="1" x14ac:dyDescent="0.2"/>
    <row r="26771" ht="12.75" customHeight="1" x14ac:dyDescent="0.2"/>
    <row r="26772" ht="12.75" customHeight="1" x14ac:dyDescent="0.2"/>
    <row r="26773" ht="12.75" customHeight="1" x14ac:dyDescent="0.2"/>
    <row r="26774" ht="12.75" customHeight="1" x14ac:dyDescent="0.2"/>
    <row r="26775" ht="12.75" customHeight="1" x14ac:dyDescent="0.2"/>
    <row r="26776" ht="12.75" customHeight="1" x14ac:dyDescent="0.2"/>
    <row r="26777" ht="12.75" customHeight="1" x14ac:dyDescent="0.2"/>
    <row r="26778" ht="12.75" customHeight="1" x14ac:dyDescent="0.2"/>
    <row r="26779" ht="12.75" customHeight="1" x14ac:dyDescent="0.2"/>
    <row r="26780" ht="12.75" customHeight="1" x14ac:dyDescent="0.2"/>
    <row r="26781" ht="12.75" customHeight="1" x14ac:dyDescent="0.2"/>
    <row r="26782" ht="12.75" customHeight="1" x14ac:dyDescent="0.2"/>
    <row r="26783" ht="12.75" customHeight="1" x14ac:dyDescent="0.2"/>
    <row r="26784" ht="12.75" customHeight="1" x14ac:dyDescent="0.2"/>
    <row r="26785" ht="12.75" customHeight="1" x14ac:dyDescent="0.2"/>
    <row r="26786" ht="12.75" customHeight="1" x14ac:dyDescent="0.2"/>
    <row r="26787" ht="12.75" customHeight="1" x14ac:dyDescent="0.2"/>
    <row r="26788" ht="12.75" customHeight="1" x14ac:dyDescent="0.2"/>
    <row r="26789" ht="12.75" customHeight="1" x14ac:dyDescent="0.2"/>
    <row r="26790" ht="12.75" customHeight="1" x14ac:dyDescent="0.2"/>
    <row r="26791" ht="12.75" customHeight="1" x14ac:dyDescent="0.2"/>
    <row r="26792" ht="12.75" customHeight="1" x14ac:dyDescent="0.2"/>
    <row r="26793" ht="12.75" customHeight="1" x14ac:dyDescent="0.2"/>
    <row r="26794" ht="12.75" customHeight="1" x14ac:dyDescent="0.2"/>
    <row r="26795" ht="12.75" customHeight="1" x14ac:dyDescent="0.2"/>
    <row r="26796" ht="12.75" customHeight="1" x14ac:dyDescent="0.2"/>
    <row r="26797" ht="12.75" customHeight="1" x14ac:dyDescent="0.2"/>
    <row r="26798" ht="12.75" customHeight="1" x14ac:dyDescent="0.2"/>
    <row r="26799" ht="12.75" customHeight="1" x14ac:dyDescent="0.2"/>
    <row r="26800" ht="12.75" customHeight="1" x14ac:dyDescent="0.2"/>
    <row r="26801" ht="12.75" customHeight="1" x14ac:dyDescent="0.2"/>
    <row r="26802" ht="12.75" customHeight="1" x14ac:dyDescent="0.2"/>
    <row r="26803" ht="12.75" customHeight="1" x14ac:dyDescent="0.2"/>
    <row r="26804" ht="12.75" customHeight="1" x14ac:dyDescent="0.2"/>
    <row r="26805" ht="12.75" customHeight="1" x14ac:dyDescent="0.2"/>
    <row r="26806" ht="12.75" customHeight="1" x14ac:dyDescent="0.2"/>
    <row r="26807" ht="12.75" customHeight="1" x14ac:dyDescent="0.2"/>
    <row r="26808" ht="12.75" customHeight="1" x14ac:dyDescent="0.2"/>
    <row r="26809" ht="12.75" customHeight="1" x14ac:dyDescent="0.2"/>
    <row r="26810" ht="12.75" customHeight="1" x14ac:dyDescent="0.2"/>
    <row r="26811" ht="12.75" customHeight="1" x14ac:dyDescent="0.2"/>
    <row r="26812" ht="12.75" customHeight="1" x14ac:dyDescent="0.2"/>
    <row r="26813" ht="12.75" customHeight="1" x14ac:dyDescent="0.2"/>
    <row r="26814" ht="12.75" customHeight="1" x14ac:dyDescent="0.2"/>
    <row r="26815" ht="12.75" customHeight="1" x14ac:dyDescent="0.2"/>
    <row r="26816" ht="12.75" customHeight="1" x14ac:dyDescent="0.2"/>
    <row r="26817" ht="12.75" customHeight="1" x14ac:dyDescent="0.2"/>
    <row r="26818" ht="12.75" customHeight="1" x14ac:dyDescent="0.2"/>
    <row r="26819" ht="12.75" customHeight="1" x14ac:dyDescent="0.2"/>
    <row r="26820" ht="12.75" customHeight="1" x14ac:dyDescent="0.2"/>
    <row r="26821" ht="12.75" customHeight="1" x14ac:dyDescent="0.2"/>
    <row r="26822" ht="12.75" customHeight="1" x14ac:dyDescent="0.2"/>
    <row r="26823" ht="12.75" customHeight="1" x14ac:dyDescent="0.2"/>
    <row r="26824" ht="12.75" customHeight="1" x14ac:dyDescent="0.2"/>
    <row r="26825" ht="12.75" customHeight="1" x14ac:dyDescent="0.2"/>
    <row r="26826" ht="12.75" customHeight="1" x14ac:dyDescent="0.2"/>
    <row r="26827" ht="12.75" customHeight="1" x14ac:dyDescent="0.2"/>
    <row r="26828" ht="12.75" customHeight="1" x14ac:dyDescent="0.2"/>
    <row r="26829" ht="12.75" customHeight="1" x14ac:dyDescent="0.2"/>
    <row r="26830" ht="12.75" customHeight="1" x14ac:dyDescent="0.2"/>
    <row r="26831" ht="12.75" customHeight="1" x14ac:dyDescent="0.2"/>
    <row r="26832" ht="12.75" customHeight="1" x14ac:dyDescent="0.2"/>
    <row r="26833" ht="12.75" customHeight="1" x14ac:dyDescent="0.2"/>
    <row r="26834" ht="12.75" customHeight="1" x14ac:dyDescent="0.2"/>
    <row r="26835" ht="12.75" customHeight="1" x14ac:dyDescent="0.2"/>
    <row r="26836" ht="12.75" customHeight="1" x14ac:dyDescent="0.2"/>
    <row r="26837" ht="12.75" customHeight="1" x14ac:dyDescent="0.2"/>
    <row r="26838" ht="12.75" customHeight="1" x14ac:dyDescent="0.2"/>
    <row r="26839" ht="12.75" customHeight="1" x14ac:dyDescent="0.2"/>
    <row r="26840" ht="12.75" customHeight="1" x14ac:dyDescent="0.2"/>
    <row r="26841" ht="12.75" customHeight="1" x14ac:dyDescent="0.2"/>
    <row r="26842" ht="12.75" customHeight="1" x14ac:dyDescent="0.2"/>
    <row r="26843" ht="12.75" customHeight="1" x14ac:dyDescent="0.2"/>
    <row r="26844" ht="12.75" customHeight="1" x14ac:dyDescent="0.2"/>
    <row r="26845" ht="12.75" customHeight="1" x14ac:dyDescent="0.2"/>
    <row r="26846" ht="12.75" customHeight="1" x14ac:dyDescent="0.2"/>
    <row r="26847" ht="12.75" customHeight="1" x14ac:dyDescent="0.2"/>
    <row r="26848" ht="12.75" customHeight="1" x14ac:dyDescent="0.2"/>
    <row r="26849" ht="12.75" customHeight="1" x14ac:dyDescent="0.2"/>
    <row r="26850" ht="12.75" customHeight="1" x14ac:dyDescent="0.2"/>
    <row r="26851" ht="12.75" customHeight="1" x14ac:dyDescent="0.2"/>
    <row r="26852" ht="12.75" customHeight="1" x14ac:dyDescent="0.2"/>
    <row r="26853" ht="12.75" customHeight="1" x14ac:dyDescent="0.2"/>
    <row r="26854" ht="12.75" customHeight="1" x14ac:dyDescent="0.2"/>
    <row r="26855" ht="12.75" customHeight="1" x14ac:dyDescent="0.2"/>
    <row r="26856" ht="12.75" customHeight="1" x14ac:dyDescent="0.2"/>
    <row r="26857" ht="12.75" customHeight="1" x14ac:dyDescent="0.2"/>
    <row r="26858" ht="12.75" customHeight="1" x14ac:dyDescent="0.2"/>
    <row r="26859" ht="12.75" customHeight="1" x14ac:dyDescent="0.2"/>
    <row r="26860" ht="12.75" customHeight="1" x14ac:dyDescent="0.2"/>
    <row r="26861" ht="12.75" customHeight="1" x14ac:dyDescent="0.2"/>
    <row r="26862" ht="12.75" customHeight="1" x14ac:dyDescent="0.2"/>
    <row r="26863" ht="12.75" customHeight="1" x14ac:dyDescent="0.2"/>
    <row r="26864" ht="12.75" customHeight="1" x14ac:dyDescent="0.2"/>
    <row r="26865" ht="12.75" customHeight="1" x14ac:dyDescent="0.2"/>
    <row r="26866" ht="12.75" customHeight="1" x14ac:dyDescent="0.2"/>
    <row r="26867" ht="12.75" customHeight="1" x14ac:dyDescent="0.2"/>
    <row r="26868" ht="12.75" customHeight="1" x14ac:dyDescent="0.2"/>
    <row r="26869" ht="12.75" customHeight="1" x14ac:dyDescent="0.2"/>
    <row r="26870" ht="12.75" customHeight="1" x14ac:dyDescent="0.2"/>
    <row r="26871" ht="12.75" customHeight="1" x14ac:dyDescent="0.2"/>
    <row r="26872" ht="12.75" customHeight="1" x14ac:dyDescent="0.2"/>
    <row r="26873" ht="12.75" customHeight="1" x14ac:dyDescent="0.2"/>
    <row r="26874" ht="12.75" customHeight="1" x14ac:dyDescent="0.2"/>
    <row r="26875" ht="12.75" customHeight="1" x14ac:dyDescent="0.2"/>
    <row r="26876" ht="12.75" customHeight="1" x14ac:dyDescent="0.2"/>
    <row r="26877" ht="12.75" customHeight="1" x14ac:dyDescent="0.2"/>
    <row r="26878" ht="12.75" customHeight="1" x14ac:dyDescent="0.2"/>
    <row r="26879" ht="12.75" customHeight="1" x14ac:dyDescent="0.2"/>
    <row r="26880" ht="12.75" customHeight="1" x14ac:dyDescent="0.2"/>
    <row r="26881" ht="12.75" customHeight="1" x14ac:dyDescent="0.2"/>
    <row r="26882" ht="12.75" customHeight="1" x14ac:dyDescent="0.2"/>
    <row r="26883" ht="12.75" customHeight="1" x14ac:dyDescent="0.2"/>
    <row r="26884" ht="12.75" customHeight="1" x14ac:dyDescent="0.2"/>
    <row r="26885" ht="12.75" customHeight="1" x14ac:dyDescent="0.2"/>
    <row r="26886" ht="12.75" customHeight="1" x14ac:dyDescent="0.2"/>
    <row r="26887" ht="12.75" customHeight="1" x14ac:dyDescent="0.2"/>
    <row r="26888" ht="12.75" customHeight="1" x14ac:dyDescent="0.2"/>
    <row r="26889" ht="12.75" customHeight="1" x14ac:dyDescent="0.2"/>
    <row r="26890" ht="12.75" customHeight="1" x14ac:dyDescent="0.2"/>
    <row r="26891" ht="12.75" customHeight="1" x14ac:dyDescent="0.2"/>
    <row r="26892" ht="12.75" customHeight="1" x14ac:dyDescent="0.2"/>
    <row r="26893" ht="12.75" customHeight="1" x14ac:dyDescent="0.2"/>
    <row r="26894" ht="12.75" customHeight="1" x14ac:dyDescent="0.2"/>
    <row r="26895" ht="12.75" customHeight="1" x14ac:dyDescent="0.2"/>
    <row r="26896" ht="12.75" customHeight="1" x14ac:dyDescent="0.2"/>
    <row r="26897" ht="12.75" customHeight="1" x14ac:dyDescent="0.2"/>
    <row r="26898" ht="12.75" customHeight="1" x14ac:dyDescent="0.2"/>
    <row r="26899" ht="12.75" customHeight="1" x14ac:dyDescent="0.2"/>
    <row r="26900" ht="12.75" customHeight="1" x14ac:dyDescent="0.2"/>
    <row r="26901" ht="12.75" customHeight="1" x14ac:dyDescent="0.2"/>
    <row r="26902" ht="12.75" customHeight="1" x14ac:dyDescent="0.2"/>
    <row r="26903" ht="12.75" customHeight="1" x14ac:dyDescent="0.2"/>
    <row r="26904" ht="12.75" customHeight="1" x14ac:dyDescent="0.2"/>
    <row r="26905" ht="12.75" customHeight="1" x14ac:dyDescent="0.2"/>
    <row r="26906" ht="12.75" customHeight="1" x14ac:dyDescent="0.2"/>
    <row r="26907" ht="12.75" customHeight="1" x14ac:dyDescent="0.2"/>
    <row r="26908" ht="12.75" customHeight="1" x14ac:dyDescent="0.2"/>
    <row r="26909" ht="12.75" customHeight="1" x14ac:dyDescent="0.2"/>
    <row r="26910" ht="12.75" customHeight="1" x14ac:dyDescent="0.2"/>
    <row r="26911" ht="12.75" customHeight="1" x14ac:dyDescent="0.2"/>
    <row r="26912" ht="12.75" customHeight="1" x14ac:dyDescent="0.2"/>
    <row r="26913" ht="12.75" customHeight="1" x14ac:dyDescent="0.2"/>
    <row r="26914" ht="12.75" customHeight="1" x14ac:dyDescent="0.2"/>
    <row r="26915" ht="12.75" customHeight="1" x14ac:dyDescent="0.2"/>
    <row r="26916" ht="12.75" customHeight="1" x14ac:dyDescent="0.2"/>
    <row r="26917" ht="12.75" customHeight="1" x14ac:dyDescent="0.2"/>
    <row r="26918" ht="12.75" customHeight="1" x14ac:dyDescent="0.2"/>
    <row r="26919" ht="12.75" customHeight="1" x14ac:dyDescent="0.2"/>
    <row r="26920" ht="12.75" customHeight="1" x14ac:dyDescent="0.2"/>
    <row r="26921" ht="12.75" customHeight="1" x14ac:dyDescent="0.2"/>
    <row r="26922" ht="12.75" customHeight="1" x14ac:dyDescent="0.2"/>
    <row r="26923" ht="12.75" customHeight="1" x14ac:dyDescent="0.2"/>
    <row r="26924" ht="12.75" customHeight="1" x14ac:dyDescent="0.2"/>
    <row r="26925" ht="12.75" customHeight="1" x14ac:dyDescent="0.2"/>
    <row r="26926" ht="12.75" customHeight="1" x14ac:dyDescent="0.2"/>
    <row r="26927" ht="12.75" customHeight="1" x14ac:dyDescent="0.2"/>
    <row r="26928" ht="12.75" customHeight="1" x14ac:dyDescent="0.2"/>
    <row r="26929" ht="12.75" customHeight="1" x14ac:dyDescent="0.2"/>
    <row r="26930" ht="12.75" customHeight="1" x14ac:dyDescent="0.2"/>
    <row r="26931" ht="12.75" customHeight="1" x14ac:dyDescent="0.2"/>
    <row r="26932" ht="12.75" customHeight="1" x14ac:dyDescent="0.2"/>
    <row r="26933" ht="12.75" customHeight="1" x14ac:dyDescent="0.2"/>
    <row r="26934" ht="12.75" customHeight="1" x14ac:dyDescent="0.2"/>
    <row r="26935" ht="12.75" customHeight="1" x14ac:dyDescent="0.2"/>
    <row r="26936" ht="12.75" customHeight="1" x14ac:dyDescent="0.2"/>
    <row r="26937" ht="12.75" customHeight="1" x14ac:dyDescent="0.2"/>
    <row r="26938" ht="12.75" customHeight="1" x14ac:dyDescent="0.2"/>
    <row r="26939" ht="12.75" customHeight="1" x14ac:dyDescent="0.2"/>
    <row r="26940" ht="12.75" customHeight="1" x14ac:dyDescent="0.2"/>
    <row r="26941" ht="12.75" customHeight="1" x14ac:dyDescent="0.2"/>
    <row r="26942" ht="12.75" customHeight="1" x14ac:dyDescent="0.2"/>
    <row r="26943" ht="12.75" customHeight="1" x14ac:dyDescent="0.2"/>
    <row r="26944" ht="12.75" customHeight="1" x14ac:dyDescent="0.2"/>
    <row r="26945" ht="12.75" customHeight="1" x14ac:dyDescent="0.2"/>
    <row r="26946" ht="12.75" customHeight="1" x14ac:dyDescent="0.2"/>
    <row r="26947" ht="12.75" customHeight="1" x14ac:dyDescent="0.2"/>
    <row r="26948" ht="12.75" customHeight="1" x14ac:dyDescent="0.2"/>
    <row r="26949" ht="12.75" customHeight="1" x14ac:dyDescent="0.2"/>
    <row r="26950" ht="12.75" customHeight="1" x14ac:dyDescent="0.2"/>
    <row r="26951" ht="12.75" customHeight="1" x14ac:dyDescent="0.2"/>
    <row r="26952" ht="12.75" customHeight="1" x14ac:dyDescent="0.2"/>
    <row r="26953" ht="12.75" customHeight="1" x14ac:dyDescent="0.2"/>
    <row r="26954" ht="12.75" customHeight="1" x14ac:dyDescent="0.2"/>
    <row r="26955" ht="12.75" customHeight="1" x14ac:dyDescent="0.2"/>
    <row r="26956" ht="12.75" customHeight="1" x14ac:dyDescent="0.2"/>
    <row r="26957" ht="12.75" customHeight="1" x14ac:dyDescent="0.2"/>
    <row r="26958" ht="12.75" customHeight="1" x14ac:dyDescent="0.2"/>
    <row r="26959" ht="12.75" customHeight="1" x14ac:dyDescent="0.2"/>
    <row r="26960" ht="12.75" customHeight="1" x14ac:dyDescent="0.2"/>
    <row r="26961" ht="12.75" customHeight="1" x14ac:dyDescent="0.2"/>
    <row r="26962" ht="12.75" customHeight="1" x14ac:dyDescent="0.2"/>
    <row r="26963" ht="12.75" customHeight="1" x14ac:dyDescent="0.2"/>
    <row r="26964" ht="12.75" customHeight="1" x14ac:dyDescent="0.2"/>
    <row r="26965" ht="12.75" customHeight="1" x14ac:dyDescent="0.2"/>
    <row r="26966" ht="12.75" customHeight="1" x14ac:dyDescent="0.2"/>
    <row r="26967" ht="12.75" customHeight="1" x14ac:dyDescent="0.2"/>
    <row r="26968" ht="12.75" customHeight="1" x14ac:dyDescent="0.2"/>
    <row r="26969" ht="12.75" customHeight="1" x14ac:dyDescent="0.2"/>
    <row r="26970" ht="12.75" customHeight="1" x14ac:dyDescent="0.2"/>
    <row r="26971" ht="12.75" customHeight="1" x14ac:dyDescent="0.2"/>
    <row r="26972" ht="12.75" customHeight="1" x14ac:dyDescent="0.2"/>
    <row r="26973" ht="12.75" customHeight="1" x14ac:dyDescent="0.2"/>
    <row r="26974" ht="12.75" customHeight="1" x14ac:dyDescent="0.2"/>
    <row r="26975" ht="12.75" customHeight="1" x14ac:dyDescent="0.2"/>
    <row r="26976" ht="12.75" customHeight="1" x14ac:dyDescent="0.2"/>
    <row r="26977" ht="12.75" customHeight="1" x14ac:dyDescent="0.2"/>
    <row r="26978" ht="12.75" customHeight="1" x14ac:dyDescent="0.2"/>
    <row r="26979" ht="12.75" customHeight="1" x14ac:dyDescent="0.2"/>
    <row r="26980" ht="12.75" customHeight="1" x14ac:dyDescent="0.2"/>
    <row r="26981" ht="12.75" customHeight="1" x14ac:dyDescent="0.2"/>
    <row r="26982" ht="12.75" customHeight="1" x14ac:dyDescent="0.2"/>
    <row r="26983" ht="12.75" customHeight="1" x14ac:dyDescent="0.2"/>
    <row r="26984" ht="12.75" customHeight="1" x14ac:dyDescent="0.2"/>
    <row r="26985" ht="12.75" customHeight="1" x14ac:dyDescent="0.2"/>
    <row r="26986" ht="12.75" customHeight="1" x14ac:dyDescent="0.2"/>
    <row r="26987" ht="12.75" customHeight="1" x14ac:dyDescent="0.2"/>
    <row r="26988" ht="12.75" customHeight="1" x14ac:dyDescent="0.2"/>
    <row r="26989" ht="12.75" customHeight="1" x14ac:dyDescent="0.2"/>
    <row r="26990" ht="12.75" customHeight="1" x14ac:dyDescent="0.2"/>
    <row r="26991" ht="12.75" customHeight="1" x14ac:dyDescent="0.2"/>
    <row r="26992" ht="12.75" customHeight="1" x14ac:dyDescent="0.2"/>
    <row r="26993" ht="12.75" customHeight="1" x14ac:dyDescent="0.2"/>
    <row r="26994" ht="12.75" customHeight="1" x14ac:dyDescent="0.2"/>
    <row r="26995" ht="12.75" customHeight="1" x14ac:dyDescent="0.2"/>
    <row r="26996" ht="12.75" customHeight="1" x14ac:dyDescent="0.2"/>
    <row r="26997" ht="12.75" customHeight="1" x14ac:dyDescent="0.2"/>
    <row r="26998" ht="12.75" customHeight="1" x14ac:dyDescent="0.2"/>
    <row r="26999" ht="12.75" customHeight="1" x14ac:dyDescent="0.2"/>
    <row r="27000" ht="12.75" customHeight="1" x14ac:dyDescent="0.2"/>
    <row r="27001" ht="12.75" customHeight="1" x14ac:dyDescent="0.2"/>
    <row r="27002" ht="12.75" customHeight="1" x14ac:dyDescent="0.2"/>
    <row r="27003" ht="12.75" customHeight="1" x14ac:dyDescent="0.2"/>
    <row r="27004" ht="12.75" customHeight="1" x14ac:dyDescent="0.2"/>
    <row r="27005" ht="12.75" customHeight="1" x14ac:dyDescent="0.2"/>
    <row r="27006" ht="12.75" customHeight="1" x14ac:dyDescent="0.2"/>
    <row r="27007" ht="12.75" customHeight="1" x14ac:dyDescent="0.2"/>
    <row r="27008" ht="12.75" customHeight="1" x14ac:dyDescent="0.2"/>
    <row r="27009" ht="12.75" customHeight="1" x14ac:dyDescent="0.2"/>
    <row r="27010" ht="12.75" customHeight="1" x14ac:dyDescent="0.2"/>
    <row r="27011" ht="12.75" customHeight="1" x14ac:dyDescent="0.2"/>
    <row r="27012" ht="12.75" customHeight="1" x14ac:dyDescent="0.2"/>
    <row r="27013" ht="12.75" customHeight="1" x14ac:dyDescent="0.2"/>
    <row r="27014" ht="12.75" customHeight="1" x14ac:dyDescent="0.2"/>
    <row r="27015" ht="12.75" customHeight="1" x14ac:dyDescent="0.2"/>
    <row r="27016" ht="12.75" customHeight="1" x14ac:dyDescent="0.2"/>
    <row r="27017" ht="12.75" customHeight="1" x14ac:dyDescent="0.2"/>
    <row r="27018" ht="12.75" customHeight="1" x14ac:dyDescent="0.2"/>
    <row r="27019" ht="12.75" customHeight="1" x14ac:dyDescent="0.2"/>
    <row r="27020" ht="12.75" customHeight="1" x14ac:dyDescent="0.2"/>
    <row r="27021" ht="12.75" customHeight="1" x14ac:dyDescent="0.2"/>
    <row r="27022" ht="12.75" customHeight="1" x14ac:dyDescent="0.2"/>
    <row r="27023" ht="12.75" customHeight="1" x14ac:dyDescent="0.2"/>
    <row r="27024" ht="12.75" customHeight="1" x14ac:dyDescent="0.2"/>
    <row r="27025" ht="12.75" customHeight="1" x14ac:dyDescent="0.2"/>
    <row r="27026" ht="12.75" customHeight="1" x14ac:dyDescent="0.2"/>
    <row r="27027" ht="12.75" customHeight="1" x14ac:dyDescent="0.2"/>
    <row r="27028" ht="12.75" customHeight="1" x14ac:dyDescent="0.2"/>
    <row r="27029" ht="12.75" customHeight="1" x14ac:dyDescent="0.2"/>
    <row r="27030" ht="12.75" customHeight="1" x14ac:dyDescent="0.2"/>
    <row r="27031" ht="12.75" customHeight="1" x14ac:dyDescent="0.2"/>
    <row r="27032" ht="12.75" customHeight="1" x14ac:dyDescent="0.2"/>
    <row r="27033" ht="12.75" customHeight="1" x14ac:dyDescent="0.2"/>
    <row r="27034" ht="12.75" customHeight="1" x14ac:dyDescent="0.2"/>
    <row r="27035" ht="12.75" customHeight="1" x14ac:dyDescent="0.2"/>
    <row r="27036" ht="12.75" customHeight="1" x14ac:dyDescent="0.2"/>
    <row r="27037" ht="12.75" customHeight="1" x14ac:dyDescent="0.2"/>
    <row r="27038" ht="12.75" customHeight="1" x14ac:dyDescent="0.2"/>
    <row r="27039" ht="12.75" customHeight="1" x14ac:dyDescent="0.2"/>
    <row r="27040" ht="12.75" customHeight="1" x14ac:dyDescent="0.2"/>
    <row r="27041" ht="12.75" customHeight="1" x14ac:dyDescent="0.2"/>
    <row r="27042" ht="12.75" customHeight="1" x14ac:dyDescent="0.2"/>
    <row r="27043" ht="12.75" customHeight="1" x14ac:dyDescent="0.2"/>
    <row r="27044" ht="12.75" customHeight="1" x14ac:dyDescent="0.2"/>
    <row r="27045" ht="12.75" customHeight="1" x14ac:dyDescent="0.2"/>
    <row r="27046" ht="12.75" customHeight="1" x14ac:dyDescent="0.2"/>
    <row r="27047" ht="12.75" customHeight="1" x14ac:dyDescent="0.2"/>
    <row r="27048" ht="12.75" customHeight="1" x14ac:dyDescent="0.2"/>
    <row r="27049" ht="12.75" customHeight="1" x14ac:dyDescent="0.2"/>
    <row r="27050" ht="12.75" customHeight="1" x14ac:dyDescent="0.2"/>
    <row r="27051" ht="12.75" customHeight="1" x14ac:dyDescent="0.2"/>
    <row r="27052" ht="12.75" customHeight="1" x14ac:dyDescent="0.2"/>
    <row r="27053" ht="12.75" customHeight="1" x14ac:dyDescent="0.2"/>
    <row r="27054" ht="12.75" customHeight="1" x14ac:dyDescent="0.2"/>
    <row r="27055" ht="12.75" customHeight="1" x14ac:dyDescent="0.2"/>
    <row r="27056" ht="12.75" customHeight="1" x14ac:dyDescent="0.2"/>
    <row r="27057" ht="12.75" customHeight="1" x14ac:dyDescent="0.2"/>
    <row r="27058" ht="12.75" customHeight="1" x14ac:dyDescent="0.2"/>
    <row r="27059" ht="12.75" customHeight="1" x14ac:dyDescent="0.2"/>
    <row r="27060" ht="12.75" customHeight="1" x14ac:dyDescent="0.2"/>
    <row r="27061" ht="12.75" customHeight="1" x14ac:dyDescent="0.2"/>
    <row r="27062" ht="12.75" customHeight="1" x14ac:dyDescent="0.2"/>
    <row r="27063" ht="12.75" customHeight="1" x14ac:dyDescent="0.2"/>
    <row r="27064" ht="12.75" customHeight="1" x14ac:dyDescent="0.2"/>
    <row r="27065" ht="12.75" customHeight="1" x14ac:dyDescent="0.2"/>
    <row r="27066" ht="12.75" customHeight="1" x14ac:dyDescent="0.2"/>
    <row r="27067" ht="12.75" customHeight="1" x14ac:dyDescent="0.2"/>
    <row r="27068" ht="12.75" customHeight="1" x14ac:dyDescent="0.2"/>
    <row r="27069" ht="12.75" customHeight="1" x14ac:dyDescent="0.2"/>
    <row r="27070" ht="12.75" customHeight="1" x14ac:dyDescent="0.2"/>
    <row r="27071" ht="12.75" customHeight="1" x14ac:dyDescent="0.2"/>
    <row r="27072" ht="12.75" customHeight="1" x14ac:dyDescent="0.2"/>
    <row r="27073" ht="12.75" customHeight="1" x14ac:dyDescent="0.2"/>
    <row r="27074" ht="12.75" customHeight="1" x14ac:dyDescent="0.2"/>
    <row r="27075" ht="12.75" customHeight="1" x14ac:dyDescent="0.2"/>
    <row r="27076" ht="12.75" customHeight="1" x14ac:dyDescent="0.2"/>
    <row r="27077" ht="12.75" customHeight="1" x14ac:dyDescent="0.2"/>
    <row r="27078" ht="12.75" customHeight="1" x14ac:dyDescent="0.2"/>
    <row r="27079" ht="12.75" customHeight="1" x14ac:dyDescent="0.2"/>
    <row r="27080" ht="12.75" customHeight="1" x14ac:dyDescent="0.2"/>
    <row r="27081" ht="12.75" customHeight="1" x14ac:dyDescent="0.2"/>
    <row r="27082" ht="12.75" customHeight="1" x14ac:dyDescent="0.2"/>
    <row r="27083" ht="12.75" customHeight="1" x14ac:dyDescent="0.2"/>
    <row r="27084" ht="12.75" customHeight="1" x14ac:dyDescent="0.2"/>
    <row r="27085" ht="12.75" customHeight="1" x14ac:dyDescent="0.2"/>
    <row r="27086" ht="12.75" customHeight="1" x14ac:dyDescent="0.2"/>
    <row r="27087" ht="12.75" customHeight="1" x14ac:dyDescent="0.2"/>
    <row r="27088" ht="12.75" customHeight="1" x14ac:dyDescent="0.2"/>
    <row r="27089" ht="12.75" customHeight="1" x14ac:dyDescent="0.2"/>
    <row r="27090" ht="12.75" customHeight="1" x14ac:dyDescent="0.2"/>
    <row r="27091" ht="12.75" customHeight="1" x14ac:dyDescent="0.2"/>
    <row r="27092" ht="12.75" customHeight="1" x14ac:dyDescent="0.2"/>
    <row r="27093" ht="12.75" customHeight="1" x14ac:dyDescent="0.2"/>
    <row r="27094" ht="12.75" customHeight="1" x14ac:dyDescent="0.2"/>
    <row r="27095" ht="12.75" customHeight="1" x14ac:dyDescent="0.2"/>
    <row r="27096" ht="12.75" customHeight="1" x14ac:dyDescent="0.2"/>
    <row r="27097" ht="12.75" customHeight="1" x14ac:dyDescent="0.2"/>
    <row r="27098" ht="12.75" customHeight="1" x14ac:dyDescent="0.2"/>
    <row r="27099" ht="12.75" customHeight="1" x14ac:dyDescent="0.2"/>
    <row r="27100" ht="12.75" customHeight="1" x14ac:dyDescent="0.2"/>
    <row r="27101" ht="12.75" customHeight="1" x14ac:dyDescent="0.2"/>
    <row r="27102" ht="12.75" customHeight="1" x14ac:dyDescent="0.2"/>
    <row r="27103" ht="12.75" customHeight="1" x14ac:dyDescent="0.2"/>
    <row r="27104" ht="12.75" customHeight="1" x14ac:dyDescent="0.2"/>
    <row r="27105" ht="12.75" customHeight="1" x14ac:dyDescent="0.2"/>
    <row r="27106" ht="12.75" customHeight="1" x14ac:dyDescent="0.2"/>
    <row r="27107" ht="12.75" customHeight="1" x14ac:dyDescent="0.2"/>
    <row r="27108" ht="12.75" customHeight="1" x14ac:dyDescent="0.2"/>
    <row r="27109" ht="12.75" customHeight="1" x14ac:dyDescent="0.2"/>
    <row r="27110" ht="12.75" customHeight="1" x14ac:dyDescent="0.2"/>
    <row r="27111" ht="12.75" customHeight="1" x14ac:dyDescent="0.2"/>
    <row r="27112" ht="12.75" customHeight="1" x14ac:dyDescent="0.2"/>
    <row r="27113" ht="12.75" customHeight="1" x14ac:dyDescent="0.2"/>
    <row r="27114" ht="12.75" customHeight="1" x14ac:dyDescent="0.2"/>
    <row r="27115" ht="12.75" customHeight="1" x14ac:dyDescent="0.2"/>
    <row r="27116" ht="12.75" customHeight="1" x14ac:dyDescent="0.2"/>
    <row r="27117" ht="12.75" customHeight="1" x14ac:dyDescent="0.2"/>
    <row r="27118" ht="12.75" customHeight="1" x14ac:dyDescent="0.2"/>
    <row r="27119" ht="12.75" customHeight="1" x14ac:dyDescent="0.2"/>
    <row r="27120" ht="12.75" customHeight="1" x14ac:dyDescent="0.2"/>
    <row r="27121" ht="12.75" customHeight="1" x14ac:dyDescent="0.2"/>
    <row r="27122" ht="12.75" customHeight="1" x14ac:dyDescent="0.2"/>
    <row r="27123" ht="12.75" customHeight="1" x14ac:dyDescent="0.2"/>
    <row r="27124" ht="12.75" customHeight="1" x14ac:dyDescent="0.2"/>
    <row r="27125" ht="12.75" customHeight="1" x14ac:dyDescent="0.2"/>
    <row r="27126" ht="12.75" customHeight="1" x14ac:dyDescent="0.2"/>
    <row r="27127" ht="12.75" customHeight="1" x14ac:dyDescent="0.2"/>
    <row r="27128" ht="12.75" customHeight="1" x14ac:dyDescent="0.2"/>
    <row r="27129" ht="12.75" customHeight="1" x14ac:dyDescent="0.2"/>
    <row r="27130" ht="12.75" customHeight="1" x14ac:dyDescent="0.2"/>
    <row r="27131" ht="12.75" customHeight="1" x14ac:dyDescent="0.2"/>
    <row r="27132" ht="12.75" customHeight="1" x14ac:dyDescent="0.2"/>
    <row r="27133" ht="12.75" customHeight="1" x14ac:dyDescent="0.2"/>
    <row r="27134" ht="12.75" customHeight="1" x14ac:dyDescent="0.2"/>
    <row r="27135" ht="12.75" customHeight="1" x14ac:dyDescent="0.2"/>
    <row r="27136" ht="12.75" customHeight="1" x14ac:dyDescent="0.2"/>
    <row r="27137" ht="12.75" customHeight="1" x14ac:dyDescent="0.2"/>
    <row r="27138" ht="12.75" customHeight="1" x14ac:dyDescent="0.2"/>
    <row r="27139" ht="12.75" customHeight="1" x14ac:dyDescent="0.2"/>
    <row r="27140" ht="12.75" customHeight="1" x14ac:dyDescent="0.2"/>
    <row r="27141" ht="12.75" customHeight="1" x14ac:dyDescent="0.2"/>
    <row r="27142" ht="12.75" customHeight="1" x14ac:dyDescent="0.2"/>
    <row r="27143" ht="12.75" customHeight="1" x14ac:dyDescent="0.2"/>
    <row r="27144" ht="12.75" customHeight="1" x14ac:dyDescent="0.2"/>
    <row r="27145" ht="12.75" customHeight="1" x14ac:dyDescent="0.2"/>
    <row r="27146" ht="12.75" customHeight="1" x14ac:dyDescent="0.2"/>
    <row r="27147" ht="12.75" customHeight="1" x14ac:dyDescent="0.2"/>
    <row r="27148" ht="12.75" customHeight="1" x14ac:dyDescent="0.2"/>
    <row r="27149" ht="12.75" customHeight="1" x14ac:dyDescent="0.2"/>
    <row r="27150" ht="12.75" customHeight="1" x14ac:dyDescent="0.2"/>
    <row r="27151" ht="12.75" customHeight="1" x14ac:dyDescent="0.2"/>
    <row r="27152" ht="12.75" customHeight="1" x14ac:dyDescent="0.2"/>
    <row r="27153" ht="12.75" customHeight="1" x14ac:dyDescent="0.2"/>
    <row r="27154" ht="12.75" customHeight="1" x14ac:dyDescent="0.2"/>
    <row r="27155" ht="12.75" customHeight="1" x14ac:dyDescent="0.2"/>
    <row r="27156" ht="12.75" customHeight="1" x14ac:dyDescent="0.2"/>
    <row r="27157" ht="12.75" customHeight="1" x14ac:dyDescent="0.2"/>
    <row r="27158" ht="12.75" customHeight="1" x14ac:dyDescent="0.2"/>
    <row r="27159" ht="12.75" customHeight="1" x14ac:dyDescent="0.2"/>
    <row r="27160" ht="12.75" customHeight="1" x14ac:dyDescent="0.2"/>
    <row r="27161" ht="12.75" customHeight="1" x14ac:dyDescent="0.2"/>
    <row r="27162" ht="12.75" customHeight="1" x14ac:dyDescent="0.2"/>
    <row r="27163" ht="12.75" customHeight="1" x14ac:dyDescent="0.2"/>
    <row r="27164" ht="12.75" customHeight="1" x14ac:dyDescent="0.2"/>
    <row r="27165" ht="12.75" customHeight="1" x14ac:dyDescent="0.2"/>
    <row r="27166" ht="12.75" customHeight="1" x14ac:dyDescent="0.2"/>
    <row r="27167" ht="12.75" customHeight="1" x14ac:dyDescent="0.2"/>
    <row r="27168" ht="12.75" customHeight="1" x14ac:dyDescent="0.2"/>
    <row r="27169" ht="12.75" customHeight="1" x14ac:dyDescent="0.2"/>
    <row r="27170" ht="12.75" customHeight="1" x14ac:dyDescent="0.2"/>
    <row r="27171" ht="12.75" customHeight="1" x14ac:dyDescent="0.2"/>
    <row r="27172" ht="12.75" customHeight="1" x14ac:dyDescent="0.2"/>
    <row r="27173" ht="12.75" customHeight="1" x14ac:dyDescent="0.2"/>
    <row r="27174" ht="12.75" customHeight="1" x14ac:dyDescent="0.2"/>
    <row r="27175" ht="12.75" customHeight="1" x14ac:dyDescent="0.2"/>
    <row r="27176" ht="12.75" customHeight="1" x14ac:dyDescent="0.2"/>
    <row r="27177" ht="12.75" customHeight="1" x14ac:dyDescent="0.2"/>
    <row r="27178" ht="12.75" customHeight="1" x14ac:dyDescent="0.2"/>
    <row r="27179" ht="12.75" customHeight="1" x14ac:dyDescent="0.2"/>
    <row r="27180" ht="12.75" customHeight="1" x14ac:dyDescent="0.2"/>
    <row r="27181" ht="12.75" customHeight="1" x14ac:dyDescent="0.2"/>
    <row r="27182" ht="12.75" customHeight="1" x14ac:dyDescent="0.2"/>
    <row r="27183" ht="12.75" customHeight="1" x14ac:dyDescent="0.2"/>
    <row r="27184" ht="12.75" customHeight="1" x14ac:dyDescent="0.2"/>
    <row r="27185" ht="12.75" customHeight="1" x14ac:dyDescent="0.2"/>
    <row r="27186" ht="12.75" customHeight="1" x14ac:dyDescent="0.2"/>
    <row r="27187" ht="12.75" customHeight="1" x14ac:dyDescent="0.2"/>
    <row r="27188" ht="12.75" customHeight="1" x14ac:dyDescent="0.2"/>
    <row r="27189" ht="12.75" customHeight="1" x14ac:dyDescent="0.2"/>
    <row r="27190" ht="12.75" customHeight="1" x14ac:dyDescent="0.2"/>
    <row r="27191" ht="12.75" customHeight="1" x14ac:dyDescent="0.2"/>
    <row r="27192" ht="12.75" customHeight="1" x14ac:dyDescent="0.2"/>
    <row r="27193" ht="12.75" customHeight="1" x14ac:dyDescent="0.2"/>
    <row r="27194" ht="12.75" customHeight="1" x14ac:dyDescent="0.2"/>
    <row r="27195" ht="12.75" customHeight="1" x14ac:dyDescent="0.2"/>
    <row r="27196" ht="12.75" customHeight="1" x14ac:dyDescent="0.2"/>
    <row r="27197" ht="12.75" customHeight="1" x14ac:dyDescent="0.2"/>
    <row r="27198" ht="12.75" customHeight="1" x14ac:dyDescent="0.2"/>
    <row r="27199" ht="12.75" customHeight="1" x14ac:dyDescent="0.2"/>
    <row r="27200" ht="12.75" customHeight="1" x14ac:dyDescent="0.2"/>
    <row r="27201" ht="12.75" customHeight="1" x14ac:dyDescent="0.2"/>
    <row r="27202" ht="12.75" customHeight="1" x14ac:dyDescent="0.2"/>
    <row r="27203" ht="12.75" customHeight="1" x14ac:dyDescent="0.2"/>
    <row r="27204" ht="12.75" customHeight="1" x14ac:dyDescent="0.2"/>
    <row r="27205" ht="12.75" customHeight="1" x14ac:dyDescent="0.2"/>
    <row r="27206" ht="12.75" customHeight="1" x14ac:dyDescent="0.2"/>
    <row r="27207" ht="12.75" customHeight="1" x14ac:dyDescent="0.2"/>
    <row r="27208" ht="12.75" customHeight="1" x14ac:dyDescent="0.2"/>
    <row r="27209" ht="12.75" customHeight="1" x14ac:dyDescent="0.2"/>
    <row r="27210" ht="12.75" customHeight="1" x14ac:dyDescent="0.2"/>
    <row r="27211" ht="12.75" customHeight="1" x14ac:dyDescent="0.2"/>
    <row r="27212" ht="12.75" customHeight="1" x14ac:dyDescent="0.2"/>
    <row r="27213" ht="12.75" customHeight="1" x14ac:dyDescent="0.2"/>
    <row r="27214" ht="12.75" customHeight="1" x14ac:dyDescent="0.2"/>
    <row r="27215" ht="12.75" customHeight="1" x14ac:dyDescent="0.2"/>
    <row r="27216" ht="12.75" customHeight="1" x14ac:dyDescent="0.2"/>
    <row r="27217" ht="12.75" customHeight="1" x14ac:dyDescent="0.2"/>
    <row r="27218" ht="12.75" customHeight="1" x14ac:dyDescent="0.2"/>
    <row r="27219" ht="12.75" customHeight="1" x14ac:dyDescent="0.2"/>
    <row r="27220" ht="12.75" customHeight="1" x14ac:dyDescent="0.2"/>
    <row r="27221" ht="12.75" customHeight="1" x14ac:dyDescent="0.2"/>
    <row r="27222" ht="12.75" customHeight="1" x14ac:dyDescent="0.2"/>
    <row r="27223" ht="12.75" customHeight="1" x14ac:dyDescent="0.2"/>
    <row r="27224" ht="12.75" customHeight="1" x14ac:dyDescent="0.2"/>
    <row r="27225" ht="12.75" customHeight="1" x14ac:dyDescent="0.2"/>
    <row r="27226" ht="12.75" customHeight="1" x14ac:dyDescent="0.2"/>
    <row r="27227" ht="12.75" customHeight="1" x14ac:dyDescent="0.2"/>
    <row r="27228" ht="12.75" customHeight="1" x14ac:dyDescent="0.2"/>
    <row r="27229" ht="12.75" customHeight="1" x14ac:dyDescent="0.2"/>
    <row r="27230" ht="12.75" customHeight="1" x14ac:dyDescent="0.2"/>
    <row r="27231" ht="12.75" customHeight="1" x14ac:dyDescent="0.2"/>
    <row r="27232" ht="12.75" customHeight="1" x14ac:dyDescent="0.2"/>
    <row r="27233" ht="12.75" customHeight="1" x14ac:dyDescent="0.2"/>
    <row r="27234" ht="12.75" customHeight="1" x14ac:dyDescent="0.2"/>
    <row r="27235" ht="12.75" customHeight="1" x14ac:dyDescent="0.2"/>
    <row r="27236" ht="12.75" customHeight="1" x14ac:dyDescent="0.2"/>
    <row r="27237" ht="12.75" customHeight="1" x14ac:dyDescent="0.2"/>
    <row r="27238" ht="12.75" customHeight="1" x14ac:dyDescent="0.2"/>
    <row r="27239" ht="12.75" customHeight="1" x14ac:dyDescent="0.2"/>
    <row r="27240" ht="12.75" customHeight="1" x14ac:dyDescent="0.2"/>
    <row r="27241" ht="12.75" customHeight="1" x14ac:dyDescent="0.2"/>
    <row r="27242" ht="12.75" customHeight="1" x14ac:dyDescent="0.2"/>
    <row r="27243" ht="12.75" customHeight="1" x14ac:dyDescent="0.2"/>
    <row r="27244" ht="12.75" customHeight="1" x14ac:dyDescent="0.2"/>
    <row r="27245" ht="12.75" customHeight="1" x14ac:dyDescent="0.2"/>
    <row r="27246" ht="12.75" customHeight="1" x14ac:dyDescent="0.2"/>
    <row r="27247" ht="12.75" customHeight="1" x14ac:dyDescent="0.2"/>
    <row r="27248" ht="12.75" customHeight="1" x14ac:dyDescent="0.2"/>
    <row r="27249" ht="12.75" customHeight="1" x14ac:dyDescent="0.2"/>
    <row r="27250" ht="12.75" customHeight="1" x14ac:dyDescent="0.2"/>
    <row r="27251" ht="12.75" customHeight="1" x14ac:dyDescent="0.2"/>
    <row r="27252" ht="12.75" customHeight="1" x14ac:dyDescent="0.2"/>
    <row r="27253" ht="12.75" customHeight="1" x14ac:dyDescent="0.2"/>
    <row r="27254" ht="12.75" customHeight="1" x14ac:dyDescent="0.2"/>
    <row r="27255" ht="12.75" customHeight="1" x14ac:dyDescent="0.2"/>
    <row r="27256" ht="12.75" customHeight="1" x14ac:dyDescent="0.2"/>
    <row r="27257" ht="12.75" customHeight="1" x14ac:dyDescent="0.2"/>
    <row r="27258" ht="12.75" customHeight="1" x14ac:dyDescent="0.2"/>
    <row r="27259" ht="12.75" customHeight="1" x14ac:dyDescent="0.2"/>
    <row r="27260" ht="12.75" customHeight="1" x14ac:dyDescent="0.2"/>
    <row r="27261" ht="12.75" customHeight="1" x14ac:dyDescent="0.2"/>
    <row r="27262" ht="12.75" customHeight="1" x14ac:dyDescent="0.2"/>
    <row r="27263" ht="12.75" customHeight="1" x14ac:dyDescent="0.2"/>
    <row r="27264" ht="12.75" customHeight="1" x14ac:dyDescent="0.2"/>
    <row r="27265" ht="12.75" customHeight="1" x14ac:dyDescent="0.2"/>
    <row r="27266" ht="12.75" customHeight="1" x14ac:dyDescent="0.2"/>
    <row r="27267" ht="12.75" customHeight="1" x14ac:dyDescent="0.2"/>
    <row r="27268" ht="12.75" customHeight="1" x14ac:dyDescent="0.2"/>
    <row r="27269" ht="12.75" customHeight="1" x14ac:dyDescent="0.2"/>
    <row r="27270" ht="12.75" customHeight="1" x14ac:dyDescent="0.2"/>
    <row r="27271" ht="12.75" customHeight="1" x14ac:dyDescent="0.2"/>
    <row r="27272" ht="12.75" customHeight="1" x14ac:dyDescent="0.2"/>
    <row r="27273" ht="12.75" customHeight="1" x14ac:dyDescent="0.2"/>
    <row r="27274" ht="12.75" customHeight="1" x14ac:dyDescent="0.2"/>
    <row r="27275" ht="12.75" customHeight="1" x14ac:dyDescent="0.2"/>
    <row r="27276" ht="12.75" customHeight="1" x14ac:dyDescent="0.2"/>
    <row r="27277" ht="12.75" customHeight="1" x14ac:dyDescent="0.2"/>
    <row r="27278" ht="12.75" customHeight="1" x14ac:dyDescent="0.2"/>
    <row r="27279" ht="12.75" customHeight="1" x14ac:dyDescent="0.2"/>
    <row r="27280" ht="12.75" customHeight="1" x14ac:dyDescent="0.2"/>
    <row r="27281" ht="12.75" customHeight="1" x14ac:dyDescent="0.2"/>
    <row r="27282" ht="12.75" customHeight="1" x14ac:dyDescent="0.2"/>
    <row r="27283" ht="12.75" customHeight="1" x14ac:dyDescent="0.2"/>
    <row r="27284" ht="12.75" customHeight="1" x14ac:dyDescent="0.2"/>
    <row r="27285" ht="12.75" customHeight="1" x14ac:dyDescent="0.2"/>
    <row r="27286" ht="12.75" customHeight="1" x14ac:dyDescent="0.2"/>
    <row r="27287" ht="12.75" customHeight="1" x14ac:dyDescent="0.2"/>
    <row r="27288" ht="12.75" customHeight="1" x14ac:dyDescent="0.2"/>
    <row r="27289" ht="12.75" customHeight="1" x14ac:dyDescent="0.2"/>
    <row r="27290" ht="12.75" customHeight="1" x14ac:dyDescent="0.2"/>
    <row r="27291" ht="12.75" customHeight="1" x14ac:dyDescent="0.2"/>
    <row r="27292" ht="12.75" customHeight="1" x14ac:dyDescent="0.2"/>
    <row r="27293" ht="12.75" customHeight="1" x14ac:dyDescent="0.2"/>
    <row r="27294" ht="12.75" customHeight="1" x14ac:dyDescent="0.2"/>
    <row r="27295" ht="12.75" customHeight="1" x14ac:dyDescent="0.2"/>
    <row r="27296" ht="12.75" customHeight="1" x14ac:dyDescent="0.2"/>
    <row r="27297" ht="12.75" customHeight="1" x14ac:dyDescent="0.2"/>
    <row r="27298" ht="12.75" customHeight="1" x14ac:dyDescent="0.2"/>
    <row r="27299" ht="12.75" customHeight="1" x14ac:dyDescent="0.2"/>
    <row r="27300" ht="12.75" customHeight="1" x14ac:dyDescent="0.2"/>
    <row r="27301" ht="12.75" customHeight="1" x14ac:dyDescent="0.2"/>
    <row r="27302" ht="12.75" customHeight="1" x14ac:dyDescent="0.2"/>
    <row r="27303" ht="12.75" customHeight="1" x14ac:dyDescent="0.2"/>
    <row r="27304" ht="12.75" customHeight="1" x14ac:dyDescent="0.2"/>
    <row r="27305" ht="12.75" customHeight="1" x14ac:dyDescent="0.2"/>
    <row r="27306" ht="12.75" customHeight="1" x14ac:dyDescent="0.2"/>
    <row r="27307" ht="12.75" customHeight="1" x14ac:dyDescent="0.2"/>
    <row r="27308" ht="12.75" customHeight="1" x14ac:dyDescent="0.2"/>
    <row r="27309" ht="12.75" customHeight="1" x14ac:dyDescent="0.2"/>
    <row r="27310" ht="12.75" customHeight="1" x14ac:dyDescent="0.2"/>
    <row r="27311" ht="12.75" customHeight="1" x14ac:dyDescent="0.2"/>
    <row r="27312" ht="12.75" customHeight="1" x14ac:dyDescent="0.2"/>
    <row r="27313" ht="12.75" customHeight="1" x14ac:dyDescent="0.2"/>
    <row r="27314" ht="12.75" customHeight="1" x14ac:dyDescent="0.2"/>
    <row r="27315" ht="12.75" customHeight="1" x14ac:dyDescent="0.2"/>
    <row r="27316" ht="12.75" customHeight="1" x14ac:dyDescent="0.2"/>
    <row r="27317" ht="12.75" customHeight="1" x14ac:dyDescent="0.2"/>
    <row r="27318" ht="12.75" customHeight="1" x14ac:dyDescent="0.2"/>
    <row r="27319" ht="12.75" customHeight="1" x14ac:dyDescent="0.2"/>
    <row r="27320" ht="12.75" customHeight="1" x14ac:dyDescent="0.2"/>
    <row r="27321" ht="12.75" customHeight="1" x14ac:dyDescent="0.2"/>
    <row r="27322" ht="12.75" customHeight="1" x14ac:dyDescent="0.2"/>
    <row r="27323" ht="12.75" customHeight="1" x14ac:dyDescent="0.2"/>
    <row r="27324" ht="12.75" customHeight="1" x14ac:dyDescent="0.2"/>
    <row r="27325" ht="12.75" customHeight="1" x14ac:dyDescent="0.2"/>
    <row r="27326" ht="12.75" customHeight="1" x14ac:dyDescent="0.2"/>
    <row r="27327" ht="12.75" customHeight="1" x14ac:dyDescent="0.2"/>
    <row r="27328" ht="12.75" customHeight="1" x14ac:dyDescent="0.2"/>
    <row r="27329" ht="12.75" customHeight="1" x14ac:dyDescent="0.2"/>
    <row r="27330" ht="12.75" customHeight="1" x14ac:dyDescent="0.2"/>
    <row r="27331" ht="12.75" customHeight="1" x14ac:dyDescent="0.2"/>
    <row r="27332" ht="12.75" customHeight="1" x14ac:dyDescent="0.2"/>
    <row r="27333" ht="12.75" customHeight="1" x14ac:dyDescent="0.2"/>
    <row r="27334" ht="12.75" customHeight="1" x14ac:dyDescent="0.2"/>
    <row r="27335" ht="12.75" customHeight="1" x14ac:dyDescent="0.2"/>
    <row r="27336" ht="12.75" customHeight="1" x14ac:dyDescent="0.2"/>
    <row r="27337" ht="12.75" customHeight="1" x14ac:dyDescent="0.2"/>
    <row r="27338" ht="12.75" customHeight="1" x14ac:dyDescent="0.2"/>
    <row r="27339" ht="12.75" customHeight="1" x14ac:dyDescent="0.2"/>
    <row r="27340" ht="12.75" customHeight="1" x14ac:dyDescent="0.2"/>
    <row r="27341" ht="12.75" customHeight="1" x14ac:dyDescent="0.2"/>
    <row r="27342" ht="12.75" customHeight="1" x14ac:dyDescent="0.2"/>
    <row r="27343" ht="12.75" customHeight="1" x14ac:dyDescent="0.2"/>
    <row r="27344" ht="12.75" customHeight="1" x14ac:dyDescent="0.2"/>
    <row r="27345" ht="12.75" customHeight="1" x14ac:dyDescent="0.2"/>
    <row r="27346" ht="12.75" customHeight="1" x14ac:dyDescent="0.2"/>
    <row r="27347" ht="12.75" customHeight="1" x14ac:dyDescent="0.2"/>
    <row r="27348" ht="12.75" customHeight="1" x14ac:dyDescent="0.2"/>
    <row r="27349" ht="12.75" customHeight="1" x14ac:dyDescent="0.2"/>
    <row r="27350" ht="12.75" customHeight="1" x14ac:dyDescent="0.2"/>
    <row r="27351" ht="12.75" customHeight="1" x14ac:dyDescent="0.2"/>
    <row r="27352" ht="12.75" customHeight="1" x14ac:dyDescent="0.2"/>
    <row r="27353" ht="12.75" customHeight="1" x14ac:dyDescent="0.2"/>
    <row r="27354" ht="12.75" customHeight="1" x14ac:dyDescent="0.2"/>
    <row r="27355" ht="12.75" customHeight="1" x14ac:dyDescent="0.2"/>
    <row r="27356" ht="12.75" customHeight="1" x14ac:dyDescent="0.2"/>
    <row r="27357" ht="12.75" customHeight="1" x14ac:dyDescent="0.2"/>
    <row r="27358" ht="12.75" customHeight="1" x14ac:dyDescent="0.2"/>
    <row r="27359" ht="12.75" customHeight="1" x14ac:dyDescent="0.2"/>
    <row r="27360" ht="12.75" customHeight="1" x14ac:dyDescent="0.2"/>
    <row r="27361" ht="12.75" customHeight="1" x14ac:dyDescent="0.2"/>
    <row r="27362" ht="12.75" customHeight="1" x14ac:dyDescent="0.2"/>
    <row r="27363" ht="12.75" customHeight="1" x14ac:dyDescent="0.2"/>
    <row r="27364" ht="12.75" customHeight="1" x14ac:dyDescent="0.2"/>
    <row r="27365" ht="12.75" customHeight="1" x14ac:dyDescent="0.2"/>
    <row r="27366" ht="12.75" customHeight="1" x14ac:dyDescent="0.2"/>
    <row r="27367" ht="12.75" customHeight="1" x14ac:dyDescent="0.2"/>
    <row r="27368" ht="12.75" customHeight="1" x14ac:dyDescent="0.2"/>
    <row r="27369" ht="12.75" customHeight="1" x14ac:dyDescent="0.2"/>
    <row r="27370" ht="12.75" customHeight="1" x14ac:dyDescent="0.2"/>
    <row r="27371" ht="12.75" customHeight="1" x14ac:dyDescent="0.2"/>
    <row r="27372" ht="12.75" customHeight="1" x14ac:dyDescent="0.2"/>
    <row r="27373" ht="12.75" customHeight="1" x14ac:dyDescent="0.2"/>
    <row r="27374" ht="12.75" customHeight="1" x14ac:dyDescent="0.2"/>
    <row r="27375" ht="12.75" customHeight="1" x14ac:dyDescent="0.2"/>
    <row r="27376" ht="12.75" customHeight="1" x14ac:dyDescent="0.2"/>
    <row r="27377" ht="12.75" customHeight="1" x14ac:dyDescent="0.2"/>
    <row r="27378" ht="12.75" customHeight="1" x14ac:dyDescent="0.2"/>
    <row r="27379" ht="12.75" customHeight="1" x14ac:dyDescent="0.2"/>
    <row r="27380" ht="12.75" customHeight="1" x14ac:dyDescent="0.2"/>
    <row r="27381" ht="12.75" customHeight="1" x14ac:dyDescent="0.2"/>
    <row r="27382" ht="12.75" customHeight="1" x14ac:dyDescent="0.2"/>
    <row r="27383" ht="12.75" customHeight="1" x14ac:dyDescent="0.2"/>
    <row r="27384" ht="12.75" customHeight="1" x14ac:dyDescent="0.2"/>
    <row r="27385" ht="12.75" customHeight="1" x14ac:dyDescent="0.2"/>
    <row r="27386" ht="12.75" customHeight="1" x14ac:dyDescent="0.2"/>
    <row r="27387" ht="12.75" customHeight="1" x14ac:dyDescent="0.2"/>
    <row r="27388" ht="12.75" customHeight="1" x14ac:dyDescent="0.2"/>
    <row r="27389" ht="12.75" customHeight="1" x14ac:dyDescent="0.2"/>
    <row r="27390" ht="12.75" customHeight="1" x14ac:dyDescent="0.2"/>
    <row r="27391" ht="12.75" customHeight="1" x14ac:dyDescent="0.2"/>
    <row r="27392" ht="12.75" customHeight="1" x14ac:dyDescent="0.2"/>
    <row r="27393" ht="12.75" customHeight="1" x14ac:dyDescent="0.2"/>
    <row r="27394" ht="12.75" customHeight="1" x14ac:dyDescent="0.2"/>
    <row r="27395" ht="12.75" customHeight="1" x14ac:dyDescent="0.2"/>
    <row r="27396" ht="12.75" customHeight="1" x14ac:dyDescent="0.2"/>
    <row r="27397" ht="12.75" customHeight="1" x14ac:dyDescent="0.2"/>
    <row r="27398" ht="12.75" customHeight="1" x14ac:dyDescent="0.2"/>
    <row r="27399" ht="12.75" customHeight="1" x14ac:dyDescent="0.2"/>
    <row r="27400" ht="12.75" customHeight="1" x14ac:dyDescent="0.2"/>
    <row r="27401" ht="12.75" customHeight="1" x14ac:dyDescent="0.2"/>
    <row r="27402" ht="12.75" customHeight="1" x14ac:dyDescent="0.2"/>
    <row r="27403" ht="12.75" customHeight="1" x14ac:dyDescent="0.2"/>
    <row r="27404" ht="12.75" customHeight="1" x14ac:dyDescent="0.2"/>
    <row r="27405" ht="12.75" customHeight="1" x14ac:dyDescent="0.2"/>
    <row r="27406" ht="12.75" customHeight="1" x14ac:dyDescent="0.2"/>
    <row r="27407" ht="12.75" customHeight="1" x14ac:dyDescent="0.2"/>
    <row r="27408" ht="12.75" customHeight="1" x14ac:dyDescent="0.2"/>
    <row r="27409" ht="12.75" customHeight="1" x14ac:dyDescent="0.2"/>
    <row r="27410" ht="12.75" customHeight="1" x14ac:dyDescent="0.2"/>
    <row r="27411" ht="12.75" customHeight="1" x14ac:dyDescent="0.2"/>
    <row r="27412" ht="12.75" customHeight="1" x14ac:dyDescent="0.2"/>
    <row r="27413" ht="12.75" customHeight="1" x14ac:dyDescent="0.2"/>
    <row r="27414" ht="12.75" customHeight="1" x14ac:dyDescent="0.2"/>
    <row r="27415" ht="12.75" customHeight="1" x14ac:dyDescent="0.2"/>
    <row r="27416" ht="12.75" customHeight="1" x14ac:dyDescent="0.2"/>
    <row r="27417" ht="12.75" customHeight="1" x14ac:dyDescent="0.2"/>
    <row r="27418" ht="12.75" customHeight="1" x14ac:dyDescent="0.2"/>
    <row r="27419" ht="12.75" customHeight="1" x14ac:dyDescent="0.2"/>
    <row r="27420" ht="12.75" customHeight="1" x14ac:dyDescent="0.2"/>
    <row r="27421" ht="12.75" customHeight="1" x14ac:dyDescent="0.2"/>
    <row r="27422" ht="12.75" customHeight="1" x14ac:dyDescent="0.2"/>
    <row r="27423" ht="12.75" customHeight="1" x14ac:dyDescent="0.2"/>
    <row r="27424" ht="12.75" customHeight="1" x14ac:dyDescent="0.2"/>
    <row r="27425" ht="12.75" customHeight="1" x14ac:dyDescent="0.2"/>
    <row r="27426" ht="12.75" customHeight="1" x14ac:dyDescent="0.2"/>
    <row r="27427" ht="12.75" customHeight="1" x14ac:dyDescent="0.2"/>
    <row r="27428" ht="12.75" customHeight="1" x14ac:dyDescent="0.2"/>
    <row r="27429" ht="12.75" customHeight="1" x14ac:dyDescent="0.2"/>
    <row r="27430" ht="12.75" customHeight="1" x14ac:dyDescent="0.2"/>
    <row r="27431" ht="12.75" customHeight="1" x14ac:dyDescent="0.2"/>
    <row r="27432" ht="12.75" customHeight="1" x14ac:dyDescent="0.2"/>
    <row r="27433" ht="12.75" customHeight="1" x14ac:dyDescent="0.2"/>
    <row r="27434" ht="12.75" customHeight="1" x14ac:dyDescent="0.2"/>
    <row r="27435" ht="12.75" customHeight="1" x14ac:dyDescent="0.2"/>
    <row r="27436" ht="12.75" customHeight="1" x14ac:dyDescent="0.2"/>
    <row r="27437" ht="12.75" customHeight="1" x14ac:dyDescent="0.2"/>
    <row r="27438" ht="12.75" customHeight="1" x14ac:dyDescent="0.2"/>
    <row r="27439" ht="12.75" customHeight="1" x14ac:dyDescent="0.2"/>
    <row r="27440" ht="12.75" customHeight="1" x14ac:dyDescent="0.2"/>
    <row r="27441" ht="12.75" customHeight="1" x14ac:dyDescent="0.2"/>
    <row r="27442" ht="12.75" customHeight="1" x14ac:dyDescent="0.2"/>
    <row r="27443" ht="12.75" customHeight="1" x14ac:dyDescent="0.2"/>
    <row r="27444" ht="12.75" customHeight="1" x14ac:dyDescent="0.2"/>
    <row r="27445" ht="12.75" customHeight="1" x14ac:dyDescent="0.2"/>
    <row r="27446" ht="12.75" customHeight="1" x14ac:dyDescent="0.2"/>
    <row r="27447" ht="12.75" customHeight="1" x14ac:dyDescent="0.2"/>
    <row r="27448" ht="12.75" customHeight="1" x14ac:dyDescent="0.2"/>
    <row r="27449" ht="12.75" customHeight="1" x14ac:dyDescent="0.2"/>
    <row r="27450" ht="12.75" customHeight="1" x14ac:dyDescent="0.2"/>
    <row r="27451" ht="12.75" customHeight="1" x14ac:dyDescent="0.2"/>
    <row r="27452" ht="12.75" customHeight="1" x14ac:dyDescent="0.2"/>
    <row r="27453" ht="12.75" customHeight="1" x14ac:dyDescent="0.2"/>
    <row r="27454" ht="12.75" customHeight="1" x14ac:dyDescent="0.2"/>
    <row r="27455" ht="12.75" customHeight="1" x14ac:dyDescent="0.2"/>
    <row r="27456" ht="12.75" customHeight="1" x14ac:dyDescent="0.2"/>
    <row r="27457" ht="12.75" customHeight="1" x14ac:dyDescent="0.2"/>
    <row r="27458" ht="12.75" customHeight="1" x14ac:dyDescent="0.2"/>
    <row r="27459" ht="12.75" customHeight="1" x14ac:dyDescent="0.2"/>
    <row r="27460" ht="12.75" customHeight="1" x14ac:dyDescent="0.2"/>
    <row r="27461" ht="12.75" customHeight="1" x14ac:dyDescent="0.2"/>
    <row r="27462" ht="12.75" customHeight="1" x14ac:dyDescent="0.2"/>
    <row r="27463" ht="12.75" customHeight="1" x14ac:dyDescent="0.2"/>
    <row r="27464" ht="12.75" customHeight="1" x14ac:dyDescent="0.2"/>
    <row r="27465" ht="12.75" customHeight="1" x14ac:dyDescent="0.2"/>
    <row r="27466" ht="12.75" customHeight="1" x14ac:dyDescent="0.2"/>
    <row r="27467" ht="12.75" customHeight="1" x14ac:dyDescent="0.2"/>
    <row r="27468" ht="12.75" customHeight="1" x14ac:dyDescent="0.2"/>
    <row r="27469" ht="12.75" customHeight="1" x14ac:dyDescent="0.2"/>
    <row r="27470" ht="12.75" customHeight="1" x14ac:dyDescent="0.2"/>
    <row r="27471" ht="12.75" customHeight="1" x14ac:dyDescent="0.2"/>
    <row r="27472" ht="12.75" customHeight="1" x14ac:dyDescent="0.2"/>
    <row r="27473" ht="12.75" customHeight="1" x14ac:dyDescent="0.2"/>
    <row r="27474" ht="12.75" customHeight="1" x14ac:dyDescent="0.2"/>
    <row r="27475" ht="12.75" customHeight="1" x14ac:dyDescent="0.2"/>
    <row r="27476" ht="12.75" customHeight="1" x14ac:dyDescent="0.2"/>
    <row r="27477" ht="12.75" customHeight="1" x14ac:dyDescent="0.2"/>
    <row r="27478" ht="12.75" customHeight="1" x14ac:dyDescent="0.2"/>
    <row r="27479" ht="12.75" customHeight="1" x14ac:dyDescent="0.2"/>
    <row r="27480" ht="12.75" customHeight="1" x14ac:dyDescent="0.2"/>
    <row r="27481" ht="12.75" customHeight="1" x14ac:dyDescent="0.2"/>
    <row r="27482" ht="12.75" customHeight="1" x14ac:dyDescent="0.2"/>
    <row r="27483" ht="12.75" customHeight="1" x14ac:dyDescent="0.2"/>
    <row r="27484" ht="12.75" customHeight="1" x14ac:dyDescent="0.2"/>
    <row r="27485" ht="12.75" customHeight="1" x14ac:dyDescent="0.2"/>
    <row r="27486" ht="12.75" customHeight="1" x14ac:dyDescent="0.2"/>
    <row r="27487" ht="12.75" customHeight="1" x14ac:dyDescent="0.2"/>
    <row r="27488" ht="12.75" customHeight="1" x14ac:dyDescent="0.2"/>
    <row r="27489" ht="12.75" customHeight="1" x14ac:dyDescent="0.2"/>
    <row r="27490" ht="12.75" customHeight="1" x14ac:dyDescent="0.2"/>
    <row r="27491" ht="12.75" customHeight="1" x14ac:dyDescent="0.2"/>
    <row r="27492" ht="12.75" customHeight="1" x14ac:dyDescent="0.2"/>
    <row r="27493" ht="12.75" customHeight="1" x14ac:dyDescent="0.2"/>
    <row r="27494" ht="12.75" customHeight="1" x14ac:dyDescent="0.2"/>
    <row r="27495" ht="12.75" customHeight="1" x14ac:dyDescent="0.2"/>
    <row r="27496" ht="12.75" customHeight="1" x14ac:dyDescent="0.2"/>
    <row r="27497" ht="12.75" customHeight="1" x14ac:dyDescent="0.2"/>
    <row r="27498" ht="12.75" customHeight="1" x14ac:dyDescent="0.2"/>
    <row r="27499" ht="12.75" customHeight="1" x14ac:dyDescent="0.2"/>
    <row r="27500" ht="12.75" customHeight="1" x14ac:dyDescent="0.2"/>
    <row r="27501" ht="12.75" customHeight="1" x14ac:dyDescent="0.2"/>
    <row r="27502" ht="12.75" customHeight="1" x14ac:dyDescent="0.2"/>
    <row r="27503" ht="12.75" customHeight="1" x14ac:dyDescent="0.2"/>
    <row r="27504" ht="12.75" customHeight="1" x14ac:dyDescent="0.2"/>
    <row r="27505" ht="12.75" customHeight="1" x14ac:dyDescent="0.2"/>
    <row r="27506" ht="12.75" customHeight="1" x14ac:dyDescent="0.2"/>
    <row r="27507" ht="12.75" customHeight="1" x14ac:dyDescent="0.2"/>
    <row r="27508" ht="12.75" customHeight="1" x14ac:dyDescent="0.2"/>
    <row r="27509" ht="12.75" customHeight="1" x14ac:dyDescent="0.2"/>
    <row r="27510" ht="12.75" customHeight="1" x14ac:dyDescent="0.2"/>
    <row r="27511" ht="12.75" customHeight="1" x14ac:dyDescent="0.2"/>
    <row r="27512" ht="12.75" customHeight="1" x14ac:dyDescent="0.2"/>
    <row r="27513" ht="12.75" customHeight="1" x14ac:dyDescent="0.2"/>
    <row r="27514" ht="12.75" customHeight="1" x14ac:dyDescent="0.2"/>
    <row r="27515" ht="12.75" customHeight="1" x14ac:dyDescent="0.2"/>
    <row r="27516" ht="12.75" customHeight="1" x14ac:dyDescent="0.2"/>
    <row r="27517" ht="12.75" customHeight="1" x14ac:dyDescent="0.2"/>
    <row r="27518" ht="12.75" customHeight="1" x14ac:dyDescent="0.2"/>
    <row r="27519" ht="12.75" customHeight="1" x14ac:dyDescent="0.2"/>
    <row r="27520" ht="12.75" customHeight="1" x14ac:dyDescent="0.2"/>
    <row r="27521" ht="12.75" customHeight="1" x14ac:dyDescent="0.2"/>
    <row r="27522" ht="12.75" customHeight="1" x14ac:dyDescent="0.2"/>
    <row r="27523" ht="12.75" customHeight="1" x14ac:dyDescent="0.2"/>
    <row r="27524" ht="12.75" customHeight="1" x14ac:dyDescent="0.2"/>
    <row r="27525" ht="12.75" customHeight="1" x14ac:dyDescent="0.2"/>
    <row r="27526" ht="12.75" customHeight="1" x14ac:dyDescent="0.2"/>
    <row r="27527" ht="12.75" customHeight="1" x14ac:dyDescent="0.2"/>
    <row r="27528" ht="12.75" customHeight="1" x14ac:dyDescent="0.2"/>
    <row r="27529" ht="12.75" customHeight="1" x14ac:dyDescent="0.2"/>
    <row r="27530" ht="12.75" customHeight="1" x14ac:dyDescent="0.2"/>
    <row r="27531" ht="12.75" customHeight="1" x14ac:dyDescent="0.2"/>
    <row r="27532" ht="12.75" customHeight="1" x14ac:dyDescent="0.2"/>
    <row r="27533" ht="12.75" customHeight="1" x14ac:dyDescent="0.2"/>
    <row r="27534" ht="12.75" customHeight="1" x14ac:dyDescent="0.2"/>
    <row r="27535" ht="12.75" customHeight="1" x14ac:dyDescent="0.2"/>
    <row r="27536" ht="12.75" customHeight="1" x14ac:dyDescent="0.2"/>
    <row r="27537" ht="12.75" customHeight="1" x14ac:dyDescent="0.2"/>
    <row r="27538" ht="12.75" customHeight="1" x14ac:dyDescent="0.2"/>
    <row r="27539" ht="12.75" customHeight="1" x14ac:dyDescent="0.2"/>
    <row r="27540" ht="12.75" customHeight="1" x14ac:dyDescent="0.2"/>
    <row r="27541" ht="12.75" customHeight="1" x14ac:dyDescent="0.2"/>
    <row r="27542" ht="12.75" customHeight="1" x14ac:dyDescent="0.2"/>
    <row r="27543" ht="12.75" customHeight="1" x14ac:dyDescent="0.2"/>
    <row r="27544" ht="12.75" customHeight="1" x14ac:dyDescent="0.2"/>
    <row r="27545" ht="12.75" customHeight="1" x14ac:dyDescent="0.2"/>
    <row r="27546" ht="12.75" customHeight="1" x14ac:dyDescent="0.2"/>
    <row r="27547" ht="12.75" customHeight="1" x14ac:dyDescent="0.2"/>
    <row r="27548" ht="12.75" customHeight="1" x14ac:dyDescent="0.2"/>
    <row r="27549" ht="12.75" customHeight="1" x14ac:dyDescent="0.2"/>
    <row r="27550" ht="12.75" customHeight="1" x14ac:dyDescent="0.2"/>
    <row r="27551" ht="12.75" customHeight="1" x14ac:dyDescent="0.2"/>
    <row r="27552" ht="12.75" customHeight="1" x14ac:dyDescent="0.2"/>
    <row r="27553" ht="12.75" customHeight="1" x14ac:dyDescent="0.2"/>
    <row r="27554" ht="12.75" customHeight="1" x14ac:dyDescent="0.2"/>
    <row r="27555" ht="12.75" customHeight="1" x14ac:dyDescent="0.2"/>
    <row r="27556" ht="12.75" customHeight="1" x14ac:dyDescent="0.2"/>
    <row r="27557" ht="12.75" customHeight="1" x14ac:dyDescent="0.2"/>
    <row r="27558" ht="12.75" customHeight="1" x14ac:dyDescent="0.2"/>
    <row r="27559" ht="12.75" customHeight="1" x14ac:dyDescent="0.2"/>
    <row r="27560" ht="12.75" customHeight="1" x14ac:dyDescent="0.2"/>
    <row r="27561" ht="12.75" customHeight="1" x14ac:dyDescent="0.2"/>
    <row r="27562" ht="12.75" customHeight="1" x14ac:dyDescent="0.2"/>
    <row r="27563" ht="12.75" customHeight="1" x14ac:dyDescent="0.2"/>
    <row r="27564" ht="12.75" customHeight="1" x14ac:dyDescent="0.2"/>
    <row r="27565" ht="12.75" customHeight="1" x14ac:dyDescent="0.2"/>
    <row r="27566" ht="12.75" customHeight="1" x14ac:dyDescent="0.2"/>
    <row r="27567" ht="12.75" customHeight="1" x14ac:dyDescent="0.2"/>
    <row r="27568" ht="12.75" customHeight="1" x14ac:dyDescent="0.2"/>
    <row r="27569" ht="12.75" customHeight="1" x14ac:dyDescent="0.2"/>
    <row r="27570" ht="12.75" customHeight="1" x14ac:dyDescent="0.2"/>
    <row r="27571" ht="12.75" customHeight="1" x14ac:dyDescent="0.2"/>
    <row r="27572" ht="12.75" customHeight="1" x14ac:dyDescent="0.2"/>
    <row r="27573" ht="12.75" customHeight="1" x14ac:dyDescent="0.2"/>
    <row r="27574" ht="12.75" customHeight="1" x14ac:dyDescent="0.2"/>
    <row r="27575" ht="12.75" customHeight="1" x14ac:dyDescent="0.2"/>
    <row r="27576" ht="12.75" customHeight="1" x14ac:dyDescent="0.2"/>
    <row r="27577" ht="12.75" customHeight="1" x14ac:dyDescent="0.2"/>
    <row r="27578" ht="12.75" customHeight="1" x14ac:dyDescent="0.2"/>
    <row r="27579" ht="12.75" customHeight="1" x14ac:dyDescent="0.2"/>
    <row r="27580" ht="12.75" customHeight="1" x14ac:dyDescent="0.2"/>
    <row r="27581" ht="12.75" customHeight="1" x14ac:dyDescent="0.2"/>
    <row r="27582" ht="12.75" customHeight="1" x14ac:dyDescent="0.2"/>
    <row r="27583" ht="12.75" customHeight="1" x14ac:dyDescent="0.2"/>
    <row r="27584" ht="12.75" customHeight="1" x14ac:dyDescent="0.2"/>
    <row r="27585" ht="12.75" customHeight="1" x14ac:dyDescent="0.2"/>
    <row r="27586" ht="12.75" customHeight="1" x14ac:dyDescent="0.2"/>
    <row r="27587" ht="12.75" customHeight="1" x14ac:dyDescent="0.2"/>
    <row r="27588" ht="12.75" customHeight="1" x14ac:dyDescent="0.2"/>
    <row r="27589" ht="12.75" customHeight="1" x14ac:dyDescent="0.2"/>
    <row r="27590" ht="12.75" customHeight="1" x14ac:dyDescent="0.2"/>
    <row r="27591" ht="12.75" customHeight="1" x14ac:dyDescent="0.2"/>
    <row r="27592" ht="12.75" customHeight="1" x14ac:dyDescent="0.2"/>
    <row r="27593" ht="12.75" customHeight="1" x14ac:dyDescent="0.2"/>
    <row r="27594" ht="12.75" customHeight="1" x14ac:dyDescent="0.2"/>
    <row r="27595" ht="12.75" customHeight="1" x14ac:dyDescent="0.2"/>
    <row r="27596" ht="12.75" customHeight="1" x14ac:dyDescent="0.2"/>
    <row r="27597" ht="12.75" customHeight="1" x14ac:dyDescent="0.2"/>
    <row r="27598" ht="12.75" customHeight="1" x14ac:dyDescent="0.2"/>
    <row r="27599" ht="12.75" customHeight="1" x14ac:dyDescent="0.2"/>
    <row r="27600" ht="12.75" customHeight="1" x14ac:dyDescent="0.2"/>
    <row r="27601" ht="12.75" customHeight="1" x14ac:dyDescent="0.2"/>
    <row r="27602" ht="12.75" customHeight="1" x14ac:dyDescent="0.2"/>
    <row r="27603" ht="12.75" customHeight="1" x14ac:dyDescent="0.2"/>
    <row r="27604" ht="12.75" customHeight="1" x14ac:dyDescent="0.2"/>
    <row r="27605" ht="12.75" customHeight="1" x14ac:dyDescent="0.2"/>
    <row r="27606" ht="12.75" customHeight="1" x14ac:dyDescent="0.2"/>
    <row r="27607" ht="12.75" customHeight="1" x14ac:dyDescent="0.2"/>
    <row r="27608" ht="12.75" customHeight="1" x14ac:dyDescent="0.2"/>
    <row r="27609" ht="12.75" customHeight="1" x14ac:dyDescent="0.2"/>
    <row r="27610" ht="12.75" customHeight="1" x14ac:dyDescent="0.2"/>
    <row r="27611" ht="12.75" customHeight="1" x14ac:dyDescent="0.2"/>
    <row r="27612" ht="12.75" customHeight="1" x14ac:dyDescent="0.2"/>
    <row r="27613" ht="12.75" customHeight="1" x14ac:dyDescent="0.2"/>
    <row r="27614" ht="12.75" customHeight="1" x14ac:dyDescent="0.2"/>
    <row r="27615" ht="12.75" customHeight="1" x14ac:dyDescent="0.2"/>
    <row r="27616" ht="12.75" customHeight="1" x14ac:dyDescent="0.2"/>
    <row r="27617" ht="12.75" customHeight="1" x14ac:dyDescent="0.2"/>
    <row r="27618" ht="12.75" customHeight="1" x14ac:dyDescent="0.2"/>
    <row r="27619" ht="12.75" customHeight="1" x14ac:dyDescent="0.2"/>
    <row r="27620" ht="12.75" customHeight="1" x14ac:dyDescent="0.2"/>
    <row r="27621" ht="12.75" customHeight="1" x14ac:dyDescent="0.2"/>
    <row r="27622" ht="12.75" customHeight="1" x14ac:dyDescent="0.2"/>
    <row r="27623" ht="12.75" customHeight="1" x14ac:dyDescent="0.2"/>
    <row r="27624" ht="12.75" customHeight="1" x14ac:dyDescent="0.2"/>
    <row r="27625" ht="12.75" customHeight="1" x14ac:dyDescent="0.2"/>
    <row r="27626" ht="12.75" customHeight="1" x14ac:dyDescent="0.2"/>
    <row r="27627" ht="12.75" customHeight="1" x14ac:dyDescent="0.2"/>
    <row r="27628" ht="12.75" customHeight="1" x14ac:dyDescent="0.2"/>
    <row r="27629" ht="12.75" customHeight="1" x14ac:dyDescent="0.2"/>
    <row r="27630" ht="12.75" customHeight="1" x14ac:dyDescent="0.2"/>
    <row r="27631" ht="12.75" customHeight="1" x14ac:dyDescent="0.2"/>
    <row r="27632" ht="12.75" customHeight="1" x14ac:dyDescent="0.2"/>
    <row r="27633" ht="12.75" customHeight="1" x14ac:dyDescent="0.2"/>
    <row r="27634" ht="12.75" customHeight="1" x14ac:dyDescent="0.2"/>
    <row r="27635" ht="12.75" customHeight="1" x14ac:dyDescent="0.2"/>
    <row r="27636" ht="12.75" customHeight="1" x14ac:dyDescent="0.2"/>
    <row r="27637" ht="12.75" customHeight="1" x14ac:dyDescent="0.2"/>
    <row r="27638" ht="12.75" customHeight="1" x14ac:dyDescent="0.2"/>
    <row r="27639" ht="12.75" customHeight="1" x14ac:dyDescent="0.2"/>
    <row r="27640" ht="12.75" customHeight="1" x14ac:dyDescent="0.2"/>
    <row r="27641" ht="12.75" customHeight="1" x14ac:dyDescent="0.2"/>
    <row r="27642" ht="12.75" customHeight="1" x14ac:dyDescent="0.2"/>
    <row r="27643" ht="12.75" customHeight="1" x14ac:dyDescent="0.2"/>
    <row r="27644" ht="12.75" customHeight="1" x14ac:dyDescent="0.2"/>
    <row r="27645" ht="12.75" customHeight="1" x14ac:dyDescent="0.2"/>
    <row r="27646" ht="12.75" customHeight="1" x14ac:dyDescent="0.2"/>
    <row r="27647" ht="12.75" customHeight="1" x14ac:dyDescent="0.2"/>
    <row r="27648" ht="12.75" customHeight="1" x14ac:dyDescent="0.2"/>
    <row r="27649" ht="12.75" customHeight="1" x14ac:dyDescent="0.2"/>
    <row r="27650" ht="12.75" customHeight="1" x14ac:dyDescent="0.2"/>
    <row r="27651" ht="12.75" customHeight="1" x14ac:dyDescent="0.2"/>
    <row r="27652" ht="12.75" customHeight="1" x14ac:dyDescent="0.2"/>
    <row r="27653" ht="12.75" customHeight="1" x14ac:dyDescent="0.2"/>
    <row r="27654" ht="12.75" customHeight="1" x14ac:dyDescent="0.2"/>
    <row r="27655" ht="12.75" customHeight="1" x14ac:dyDescent="0.2"/>
    <row r="27656" ht="12.75" customHeight="1" x14ac:dyDescent="0.2"/>
    <row r="27657" ht="12.75" customHeight="1" x14ac:dyDescent="0.2"/>
    <row r="27658" ht="12.75" customHeight="1" x14ac:dyDescent="0.2"/>
    <row r="27659" ht="12.75" customHeight="1" x14ac:dyDescent="0.2"/>
    <row r="27660" ht="12.75" customHeight="1" x14ac:dyDescent="0.2"/>
    <row r="27661" ht="12.75" customHeight="1" x14ac:dyDescent="0.2"/>
    <row r="27662" ht="12.75" customHeight="1" x14ac:dyDescent="0.2"/>
    <row r="27663" ht="12.75" customHeight="1" x14ac:dyDescent="0.2"/>
    <row r="27664" ht="12.75" customHeight="1" x14ac:dyDescent="0.2"/>
    <row r="27665" ht="12.75" customHeight="1" x14ac:dyDescent="0.2"/>
    <row r="27666" ht="12.75" customHeight="1" x14ac:dyDescent="0.2"/>
    <row r="27667" ht="12.75" customHeight="1" x14ac:dyDescent="0.2"/>
    <row r="27668" ht="12.75" customHeight="1" x14ac:dyDescent="0.2"/>
    <row r="27669" ht="12.75" customHeight="1" x14ac:dyDescent="0.2"/>
    <row r="27670" ht="12.75" customHeight="1" x14ac:dyDescent="0.2"/>
    <row r="27671" ht="12.75" customHeight="1" x14ac:dyDescent="0.2"/>
    <row r="27672" ht="12.75" customHeight="1" x14ac:dyDescent="0.2"/>
    <row r="27673" ht="12.75" customHeight="1" x14ac:dyDescent="0.2"/>
    <row r="27674" ht="12.75" customHeight="1" x14ac:dyDescent="0.2"/>
    <row r="27675" ht="12.75" customHeight="1" x14ac:dyDescent="0.2"/>
    <row r="27676" ht="12.75" customHeight="1" x14ac:dyDescent="0.2"/>
    <row r="27677" ht="12.75" customHeight="1" x14ac:dyDescent="0.2"/>
    <row r="27678" ht="12.75" customHeight="1" x14ac:dyDescent="0.2"/>
    <row r="27679" ht="12.75" customHeight="1" x14ac:dyDescent="0.2"/>
    <row r="27680" ht="12.75" customHeight="1" x14ac:dyDescent="0.2"/>
    <row r="27681" ht="12.75" customHeight="1" x14ac:dyDescent="0.2"/>
    <row r="27682" ht="12.75" customHeight="1" x14ac:dyDescent="0.2"/>
    <row r="27683" ht="12.75" customHeight="1" x14ac:dyDescent="0.2"/>
    <row r="27684" ht="12.75" customHeight="1" x14ac:dyDescent="0.2"/>
    <row r="27685" ht="12.75" customHeight="1" x14ac:dyDescent="0.2"/>
    <row r="27686" ht="12.75" customHeight="1" x14ac:dyDescent="0.2"/>
    <row r="27687" ht="12.75" customHeight="1" x14ac:dyDescent="0.2"/>
    <row r="27688" ht="12.75" customHeight="1" x14ac:dyDescent="0.2"/>
    <row r="27689" ht="12.75" customHeight="1" x14ac:dyDescent="0.2"/>
    <row r="27690" ht="12.75" customHeight="1" x14ac:dyDescent="0.2"/>
    <row r="27691" ht="12.75" customHeight="1" x14ac:dyDescent="0.2"/>
    <row r="27692" ht="12.75" customHeight="1" x14ac:dyDescent="0.2"/>
    <row r="27693" ht="12.75" customHeight="1" x14ac:dyDescent="0.2"/>
    <row r="27694" ht="12.75" customHeight="1" x14ac:dyDescent="0.2"/>
    <row r="27695" ht="12.75" customHeight="1" x14ac:dyDescent="0.2"/>
    <row r="27696" ht="12.75" customHeight="1" x14ac:dyDescent="0.2"/>
    <row r="27697" ht="12.75" customHeight="1" x14ac:dyDescent="0.2"/>
    <row r="27698" ht="12.75" customHeight="1" x14ac:dyDescent="0.2"/>
    <row r="27699" ht="12.75" customHeight="1" x14ac:dyDescent="0.2"/>
    <row r="27700" ht="12.75" customHeight="1" x14ac:dyDescent="0.2"/>
    <row r="27701" ht="12.75" customHeight="1" x14ac:dyDescent="0.2"/>
    <row r="27702" ht="12.75" customHeight="1" x14ac:dyDescent="0.2"/>
    <row r="27703" ht="12.75" customHeight="1" x14ac:dyDescent="0.2"/>
    <row r="27704" ht="12.75" customHeight="1" x14ac:dyDescent="0.2"/>
    <row r="27705" ht="12.75" customHeight="1" x14ac:dyDescent="0.2"/>
    <row r="27706" ht="12.75" customHeight="1" x14ac:dyDescent="0.2"/>
    <row r="27707" ht="12.75" customHeight="1" x14ac:dyDescent="0.2"/>
    <row r="27708" ht="12.75" customHeight="1" x14ac:dyDescent="0.2"/>
    <row r="27709" ht="12.75" customHeight="1" x14ac:dyDescent="0.2"/>
    <row r="27710" ht="12.75" customHeight="1" x14ac:dyDescent="0.2"/>
    <row r="27711" ht="12.75" customHeight="1" x14ac:dyDescent="0.2"/>
    <row r="27712" ht="12.75" customHeight="1" x14ac:dyDescent="0.2"/>
    <row r="27713" ht="12.75" customHeight="1" x14ac:dyDescent="0.2"/>
    <row r="27714" ht="12.75" customHeight="1" x14ac:dyDescent="0.2"/>
    <row r="27715" ht="12.75" customHeight="1" x14ac:dyDescent="0.2"/>
    <row r="27716" ht="12.75" customHeight="1" x14ac:dyDescent="0.2"/>
    <row r="27717" ht="12.75" customHeight="1" x14ac:dyDescent="0.2"/>
    <row r="27718" ht="12.75" customHeight="1" x14ac:dyDescent="0.2"/>
    <row r="27719" ht="12.75" customHeight="1" x14ac:dyDescent="0.2"/>
    <row r="27720" ht="12.75" customHeight="1" x14ac:dyDescent="0.2"/>
    <row r="27721" ht="12.75" customHeight="1" x14ac:dyDescent="0.2"/>
    <row r="27722" ht="12.75" customHeight="1" x14ac:dyDescent="0.2"/>
    <row r="27723" ht="12.75" customHeight="1" x14ac:dyDescent="0.2"/>
    <row r="27724" ht="12.75" customHeight="1" x14ac:dyDescent="0.2"/>
    <row r="27725" ht="12.75" customHeight="1" x14ac:dyDescent="0.2"/>
    <row r="27726" ht="12.75" customHeight="1" x14ac:dyDescent="0.2"/>
    <row r="27727" ht="12.75" customHeight="1" x14ac:dyDescent="0.2"/>
    <row r="27728" ht="12.75" customHeight="1" x14ac:dyDescent="0.2"/>
    <row r="27729" ht="12.75" customHeight="1" x14ac:dyDescent="0.2"/>
    <row r="27730" ht="12.75" customHeight="1" x14ac:dyDescent="0.2"/>
    <row r="27731" ht="12.75" customHeight="1" x14ac:dyDescent="0.2"/>
    <row r="27732" ht="12.75" customHeight="1" x14ac:dyDescent="0.2"/>
    <row r="27733" ht="12.75" customHeight="1" x14ac:dyDescent="0.2"/>
    <row r="27734" ht="12.75" customHeight="1" x14ac:dyDescent="0.2"/>
    <row r="27735" ht="12.75" customHeight="1" x14ac:dyDescent="0.2"/>
    <row r="27736" ht="12.75" customHeight="1" x14ac:dyDescent="0.2"/>
    <row r="27737" ht="12.75" customHeight="1" x14ac:dyDescent="0.2"/>
    <row r="27738" ht="12.75" customHeight="1" x14ac:dyDescent="0.2"/>
    <row r="27739" ht="12.75" customHeight="1" x14ac:dyDescent="0.2"/>
    <row r="27740" ht="12.75" customHeight="1" x14ac:dyDescent="0.2"/>
    <row r="27741" ht="12.75" customHeight="1" x14ac:dyDescent="0.2"/>
    <row r="27742" ht="12.75" customHeight="1" x14ac:dyDescent="0.2"/>
    <row r="27743" ht="12.75" customHeight="1" x14ac:dyDescent="0.2"/>
    <row r="27744" ht="12.75" customHeight="1" x14ac:dyDescent="0.2"/>
    <row r="27745" ht="12.75" customHeight="1" x14ac:dyDescent="0.2"/>
    <row r="27746" ht="12.75" customHeight="1" x14ac:dyDescent="0.2"/>
    <row r="27747" ht="12.75" customHeight="1" x14ac:dyDescent="0.2"/>
    <row r="27748" ht="12.75" customHeight="1" x14ac:dyDescent="0.2"/>
    <row r="27749" ht="12.75" customHeight="1" x14ac:dyDescent="0.2"/>
    <row r="27750" ht="12.75" customHeight="1" x14ac:dyDescent="0.2"/>
    <row r="27751" ht="12.75" customHeight="1" x14ac:dyDescent="0.2"/>
    <row r="27752" ht="12.75" customHeight="1" x14ac:dyDescent="0.2"/>
    <row r="27753" ht="12.75" customHeight="1" x14ac:dyDescent="0.2"/>
    <row r="27754" ht="12.75" customHeight="1" x14ac:dyDescent="0.2"/>
    <row r="27755" ht="12.75" customHeight="1" x14ac:dyDescent="0.2"/>
    <row r="27756" ht="12.75" customHeight="1" x14ac:dyDescent="0.2"/>
    <row r="27757" ht="12.75" customHeight="1" x14ac:dyDescent="0.2"/>
    <row r="27758" ht="12.75" customHeight="1" x14ac:dyDescent="0.2"/>
    <row r="27759" ht="12.75" customHeight="1" x14ac:dyDescent="0.2"/>
    <row r="27760" ht="12.75" customHeight="1" x14ac:dyDescent="0.2"/>
    <row r="27761" ht="12.75" customHeight="1" x14ac:dyDescent="0.2"/>
    <row r="27762" ht="12.75" customHeight="1" x14ac:dyDescent="0.2"/>
    <row r="27763" ht="12.75" customHeight="1" x14ac:dyDescent="0.2"/>
    <row r="27764" ht="12.75" customHeight="1" x14ac:dyDescent="0.2"/>
    <row r="27765" ht="12.75" customHeight="1" x14ac:dyDescent="0.2"/>
    <row r="27766" ht="12.75" customHeight="1" x14ac:dyDescent="0.2"/>
    <row r="27767" ht="12.75" customHeight="1" x14ac:dyDescent="0.2"/>
    <row r="27768" ht="12.75" customHeight="1" x14ac:dyDescent="0.2"/>
    <row r="27769" ht="12.75" customHeight="1" x14ac:dyDescent="0.2"/>
    <row r="27770" ht="12.75" customHeight="1" x14ac:dyDescent="0.2"/>
    <row r="27771" ht="12.75" customHeight="1" x14ac:dyDescent="0.2"/>
    <row r="27772" ht="12.75" customHeight="1" x14ac:dyDescent="0.2"/>
    <row r="27773" ht="12.75" customHeight="1" x14ac:dyDescent="0.2"/>
    <row r="27774" ht="12.75" customHeight="1" x14ac:dyDescent="0.2"/>
    <row r="27775" ht="12.75" customHeight="1" x14ac:dyDescent="0.2"/>
    <row r="27776" ht="12.75" customHeight="1" x14ac:dyDescent="0.2"/>
    <row r="27777" ht="12.75" customHeight="1" x14ac:dyDescent="0.2"/>
    <row r="27778" ht="12.75" customHeight="1" x14ac:dyDescent="0.2"/>
    <row r="27779" ht="12.75" customHeight="1" x14ac:dyDescent="0.2"/>
    <row r="27780" ht="12.75" customHeight="1" x14ac:dyDescent="0.2"/>
    <row r="27781" ht="12.75" customHeight="1" x14ac:dyDescent="0.2"/>
    <row r="27782" ht="12.75" customHeight="1" x14ac:dyDescent="0.2"/>
    <row r="27783" ht="12.75" customHeight="1" x14ac:dyDescent="0.2"/>
    <row r="27784" ht="12.75" customHeight="1" x14ac:dyDescent="0.2"/>
    <row r="27785" ht="12.75" customHeight="1" x14ac:dyDescent="0.2"/>
    <row r="27786" ht="12.75" customHeight="1" x14ac:dyDescent="0.2"/>
    <row r="27787" ht="12.75" customHeight="1" x14ac:dyDescent="0.2"/>
    <row r="27788" ht="12.75" customHeight="1" x14ac:dyDescent="0.2"/>
    <row r="27789" ht="12.75" customHeight="1" x14ac:dyDescent="0.2"/>
    <row r="27790" ht="12.75" customHeight="1" x14ac:dyDescent="0.2"/>
    <row r="27791" ht="12.75" customHeight="1" x14ac:dyDescent="0.2"/>
    <row r="27792" ht="12.75" customHeight="1" x14ac:dyDescent="0.2"/>
    <row r="27793" ht="12.75" customHeight="1" x14ac:dyDescent="0.2"/>
    <row r="27794" ht="12.75" customHeight="1" x14ac:dyDescent="0.2"/>
    <row r="27795" ht="12.75" customHeight="1" x14ac:dyDescent="0.2"/>
    <row r="27796" ht="12.75" customHeight="1" x14ac:dyDescent="0.2"/>
    <row r="27797" ht="12.75" customHeight="1" x14ac:dyDescent="0.2"/>
    <row r="27798" ht="12.75" customHeight="1" x14ac:dyDescent="0.2"/>
    <row r="27799" ht="12.75" customHeight="1" x14ac:dyDescent="0.2"/>
    <row r="27800" ht="12.75" customHeight="1" x14ac:dyDescent="0.2"/>
    <row r="27801" ht="12.75" customHeight="1" x14ac:dyDescent="0.2"/>
    <row r="27802" ht="12.75" customHeight="1" x14ac:dyDescent="0.2"/>
    <row r="27803" ht="12.75" customHeight="1" x14ac:dyDescent="0.2"/>
    <row r="27804" ht="12.75" customHeight="1" x14ac:dyDescent="0.2"/>
    <row r="27805" ht="12.75" customHeight="1" x14ac:dyDescent="0.2"/>
    <row r="27806" ht="12.75" customHeight="1" x14ac:dyDescent="0.2"/>
    <row r="27807" ht="12.75" customHeight="1" x14ac:dyDescent="0.2"/>
    <row r="27808" ht="12.75" customHeight="1" x14ac:dyDescent="0.2"/>
    <row r="27809" ht="12.75" customHeight="1" x14ac:dyDescent="0.2"/>
    <row r="27810" ht="12.75" customHeight="1" x14ac:dyDescent="0.2"/>
    <row r="27811" ht="12.75" customHeight="1" x14ac:dyDescent="0.2"/>
    <row r="27812" ht="12.75" customHeight="1" x14ac:dyDescent="0.2"/>
    <row r="27813" ht="12.75" customHeight="1" x14ac:dyDescent="0.2"/>
    <row r="27814" ht="12.75" customHeight="1" x14ac:dyDescent="0.2"/>
    <row r="27815" ht="12.75" customHeight="1" x14ac:dyDescent="0.2"/>
    <row r="27816" ht="12.75" customHeight="1" x14ac:dyDescent="0.2"/>
    <row r="27817" ht="12.75" customHeight="1" x14ac:dyDescent="0.2"/>
    <row r="27818" ht="12.75" customHeight="1" x14ac:dyDescent="0.2"/>
    <row r="27819" ht="12.75" customHeight="1" x14ac:dyDescent="0.2"/>
    <row r="27820" ht="12.75" customHeight="1" x14ac:dyDescent="0.2"/>
    <row r="27821" ht="12.75" customHeight="1" x14ac:dyDescent="0.2"/>
    <row r="27822" ht="12.75" customHeight="1" x14ac:dyDescent="0.2"/>
    <row r="27823" ht="12.75" customHeight="1" x14ac:dyDescent="0.2"/>
    <row r="27824" ht="12.75" customHeight="1" x14ac:dyDescent="0.2"/>
    <row r="27825" ht="12.75" customHeight="1" x14ac:dyDescent="0.2"/>
    <row r="27826" ht="12.75" customHeight="1" x14ac:dyDescent="0.2"/>
    <row r="27827" ht="12.75" customHeight="1" x14ac:dyDescent="0.2"/>
    <row r="27828" ht="12.75" customHeight="1" x14ac:dyDescent="0.2"/>
    <row r="27829" ht="12.75" customHeight="1" x14ac:dyDescent="0.2"/>
    <row r="27830" ht="12.75" customHeight="1" x14ac:dyDescent="0.2"/>
    <row r="27831" ht="12.75" customHeight="1" x14ac:dyDescent="0.2"/>
    <row r="27832" ht="12.75" customHeight="1" x14ac:dyDescent="0.2"/>
    <row r="27833" ht="12.75" customHeight="1" x14ac:dyDescent="0.2"/>
    <row r="27834" ht="12.75" customHeight="1" x14ac:dyDescent="0.2"/>
    <row r="27835" ht="12.75" customHeight="1" x14ac:dyDescent="0.2"/>
    <row r="27836" ht="12.75" customHeight="1" x14ac:dyDescent="0.2"/>
    <row r="27837" ht="12.75" customHeight="1" x14ac:dyDescent="0.2"/>
    <row r="27838" ht="12.75" customHeight="1" x14ac:dyDescent="0.2"/>
    <row r="27839" ht="12.75" customHeight="1" x14ac:dyDescent="0.2"/>
    <row r="27840" ht="12.75" customHeight="1" x14ac:dyDescent="0.2"/>
    <row r="27841" ht="12.75" customHeight="1" x14ac:dyDescent="0.2"/>
    <row r="27842" ht="12.75" customHeight="1" x14ac:dyDescent="0.2"/>
    <row r="27843" ht="12.75" customHeight="1" x14ac:dyDescent="0.2"/>
    <row r="27844" ht="12.75" customHeight="1" x14ac:dyDescent="0.2"/>
    <row r="27845" ht="12.75" customHeight="1" x14ac:dyDescent="0.2"/>
    <row r="27846" ht="12.75" customHeight="1" x14ac:dyDescent="0.2"/>
    <row r="27847" ht="12.75" customHeight="1" x14ac:dyDescent="0.2"/>
    <row r="27848" ht="12.75" customHeight="1" x14ac:dyDescent="0.2"/>
    <row r="27849" ht="12.75" customHeight="1" x14ac:dyDescent="0.2"/>
    <row r="27850" ht="12.75" customHeight="1" x14ac:dyDescent="0.2"/>
    <row r="27851" ht="12.75" customHeight="1" x14ac:dyDescent="0.2"/>
    <row r="27852" ht="12.75" customHeight="1" x14ac:dyDescent="0.2"/>
    <row r="27853" ht="12.75" customHeight="1" x14ac:dyDescent="0.2"/>
    <row r="27854" ht="12.75" customHeight="1" x14ac:dyDescent="0.2"/>
    <row r="27855" ht="12.75" customHeight="1" x14ac:dyDescent="0.2"/>
    <row r="27856" ht="12.75" customHeight="1" x14ac:dyDescent="0.2"/>
    <row r="27857" ht="12.75" customHeight="1" x14ac:dyDescent="0.2"/>
    <row r="27858" ht="12.75" customHeight="1" x14ac:dyDescent="0.2"/>
    <row r="27859" ht="12.75" customHeight="1" x14ac:dyDescent="0.2"/>
    <row r="27860" ht="12.75" customHeight="1" x14ac:dyDescent="0.2"/>
    <row r="27861" ht="12.75" customHeight="1" x14ac:dyDescent="0.2"/>
    <row r="27862" ht="12.75" customHeight="1" x14ac:dyDescent="0.2"/>
    <row r="27863" ht="12.75" customHeight="1" x14ac:dyDescent="0.2"/>
    <row r="27864" ht="12.75" customHeight="1" x14ac:dyDescent="0.2"/>
    <row r="27865" ht="12.75" customHeight="1" x14ac:dyDescent="0.2"/>
    <row r="27866" ht="12.75" customHeight="1" x14ac:dyDescent="0.2"/>
    <row r="27867" ht="12.75" customHeight="1" x14ac:dyDescent="0.2"/>
    <row r="27868" ht="12.75" customHeight="1" x14ac:dyDescent="0.2"/>
    <row r="27869" ht="12.75" customHeight="1" x14ac:dyDescent="0.2"/>
    <row r="27870" ht="12.75" customHeight="1" x14ac:dyDescent="0.2"/>
    <row r="27871" ht="12.75" customHeight="1" x14ac:dyDescent="0.2"/>
    <row r="27872" ht="12.75" customHeight="1" x14ac:dyDescent="0.2"/>
    <row r="27873" ht="12.75" customHeight="1" x14ac:dyDescent="0.2"/>
    <row r="27874" ht="12.75" customHeight="1" x14ac:dyDescent="0.2"/>
    <row r="27875" ht="12.75" customHeight="1" x14ac:dyDescent="0.2"/>
    <row r="27876" ht="12.75" customHeight="1" x14ac:dyDescent="0.2"/>
    <row r="27877" ht="12.75" customHeight="1" x14ac:dyDescent="0.2"/>
    <row r="27878" ht="12.75" customHeight="1" x14ac:dyDescent="0.2"/>
    <row r="27879" ht="12.75" customHeight="1" x14ac:dyDescent="0.2"/>
    <row r="27880" ht="12.75" customHeight="1" x14ac:dyDescent="0.2"/>
    <row r="27881" ht="12.75" customHeight="1" x14ac:dyDescent="0.2"/>
    <row r="27882" ht="12.75" customHeight="1" x14ac:dyDescent="0.2"/>
    <row r="27883" ht="12.75" customHeight="1" x14ac:dyDescent="0.2"/>
    <row r="27884" ht="12.75" customHeight="1" x14ac:dyDescent="0.2"/>
    <row r="27885" ht="12.75" customHeight="1" x14ac:dyDescent="0.2"/>
    <row r="27886" ht="12.75" customHeight="1" x14ac:dyDescent="0.2"/>
    <row r="27887" ht="12.75" customHeight="1" x14ac:dyDescent="0.2"/>
    <row r="27888" ht="12.75" customHeight="1" x14ac:dyDescent="0.2"/>
    <row r="27889" ht="12.75" customHeight="1" x14ac:dyDescent="0.2"/>
    <row r="27890" ht="12.75" customHeight="1" x14ac:dyDescent="0.2"/>
    <row r="27891" ht="12.75" customHeight="1" x14ac:dyDescent="0.2"/>
    <row r="27892" ht="12.75" customHeight="1" x14ac:dyDescent="0.2"/>
    <row r="27893" ht="12.75" customHeight="1" x14ac:dyDescent="0.2"/>
    <row r="27894" ht="12.75" customHeight="1" x14ac:dyDescent="0.2"/>
    <row r="27895" ht="12.75" customHeight="1" x14ac:dyDescent="0.2"/>
    <row r="27896" ht="12.75" customHeight="1" x14ac:dyDescent="0.2"/>
    <row r="27897" ht="12.75" customHeight="1" x14ac:dyDescent="0.2"/>
    <row r="27898" ht="12.75" customHeight="1" x14ac:dyDescent="0.2"/>
    <row r="27899" ht="12.75" customHeight="1" x14ac:dyDescent="0.2"/>
    <row r="27900" ht="12.75" customHeight="1" x14ac:dyDescent="0.2"/>
    <row r="27901" ht="12.75" customHeight="1" x14ac:dyDescent="0.2"/>
    <row r="27902" ht="12.75" customHeight="1" x14ac:dyDescent="0.2"/>
    <row r="27903" ht="12.75" customHeight="1" x14ac:dyDescent="0.2"/>
    <row r="27904" ht="12.75" customHeight="1" x14ac:dyDescent="0.2"/>
    <row r="27905" ht="12.75" customHeight="1" x14ac:dyDescent="0.2"/>
    <row r="27906" ht="12.75" customHeight="1" x14ac:dyDescent="0.2"/>
    <row r="27907" ht="12.75" customHeight="1" x14ac:dyDescent="0.2"/>
    <row r="27908" ht="12.75" customHeight="1" x14ac:dyDescent="0.2"/>
    <row r="27909" ht="12.75" customHeight="1" x14ac:dyDescent="0.2"/>
    <row r="27910" ht="12.75" customHeight="1" x14ac:dyDescent="0.2"/>
    <row r="27911" ht="12.75" customHeight="1" x14ac:dyDescent="0.2"/>
    <row r="27912" ht="12.75" customHeight="1" x14ac:dyDescent="0.2"/>
    <row r="27913" ht="12.75" customHeight="1" x14ac:dyDescent="0.2"/>
    <row r="27914" ht="12.75" customHeight="1" x14ac:dyDescent="0.2"/>
    <row r="27915" ht="12.75" customHeight="1" x14ac:dyDescent="0.2"/>
    <row r="27916" ht="12.75" customHeight="1" x14ac:dyDescent="0.2"/>
    <row r="27917" ht="12.75" customHeight="1" x14ac:dyDescent="0.2"/>
    <row r="27918" ht="12.75" customHeight="1" x14ac:dyDescent="0.2"/>
    <row r="27919" ht="12.75" customHeight="1" x14ac:dyDescent="0.2"/>
    <row r="27920" ht="12.75" customHeight="1" x14ac:dyDescent="0.2"/>
    <row r="27921" ht="12.75" customHeight="1" x14ac:dyDescent="0.2"/>
    <row r="27922" ht="12.75" customHeight="1" x14ac:dyDescent="0.2"/>
    <row r="27923" ht="12.75" customHeight="1" x14ac:dyDescent="0.2"/>
    <row r="27924" ht="12.75" customHeight="1" x14ac:dyDescent="0.2"/>
    <row r="27925" ht="12.75" customHeight="1" x14ac:dyDescent="0.2"/>
    <row r="27926" ht="12.75" customHeight="1" x14ac:dyDescent="0.2"/>
    <row r="27927" ht="12.75" customHeight="1" x14ac:dyDescent="0.2"/>
    <row r="27928" ht="12.75" customHeight="1" x14ac:dyDescent="0.2"/>
    <row r="27929" ht="12.75" customHeight="1" x14ac:dyDescent="0.2"/>
    <row r="27930" ht="12.75" customHeight="1" x14ac:dyDescent="0.2"/>
    <row r="27931" ht="12.75" customHeight="1" x14ac:dyDescent="0.2"/>
    <row r="27932" ht="12.75" customHeight="1" x14ac:dyDescent="0.2"/>
    <row r="27933" ht="12.75" customHeight="1" x14ac:dyDescent="0.2"/>
    <row r="27934" ht="12.75" customHeight="1" x14ac:dyDescent="0.2"/>
    <row r="27935" ht="12.75" customHeight="1" x14ac:dyDescent="0.2"/>
    <row r="27936" ht="12.75" customHeight="1" x14ac:dyDescent="0.2"/>
    <row r="27937" ht="12.75" customHeight="1" x14ac:dyDescent="0.2"/>
    <row r="27938" ht="12.75" customHeight="1" x14ac:dyDescent="0.2"/>
    <row r="27939" ht="12.75" customHeight="1" x14ac:dyDescent="0.2"/>
    <row r="27940" ht="12.75" customHeight="1" x14ac:dyDescent="0.2"/>
    <row r="27941" ht="12.75" customHeight="1" x14ac:dyDescent="0.2"/>
    <row r="27942" ht="12.75" customHeight="1" x14ac:dyDescent="0.2"/>
    <row r="27943" ht="12.75" customHeight="1" x14ac:dyDescent="0.2"/>
    <row r="27944" ht="12.75" customHeight="1" x14ac:dyDescent="0.2"/>
    <row r="27945" ht="12.75" customHeight="1" x14ac:dyDescent="0.2"/>
    <row r="27946" ht="12.75" customHeight="1" x14ac:dyDescent="0.2"/>
    <row r="27947" ht="12.75" customHeight="1" x14ac:dyDescent="0.2"/>
    <row r="27948" ht="12.75" customHeight="1" x14ac:dyDescent="0.2"/>
    <row r="27949" ht="12.75" customHeight="1" x14ac:dyDescent="0.2"/>
    <row r="27950" ht="12.75" customHeight="1" x14ac:dyDescent="0.2"/>
    <row r="27951" ht="12.75" customHeight="1" x14ac:dyDescent="0.2"/>
    <row r="27952" ht="12.75" customHeight="1" x14ac:dyDescent="0.2"/>
    <row r="27953" ht="12.75" customHeight="1" x14ac:dyDescent="0.2"/>
    <row r="27954" ht="12.75" customHeight="1" x14ac:dyDescent="0.2"/>
    <row r="27955" ht="12.75" customHeight="1" x14ac:dyDescent="0.2"/>
    <row r="27956" ht="12.75" customHeight="1" x14ac:dyDescent="0.2"/>
    <row r="27957" ht="12.75" customHeight="1" x14ac:dyDescent="0.2"/>
    <row r="27958" ht="12.75" customHeight="1" x14ac:dyDescent="0.2"/>
    <row r="27959" ht="12.75" customHeight="1" x14ac:dyDescent="0.2"/>
    <row r="27960" ht="12.75" customHeight="1" x14ac:dyDescent="0.2"/>
    <row r="27961" ht="12.75" customHeight="1" x14ac:dyDescent="0.2"/>
    <row r="27962" ht="12.75" customHeight="1" x14ac:dyDescent="0.2"/>
    <row r="27963" ht="12.75" customHeight="1" x14ac:dyDescent="0.2"/>
    <row r="27964" ht="12.75" customHeight="1" x14ac:dyDescent="0.2"/>
    <row r="27965" ht="12.75" customHeight="1" x14ac:dyDescent="0.2"/>
    <row r="27966" ht="12.75" customHeight="1" x14ac:dyDescent="0.2"/>
    <row r="27967" ht="12.75" customHeight="1" x14ac:dyDescent="0.2"/>
    <row r="27968" ht="12.75" customHeight="1" x14ac:dyDescent="0.2"/>
    <row r="27969" ht="12.75" customHeight="1" x14ac:dyDescent="0.2"/>
    <row r="27970" ht="12.75" customHeight="1" x14ac:dyDescent="0.2"/>
    <row r="27971" ht="12.75" customHeight="1" x14ac:dyDescent="0.2"/>
    <row r="27972" ht="12.75" customHeight="1" x14ac:dyDescent="0.2"/>
    <row r="27973" ht="12.75" customHeight="1" x14ac:dyDescent="0.2"/>
    <row r="27974" ht="12.75" customHeight="1" x14ac:dyDescent="0.2"/>
    <row r="27975" ht="12.75" customHeight="1" x14ac:dyDescent="0.2"/>
    <row r="27976" ht="12.75" customHeight="1" x14ac:dyDescent="0.2"/>
    <row r="27977" ht="12.75" customHeight="1" x14ac:dyDescent="0.2"/>
    <row r="27978" ht="12.75" customHeight="1" x14ac:dyDescent="0.2"/>
    <row r="27979" ht="12.75" customHeight="1" x14ac:dyDescent="0.2"/>
    <row r="27980" ht="12.75" customHeight="1" x14ac:dyDescent="0.2"/>
    <row r="27981" ht="12.75" customHeight="1" x14ac:dyDescent="0.2"/>
    <row r="27982" ht="12.75" customHeight="1" x14ac:dyDescent="0.2"/>
    <row r="27983" ht="12.75" customHeight="1" x14ac:dyDescent="0.2"/>
    <row r="27984" ht="12.75" customHeight="1" x14ac:dyDescent="0.2"/>
    <row r="27985" ht="12.75" customHeight="1" x14ac:dyDescent="0.2"/>
    <row r="27986" ht="12.75" customHeight="1" x14ac:dyDescent="0.2"/>
    <row r="27987" ht="12.75" customHeight="1" x14ac:dyDescent="0.2"/>
    <row r="27988" ht="12.75" customHeight="1" x14ac:dyDescent="0.2"/>
    <row r="27989" ht="12.75" customHeight="1" x14ac:dyDescent="0.2"/>
    <row r="27990" ht="12.75" customHeight="1" x14ac:dyDescent="0.2"/>
    <row r="27991" ht="12.75" customHeight="1" x14ac:dyDescent="0.2"/>
    <row r="27992" ht="12.75" customHeight="1" x14ac:dyDescent="0.2"/>
    <row r="27993" ht="12.75" customHeight="1" x14ac:dyDescent="0.2"/>
    <row r="27994" ht="12.75" customHeight="1" x14ac:dyDescent="0.2"/>
    <row r="27995" ht="12.75" customHeight="1" x14ac:dyDescent="0.2"/>
    <row r="27996" ht="12.75" customHeight="1" x14ac:dyDescent="0.2"/>
    <row r="27997" ht="12.75" customHeight="1" x14ac:dyDescent="0.2"/>
    <row r="27998" ht="12.75" customHeight="1" x14ac:dyDescent="0.2"/>
    <row r="27999" ht="12.75" customHeight="1" x14ac:dyDescent="0.2"/>
    <row r="28000" ht="12.75" customHeight="1" x14ac:dyDescent="0.2"/>
    <row r="28001" ht="12.75" customHeight="1" x14ac:dyDescent="0.2"/>
    <row r="28002" ht="12.75" customHeight="1" x14ac:dyDescent="0.2"/>
    <row r="28003" ht="12.75" customHeight="1" x14ac:dyDescent="0.2"/>
    <row r="28004" ht="12.75" customHeight="1" x14ac:dyDescent="0.2"/>
    <row r="28005" ht="12.75" customHeight="1" x14ac:dyDescent="0.2"/>
    <row r="28006" ht="12.75" customHeight="1" x14ac:dyDescent="0.2"/>
    <row r="28007" ht="12.75" customHeight="1" x14ac:dyDescent="0.2"/>
    <row r="28008" ht="12.75" customHeight="1" x14ac:dyDescent="0.2"/>
    <row r="28009" ht="12.75" customHeight="1" x14ac:dyDescent="0.2"/>
    <row r="28010" ht="12.75" customHeight="1" x14ac:dyDescent="0.2"/>
    <row r="28011" ht="12.75" customHeight="1" x14ac:dyDescent="0.2"/>
    <row r="28012" ht="12.75" customHeight="1" x14ac:dyDescent="0.2"/>
    <row r="28013" ht="12.75" customHeight="1" x14ac:dyDescent="0.2"/>
    <row r="28014" ht="12.75" customHeight="1" x14ac:dyDescent="0.2"/>
    <row r="28015" ht="12.75" customHeight="1" x14ac:dyDescent="0.2"/>
    <row r="28016" ht="12.75" customHeight="1" x14ac:dyDescent="0.2"/>
    <row r="28017" ht="12.75" customHeight="1" x14ac:dyDescent="0.2"/>
    <row r="28018" ht="12.75" customHeight="1" x14ac:dyDescent="0.2"/>
    <row r="28019" ht="12.75" customHeight="1" x14ac:dyDescent="0.2"/>
    <row r="28020" ht="12.75" customHeight="1" x14ac:dyDescent="0.2"/>
    <row r="28021" ht="12.75" customHeight="1" x14ac:dyDescent="0.2"/>
    <row r="28022" ht="12.75" customHeight="1" x14ac:dyDescent="0.2"/>
    <row r="28023" ht="12.75" customHeight="1" x14ac:dyDescent="0.2"/>
    <row r="28024" ht="12.75" customHeight="1" x14ac:dyDescent="0.2"/>
    <row r="28025" ht="12.75" customHeight="1" x14ac:dyDescent="0.2"/>
    <row r="28026" ht="12.75" customHeight="1" x14ac:dyDescent="0.2"/>
    <row r="28027" ht="12.75" customHeight="1" x14ac:dyDescent="0.2"/>
    <row r="28028" ht="12.75" customHeight="1" x14ac:dyDescent="0.2"/>
    <row r="28029" ht="12.75" customHeight="1" x14ac:dyDescent="0.2"/>
    <row r="28030" ht="12.75" customHeight="1" x14ac:dyDescent="0.2"/>
    <row r="28031" ht="12.75" customHeight="1" x14ac:dyDescent="0.2"/>
    <row r="28032" ht="12.75" customHeight="1" x14ac:dyDescent="0.2"/>
    <row r="28033" ht="12.75" customHeight="1" x14ac:dyDescent="0.2"/>
    <row r="28034" ht="12.75" customHeight="1" x14ac:dyDescent="0.2"/>
    <row r="28035" ht="12.75" customHeight="1" x14ac:dyDescent="0.2"/>
    <row r="28036" ht="12.75" customHeight="1" x14ac:dyDescent="0.2"/>
    <row r="28037" ht="12.75" customHeight="1" x14ac:dyDescent="0.2"/>
    <row r="28038" ht="12.75" customHeight="1" x14ac:dyDescent="0.2"/>
    <row r="28039" ht="12.75" customHeight="1" x14ac:dyDescent="0.2"/>
    <row r="28040" ht="12.75" customHeight="1" x14ac:dyDescent="0.2"/>
    <row r="28041" ht="12.75" customHeight="1" x14ac:dyDescent="0.2"/>
    <row r="28042" ht="12.75" customHeight="1" x14ac:dyDescent="0.2"/>
    <row r="28043" ht="12.75" customHeight="1" x14ac:dyDescent="0.2"/>
    <row r="28044" ht="12.75" customHeight="1" x14ac:dyDescent="0.2"/>
    <row r="28045" ht="12.75" customHeight="1" x14ac:dyDescent="0.2"/>
    <row r="28046" ht="12.75" customHeight="1" x14ac:dyDescent="0.2"/>
    <row r="28047" ht="12.75" customHeight="1" x14ac:dyDescent="0.2"/>
    <row r="28048" ht="12.75" customHeight="1" x14ac:dyDescent="0.2"/>
    <row r="28049" ht="12.75" customHeight="1" x14ac:dyDescent="0.2"/>
    <row r="28050" ht="12.75" customHeight="1" x14ac:dyDescent="0.2"/>
    <row r="28051" ht="12.75" customHeight="1" x14ac:dyDescent="0.2"/>
    <row r="28052" ht="12.75" customHeight="1" x14ac:dyDescent="0.2"/>
    <row r="28053" ht="12.75" customHeight="1" x14ac:dyDescent="0.2"/>
    <row r="28054" ht="12.75" customHeight="1" x14ac:dyDescent="0.2"/>
    <row r="28055" ht="12.75" customHeight="1" x14ac:dyDescent="0.2"/>
    <row r="28056" ht="12.75" customHeight="1" x14ac:dyDescent="0.2"/>
    <row r="28057" ht="12.75" customHeight="1" x14ac:dyDescent="0.2"/>
    <row r="28058" ht="12.75" customHeight="1" x14ac:dyDescent="0.2"/>
    <row r="28059" ht="12.75" customHeight="1" x14ac:dyDescent="0.2"/>
    <row r="28060" ht="12.75" customHeight="1" x14ac:dyDescent="0.2"/>
    <row r="28061" ht="12.75" customHeight="1" x14ac:dyDescent="0.2"/>
    <row r="28062" ht="12.75" customHeight="1" x14ac:dyDescent="0.2"/>
    <row r="28063" ht="12.75" customHeight="1" x14ac:dyDescent="0.2"/>
    <row r="28064" ht="12.75" customHeight="1" x14ac:dyDescent="0.2"/>
    <row r="28065" ht="12.75" customHeight="1" x14ac:dyDescent="0.2"/>
    <row r="28066" ht="12.75" customHeight="1" x14ac:dyDescent="0.2"/>
    <row r="28067" ht="12.75" customHeight="1" x14ac:dyDescent="0.2"/>
    <row r="28068" ht="12.75" customHeight="1" x14ac:dyDescent="0.2"/>
    <row r="28069" ht="12.75" customHeight="1" x14ac:dyDescent="0.2"/>
    <row r="28070" ht="12.75" customHeight="1" x14ac:dyDescent="0.2"/>
    <row r="28071" ht="12.75" customHeight="1" x14ac:dyDescent="0.2"/>
    <row r="28072" ht="12.75" customHeight="1" x14ac:dyDescent="0.2"/>
    <row r="28073" ht="12.75" customHeight="1" x14ac:dyDescent="0.2"/>
    <row r="28074" ht="12.75" customHeight="1" x14ac:dyDescent="0.2"/>
    <row r="28075" ht="12.75" customHeight="1" x14ac:dyDescent="0.2"/>
    <row r="28076" ht="12.75" customHeight="1" x14ac:dyDescent="0.2"/>
    <row r="28077" ht="12.75" customHeight="1" x14ac:dyDescent="0.2"/>
    <row r="28078" ht="12.75" customHeight="1" x14ac:dyDescent="0.2"/>
    <row r="28079" ht="12.75" customHeight="1" x14ac:dyDescent="0.2"/>
    <row r="28080" ht="12.75" customHeight="1" x14ac:dyDescent="0.2"/>
    <row r="28081" ht="12.75" customHeight="1" x14ac:dyDescent="0.2"/>
    <row r="28082" ht="12.75" customHeight="1" x14ac:dyDescent="0.2"/>
    <row r="28083" ht="12.75" customHeight="1" x14ac:dyDescent="0.2"/>
    <row r="28084" ht="12.75" customHeight="1" x14ac:dyDescent="0.2"/>
    <row r="28085" ht="12.75" customHeight="1" x14ac:dyDescent="0.2"/>
    <row r="28086" ht="12.75" customHeight="1" x14ac:dyDescent="0.2"/>
    <row r="28087" ht="12.75" customHeight="1" x14ac:dyDescent="0.2"/>
    <row r="28088" ht="12.75" customHeight="1" x14ac:dyDescent="0.2"/>
    <row r="28089" ht="12.75" customHeight="1" x14ac:dyDescent="0.2"/>
    <row r="28090" ht="12.75" customHeight="1" x14ac:dyDescent="0.2"/>
    <row r="28091" ht="12.75" customHeight="1" x14ac:dyDescent="0.2"/>
    <row r="28092" ht="12.75" customHeight="1" x14ac:dyDescent="0.2"/>
    <row r="28093" ht="12.75" customHeight="1" x14ac:dyDescent="0.2"/>
    <row r="28094" ht="12.75" customHeight="1" x14ac:dyDescent="0.2"/>
    <row r="28095" ht="12.75" customHeight="1" x14ac:dyDescent="0.2"/>
    <row r="28096" ht="12.75" customHeight="1" x14ac:dyDescent="0.2"/>
    <row r="28097" ht="12.75" customHeight="1" x14ac:dyDescent="0.2"/>
    <row r="28098" ht="12.75" customHeight="1" x14ac:dyDescent="0.2"/>
    <row r="28099" ht="12.75" customHeight="1" x14ac:dyDescent="0.2"/>
    <row r="28100" ht="12.75" customHeight="1" x14ac:dyDescent="0.2"/>
    <row r="28101" ht="12.75" customHeight="1" x14ac:dyDescent="0.2"/>
    <row r="28102" ht="12.75" customHeight="1" x14ac:dyDescent="0.2"/>
    <row r="28103" ht="12.75" customHeight="1" x14ac:dyDescent="0.2"/>
    <row r="28104" ht="12.75" customHeight="1" x14ac:dyDescent="0.2"/>
    <row r="28105" ht="12.75" customHeight="1" x14ac:dyDescent="0.2"/>
    <row r="28106" ht="12.75" customHeight="1" x14ac:dyDescent="0.2"/>
    <row r="28107" ht="12.75" customHeight="1" x14ac:dyDescent="0.2"/>
    <row r="28108" ht="12.75" customHeight="1" x14ac:dyDescent="0.2"/>
    <row r="28109" ht="12.75" customHeight="1" x14ac:dyDescent="0.2"/>
    <row r="28110" ht="12.75" customHeight="1" x14ac:dyDescent="0.2"/>
    <row r="28111" ht="12.75" customHeight="1" x14ac:dyDescent="0.2"/>
    <row r="28112" ht="12.75" customHeight="1" x14ac:dyDescent="0.2"/>
    <row r="28113" ht="12.75" customHeight="1" x14ac:dyDescent="0.2"/>
    <row r="28114" ht="12.75" customHeight="1" x14ac:dyDescent="0.2"/>
    <row r="28115" ht="12.75" customHeight="1" x14ac:dyDescent="0.2"/>
    <row r="28116" ht="12.75" customHeight="1" x14ac:dyDescent="0.2"/>
    <row r="28117" ht="12.75" customHeight="1" x14ac:dyDescent="0.2"/>
    <row r="28118" ht="12.75" customHeight="1" x14ac:dyDescent="0.2"/>
    <row r="28119" ht="12.75" customHeight="1" x14ac:dyDescent="0.2"/>
    <row r="28120" ht="12.75" customHeight="1" x14ac:dyDescent="0.2"/>
    <row r="28121" ht="12.75" customHeight="1" x14ac:dyDescent="0.2"/>
    <row r="28122" ht="12.75" customHeight="1" x14ac:dyDescent="0.2"/>
    <row r="28123" ht="12.75" customHeight="1" x14ac:dyDescent="0.2"/>
    <row r="28124" ht="12.75" customHeight="1" x14ac:dyDescent="0.2"/>
    <row r="28125" ht="12.75" customHeight="1" x14ac:dyDescent="0.2"/>
    <row r="28126" ht="12.75" customHeight="1" x14ac:dyDescent="0.2"/>
    <row r="28127" ht="12.75" customHeight="1" x14ac:dyDescent="0.2"/>
    <row r="28128" ht="12.75" customHeight="1" x14ac:dyDescent="0.2"/>
    <row r="28129" ht="12.75" customHeight="1" x14ac:dyDescent="0.2"/>
    <row r="28130" ht="12.75" customHeight="1" x14ac:dyDescent="0.2"/>
    <row r="28131" ht="12.75" customHeight="1" x14ac:dyDescent="0.2"/>
    <row r="28132" ht="12.75" customHeight="1" x14ac:dyDescent="0.2"/>
    <row r="28133" ht="12.75" customHeight="1" x14ac:dyDescent="0.2"/>
    <row r="28134" ht="12.75" customHeight="1" x14ac:dyDescent="0.2"/>
    <row r="28135" ht="12.75" customHeight="1" x14ac:dyDescent="0.2"/>
    <row r="28136" ht="12.75" customHeight="1" x14ac:dyDescent="0.2"/>
    <row r="28137" ht="12.75" customHeight="1" x14ac:dyDescent="0.2"/>
    <row r="28138" ht="12.75" customHeight="1" x14ac:dyDescent="0.2"/>
    <row r="28139" ht="12.75" customHeight="1" x14ac:dyDescent="0.2"/>
    <row r="28140" ht="12.75" customHeight="1" x14ac:dyDescent="0.2"/>
    <row r="28141" ht="12.75" customHeight="1" x14ac:dyDescent="0.2"/>
    <row r="28142" ht="12.75" customHeight="1" x14ac:dyDescent="0.2"/>
    <row r="28143" ht="12.75" customHeight="1" x14ac:dyDescent="0.2"/>
    <row r="28144" ht="12.75" customHeight="1" x14ac:dyDescent="0.2"/>
    <row r="28145" ht="12.75" customHeight="1" x14ac:dyDescent="0.2"/>
    <row r="28146" ht="12.75" customHeight="1" x14ac:dyDescent="0.2"/>
    <row r="28147" ht="12.75" customHeight="1" x14ac:dyDescent="0.2"/>
    <row r="28148" ht="12.75" customHeight="1" x14ac:dyDescent="0.2"/>
    <row r="28149" ht="12.75" customHeight="1" x14ac:dyDescent="0.2"/>
    <row r="28150" ht="12.75" customHeight="1" x14ac:dyDescent="0.2"/>
    <row r="28151" ht="12.75" customHeight="1" x14ac:dyDescent="0.2"/>
    <row r="28152" ht="12.75" customHeight="1" x14ac:dyDescent="0.2"/>
    <row r="28153" ht="12.75" customHeight="1" x14ac:dyDescent="0.2"/>
    <row r="28154" ht="12.75" customHeight="1" x14ac:dyDescent="0.2"/>
    <row r="28155" ht="12.75" customHeight="1" x14ac:dyDescent="0.2"/>
    <row r="28156" ht="12.75" customHeight="1" x14ac:dyDescent="0.2"/>
    <row r="28157" ht="12.75" customHeight="1" x14ac:dyDescent="0.2"/>
    <row r="28158" ht="12.75" customHeight="1" x14ac:dyDescent="0.2"/>
    <row r="28159" ht="12.75" customHeight="1" x14ac:dyDescent="0.2"/>
    <row r="28160" ht="12.75" customHeight="1" x14ac:dyDescent="0.2"/>
    <row r="28161" ht="12.75" customHeight="1" x14ac:dyDescent="0.2"/>
    <row r="28162" ht="12.75" customHeight="1" x14ac:dyDescent="0.2"/>
    <row r="28163" ht="12.75" customHeight="1" x14ac:dyDescent="0.2"/>
    <row r="28164" ht="12.75" customHeight="1" x14ac:dyDescent="0.2"/>
    <row r="28165" ht="12.75" customHeight="1" x14ac:dyDescent="0.2"/>
    <row r="28166" ht="12.75" customHeight="1" x14ac:dyDescent="0.2"/>
    <row r="28167" ht="12.75" customHeight="1" x14ac:dyDescent="0.2"/>
    <row r="28168" ht="12.75" customHeight="1" x14ac:dyDescent="0.2"/>
    <row r="28169" ht="12.75" customHeight="1" x14ac:dyDescent="0.2"/>
    <row r="28170" ht="12.75" customHeight="1" x14ac:dyDescent="0.2"/>
    <row r="28171" ht="12.75" customHeight="1" x14ac:dyDescent="0.2"/>
    <row r="28172" ht="12.75" customHeight="1" x14ac:dyDescent="0.2"/>
    <row r="28173" ht="12.75" customHeight="1" x14ac:dyDescent="0.2"/>
    <row r="28174" ht="12.75" customHeight="1" x14ac:dyDescent="0.2"/>
    <row r="28175" ht="12.75" customHeight="1" x14ac:dyDescent="0.2"/>
    <row r="28176" ht="12.75" customHeight="1" x14ac:dyDescent="0.2"/>
    <row r="28177" ht="12.75" customHeight="1" x14ac:dyDescent="0.2"/>
    <row r="28178" ht="12.75" customHeight="1" x14ac:dyDescent="0.2"/>
    <row r="28179" ht="12.75" customHeight="1" x14ac:dyDescent="0.2"/>
    <row r="28180" ht="12.75" customHeight="1" x14ac:dyDescent="0.2"/>
    <row r="28181" ht="12.75" customHeight="1" x14ac:dyDescent="0.2"/>
    <row r="28182" ht="12.75" customHeight="1" x14ac:dyDescent="0.2"/>
    <row r="28183" ht="12.75" customHeight="1" x14ac:dyDescent="0.2"/>
    <row r="28184" ht="12.75" customHeight="1" x14ac:dyDescent="0.2"/>
    <row r="28185" ht="12.75" customHeight="1" x14ac:dyDescent="0.2"/>
    <row r="28186" ht="12.75" customHeight="1" x14ac:dyDescent="0.2"/>
    <row r="28187" ht="12.75" customHeight="1" x14ac:dyDescent="0.2"/>
    <row r="28188" ht="12.75" customHeight="1" x14ac:dyDescent="0.2"/>
    <row r="28189" ht="12.75" customHeight="1" x14ac:dyDescent="0.2"/>
    <row r="28190" ht="12.75" customHeight="1" x14ac:dyDescent="0.2"/>
    <row r="28191" ht="12.75" customHeight="1" x14ac:dyDescent="0.2"/>
    <row r="28192" ht="12.75" customHeight="1" x14ac:dyDescent="0.2"/>
    <row r="28193" ht="12.75" customHeight="1" x14ac:dyDescent="0.2"/>
    <row r="28194" ht="12.75" customHeight="1" x14ac:dyDescent="0.2"/>
    <row r="28195" ht="12.75" customHeight="1" x14ac:dyDescent="0.2"/>
    <row r="28196" ht="12.75" customHeight="1" x14ac:dyDescent="0.2"/>
    <row r="28197" ht="12.75" customHeight="1" x14ac:dyDescent="0.2"/>
    <row r="28198" ht="12.75" customHeight="1" x14ac:dyDescent="0.2"/>
    <row r="28199" ht="12.75" customHeight="1" x14ac:dyDescent="0.2"/>
    <row r="28200" ht="12.75" customHeight="1" x14ac:dyDescent="0.2"/>
    <row r="28201" ht="12.75" customHeight="1" x14ac:dyDescent="0.2"/>
    <row r="28202" ht="12.75" customHeight="1" x14ac:dyDescent="0.2"/>
    <row r="28203" ht="12.75" customHeight="1" x14ac:dyDescent="0.2"/>
    <row r="28204" ht="12.75" customHeight="1" x14ac:dyDescent="0.2"/>
    <row r="28205" ht="12.75" customHeight="1" x14ac:dyDescent="0.2"/>
    <row r="28206" ht="12.75" customHeight="1" x14ac:dyDescent="0.2"/>
    <row r="28207" ht="12.75" customHeight="1" x14ac:dyDescent="0.2"/>
    <row r="28208" ht="12.75" customHeight="1" x14ac:dyDescent="0.2"/>
    <row r="28209" ht="12.75" customHeight="1" x14ac:dyDescent="0.2"/>
    <row r="28210" ht="12.75" customHeight="1" x14ac:dyDescent="0.2"/>
    <row r="28211" ht="12.75" customHeight="1" x14ac:dyDescent="0.2"/>
    <row r="28212" ht="12.75" customHeight="1" x14ac:dyDescent="0.2"/>
    <row r="28213" ht="12.75" customHeight="1" x14ac:dyDescent="0.2"/>
    <row r="28214" ht="12.75" customHeight="1" x14ac:dyDescent="0.2"/>
    <row r="28215" ht="12.75" customHeight="1" x14ac:dyDescent="0.2"/>
    <row r="28216" ht="12.75" customHeight="1" x14ac:dyDescent="0.2"/>
    <row r="28217" ht="12.75" customHeight="1" x14ac:dyDescent="0.2"/>
    <row r="28218" ht="12.75" customHeight="1" x14ac:dyDescent="0.2"/>
    <row r="28219" ht="12.75" customHeight="1" x14ac:dyDescent="0.2"/>
    <row r="28220" ht="12.75" customHeight="1" x14ac:dyDescent="0.2"/>
    <row r="28221" ht="12.75" customHeight="1" x14ac:dyDescent="0.2"/>
    <row r="28222" ht="12.75" customHeight="1" x14ac:dyDescent="0.2"/>
    <row r="28223" ht="12.75" customHeight="1" x14ac:dyDescent="0.2"/>
    <row r="28224" ht="12.75" customHeight="1" x14ac:dyDescent="0.2"/>
    <row r="28225" ht="12.75" customHeight="1" x14ac:dyDescent="0.2"/>
    <row r="28226" ht="12.75" customHeight="1" x14ac:dyDescent="0.2"/>
    <row r="28227" ht="12.75" customHeight="1" x14ac:dyDescent="0.2"/>
    <row r="28228" ht="12.75" customHeight="1" x14ac:dyDescent="0.2"/>
    <row r="28229" ht="12.75" customHeight="1" x14ac:dyDescent="0.2"/>
    <row r="28230" ht="12.75" customHeight="1" x14ac:dyDescent="0.2"/>
    <row r="28231" ht="12.75" customHeight="1" x14ac:dyDescent="0.2"/>
    <row r="28232" ht="12.75" customHeight="1" x14ac:dyDescent="0.2"/>
    <row r="28233" ht="12.75" customHeight="1" x14ac:dyDescent="0.2"/>
    <row r="28234" ht="12.75" customHeight="1" x14ac:dyDescent="0.2"/>
    <row r="28235" ht="12.75" customHeight="1" x14ac:dyDescent="0.2"/>
    <row r="28236" ht="12.75" customHeight="1" x14ac:dyDescent="0.2"/>
    <row r="28237" ht="12.75" customHeight="1" x14ac:dyDescent="0.2"/>
    <row r="28238" ht="12.75" customHeight="1" x14ac:dyDescent="0.2"/>
    <row r="28239" ht="12.75" customHeight="1" x14ac:dyDescent="0.2"/>
    <row r="28240" ht="12.75" customHeight="1" x14ac:dyDescent="0.2"/>
    <row r="28241" ht="12.75" customHeight="1" x14ac:dyDescent="0.2"/>
    <row r="28242" ht="12.75" customHeight="1" x14ac:dyDescent="0.2"/>
    <row r="28243" ht="12.75" customHeight="1" x14ac:dyDescent="0.2"/>
    <row r="28244" ht="12.75" customHeight="1" x14ac:dyDescent="0.2"/>
    <row r="28245" ht="12.75" customHeight="1" x14ac:dyDescent="0.2"/>
    <row r="28246" ht="12.75" customHeight="1" x14ac:dyDescent="0.2"/>
    <row r="28247" ht="12.75" customHeight="1" x14ac:dyDescent="0.2"/>
    <row r="28248" ht="12.75" customHeight="1" x14ac:dyDescent="0.2"/>
    <row r="28249" ht="12.75" customHeight="1" x14ac:dyDescent="0.2"/>
    <row r="28250" ht="12.75" customHeight="1" x14ac:dyDescent="0.2"/>
    <row r="28251" ht="12.75" customHeight="1" x14ac:dyDescent="0.2"/>
    <row r="28252" ht="12.75" customHeight="1" x14ac:dyDescent="0.2"/>
    <row r="28253" ht="12.75" customHeight="1" x14ac:dyDescent="0.2"/>
    <row r="28254" ht="12.75" customHeight="1" x14ac:dyDescent="0.2"/>
    <row r="28255" ht="12.75" customHeight="1" x14ac:dyDescent="0.2"/>
    <row r="28256" ht="12.75" customHeight="1" x14ac:dyDescent="0.2"/>
    <row r="28257" ht="12.75" customHeight="1" x14ac:dyDescent="0.2"/>
    <row r="28258" ht="12.75" customHeight="1" x14ac:dyDescent="0.2"/>
    <row r="28259" ht="12.75" customHeight="1" x14ac:dyDescent="0.2"/>
    <row r="28260" ht="12.75" customHeight="1" x14ac:dyDescent="0.2"/>
    <row r="28261" ht="12.75" customHeight="1" x14ac:dyDescent="0.2"/>
    <row r="28262" ht="12.75" customHeight="1" x14ac:dyDescent="0.2"/>
    <row r="28263" ht="12.75" customHeight="1" x14ac:dyDescent="0.2"/>
    <row r="28264" ht="12.75" customHeight="1" x14ac:dyDescent="0.2"/>
    <row r="28265" ht="12.75" customHeight="1" x14ac:dyDescent="0.2"/>
    <row r="28266" ht="12.75" customHeight="1" x14ac:dyDescent="0.2"/>
    <row r="28267" ht="12.75" customHeight="1" x14ac:dyDescent="0.2"/>
    <row r="28268" ht="12.75" customHeight="1" x14ac:dyDescent="0.2"/>
    <row r="28269" ht="12.75" customHeight="1" x14ac:dyDescent="0.2"/>
    <row r="28270" ht="12.75" customHeight="1" x14ac:dyDescent="0.2"/>
    <row r="28271" ht="12.75" customHeight="1" x14ac:dyDescent="0.2"/>
    <row r="28272" ht="12.75" customHeight="1" x14ac:dyDescent="0.2"/>
    <row r="28273" ht="12.75" customHeight="1" x14ac:dyDescent="0.2"/>
    <row r="28274" ht="12.75" customHeight="1" x14ac:dyDescent="0.2"/>
    <row r="28275" ht="12.75" customHeight="1" x14ac:dyDescent="0.2"/>
    <row r="28276" ht="12.75" customHeight="1" x14ac:dyDescent="0.2"/>
    <row r="28277" ht="12.75" customHeight="1" x14ac:dyDescent="0.2"/>
    <row r="28278" ht="12.75" customHeight="1" x14ac:dyDescent="0.2"/>
    <row r="28279" ht="12.75" customHeight="1" x14ac:dyDescent="0.2"/>
    <row r="28280" ht="12.75" customHeight="1" x14ac:dyDescent="0.2"/>
    <row r="28281" ht="12.75" customHeight="1" x14ac:dyDescent="0.2"/>
    <row r="28282" ht="12.75" customHeight="1" x14ac:dyDescent="0.2"/>
    <row r="28283" ht="12.75" customHeight="1" x14ac:dyDescent="0.2"/>
    <row r="28284" ht="12.75" customHeight="1" x14ac:dyDescent="0.2"/>
    <row r="28285" ht="12.75" customHeight="1" x14ac:dyDescent="0.2"/>
    <row r="28286" ht="12.75" customHeight="1" x14ac:dyDescent="0.2"/>
    <row r="28287" ht="12.75" customHeight="1" x14ac:dyDescent="0.2"/>
    <row r="28288" ht="12.75" customHeight="1" x14ac:dyDescent="0.2"/>
    <row r="28289" ht="12.75" customHeight="1" x14ac:dyDescent="0.2"/>
    <row r="28290" ht="12.75" customHeight="1" x14ac:dyDescent="0.2"/>
    <row r="28291" ht="12.75" customHeight="1" x14ac:dyDescent="0.2"/>
    <row r="28292" ht="12.75" customHeight="1" x14ac:dyDescent="0.2"/>
    <row r="28293" ht="12.75" customHeight="1" x14ac:dyDescent="0.2"/>
    <row r="28294" ht="12.75" customHeight="1" x14ac:dyDescent="0.2"/>
    <row r="28295" ht="12.75" customHeight="1" x14ac:dyDescent="0.2"/>
    <row r="28296" ht="12.75" customHeight="1" x14ac:dyDescent="0.2"/>
    <row r="28297" ht="12.75" customHeight="1" x14ac:dyDescent="0.2"/>
    <row r="28298" ht="12.75" customHeight="1" x14ac:dyDescent="0.2"/>
    <row r="28299" ht="12.75" customHeight="1" x14ac:dyDescent="0.2"/>
    <row r="28300" ht="12.75" customHeight="1" x14ac:dyDescent="0.2"/>
    <row r="28301" ht="12.75" customHeight="1" x14ac:dyDescent="0.2"/>
    <row r="28302" ht="12.75" customHeight="1" x14ac:dyDescent="0.2"/>
    <row r="28303" ht="12.75" customHeight="1" x14ac:dyDescent="0.2"/>
    <row r="28304" ht="12.75" customHeight="1" x14ac:dyDescent="0.2"/>
    <row r="28305" ht="12.75" customHeight="1" x14ac:dyDescent="0.2"/>
    <row r="28306" ht="12.75" customHeight="1" x14ac:dyDescent="0.2"/>
    <row r="28307" ht="12.75" customHeight="1" x14ac:dyDescent="0.2"/>
    <row r="28308" ht="12.75" customHeight="1" x14ac:dyDescent="0.2"/>
    <row r="28309" ht="12.75" customHeight="1" x14ac:dyDescent="0.2"/>
    <row r="28310" ht="12.75" customHeight="1" x14ac:dyDescent="0.2"/>
    <row r="28311" ht="12.75" customHeight="1" x14ac:dyDescent="0.2"/>
    <row r="28312" ht="12.75" customHeight="1" x14ac:dyDescent="0.2"/>
    <row r="28313" ht="12.75" customHeight="1" x14ac:dyDescent="0.2"/>
    <row r="28314" ht="12.75" customHeight="1" x14ac:dyDescent="0.2"/>
    <row r="28315" ht="12.75" customHeight="1" x14ac:dyDescent="0.2"/>
    <row r="28316" ht="12.75" customHeight="1" x14ac:dyDescent="0.2"/>
    <row r="28317" ht="12.75" customHeight="1" x14ac:dyDescent="0.2"/>
    <row r="28318" ht="12.75" customHeight="1" x14ac:dyDescent="0.2"/>
    <row r="28319" ht="12.75" customHeight="1" x14ac:dyDescent="0.2"/>
    <row r="28320" ht="12.75" customHeight="1" x14ac:dyDescent="0.2"/>
    <row r="28321" ht="12.75" customHeight="1" x14ac:dyDescent="0.2"/>
    <row r="28322" ht="12.75" customHeight="1" x14ac:dyDescent="0.2"/>
    <row r="28323" ht="12.75" customHeight="1" x14ac:dyDescent="0.2"/>
    <row r="28324" ht="12.75" customHeight="1" x14ac:dyDescent="0.2"/>
    <row r="28325" ht="12.75" customHeight="1" x14ac:dyDescent="0.2"/>
    <row r="28326" ht="12.75" customHeight="1" x14ac:dyDescent="0.2"/>
    <row r="28327" ht="12.75" customHeight="1" x14ac:dyDescent="0.2"/>
    <row r="28328" ht="12.75" customHeight="1" x14ac:dyDescent="0.2"/>
    <row r="28329" ht="12.75" customHeight="1" x14ac:dyDescent="0.2"/>
    <row r="28330" ht="12.75" customHeight="1" x14ac:dyDescent="0.2"/>
    <row r="28331" ht="12.75" customHeight="1" x14ac:dyDescent="0.2"/>
    <row r="28332" ht="12.75" customHeight="1" x14ac:dyDescent="0.2"/>
    <row r="28333" ht="12.75" customHeight="1" x14ac:dyDescent="0.2"/>
    <row r="28334" ht="12.75" customHeight="1" x14ac:dyDescent="0.2"/>
    <row r="28335" ht="12.75" customHeight="1" x14ac:dyDescent="0.2"/>
    <row r="28336" ht="12.75" customHeight="1" x14ac:dyDescent="0.2"/>
    <row r="28337" ht="12.75" customHeight="1" x14ac:dyDescent="0.2"/>
    <row r="28338" ht="12.75" customHeight="1" x14ac:dyDescent="0.2"/>
    <row r="28339" ht="12.75" customHeight="1" x14ac:dyDescent="0.2"/>
    <row r="28340" ht="12.75" customHeight="1" x14ac:dyDescent="0.2"/>
    <row r="28341" ht="12.75" customHeight="1" x14ac:dyDescent="0.2"/>
    <row r="28342" ht="12.75" customHeight="1" x14ac:dyDescent="0.2"/>
    <row r="28343" ht="12.75" customHeight="1" x14ac:dyDescent="0.2"/>
    <row r="28344" ht="12.75" customHeight="1" x14ac:dyDescent="0.2"/>
    <row r="28345" ht="12.75" customHeight="1" x14ac:dyDescent="0.2"/>
    <row r="28346" ht="12.75" customHeight="1" x14ac:dyDescent="0.2"/>
    <row r="28347" ht="12.75" customHeight="1" x14ac:dyDescent="0.2"/>
    <row r="28348" ht="12.75" customHeight="1" x14ac:dyDescent="0.2"/>
    <row r="28349" ht="12.75" customHeight="1" x14ac:dyDescent="0.2"/>
    <row r="28350" ht="12.75" customHeight="1" x14ac:dyDescent="0.2"/>
    <row r="28351" ht="12.75" customHeight="1" x14ac:dyDescent="0.2"/>
    <row r="28352" ht="12.75" customHeight="1" x14ac:dyDescent="0.2"/>
    <row r="28353" ht="12.75" customHeight="1" x14ac:dyDescent="0.2"/>
    <row r="28354" ht="12.75" customHeight="1" x14ac:dyDescent="0.2"/>
    <row r="28355" ht="12.75" customHeight="1" x14ac:dyDescent="0.2"/>
    <row r="28356" ht="12.75" customHeight="1" x14ac:dyDescent="0.2"/>
    <row r="28357" ht="12.75" customHeight="1" x14ac:dyDescent="0.2"/>
    <row r="28358" ht="12.75" customHeight="1" x14ac:dyDescent="0.2"/>
    <row r="28359" ht="12.75" customHeight="1" x14ac:dyDescent="0.2"/>
    <row r="28360" ht="12.75" customHeight="1" x14ac:dyDescent="0.2"/>
    <row r="28361" ht="12.75" customHeight="1" x14ac:dyDescent="0.2"/>
    <row r="28362" ht="12.75" customHeight="1" x14ac:dyDescent="0.2"/>
    <row r="28363" ht="12.75" customHeight="1" x14ac:dyDescent="0.2"/>
    <row r="28364" ht="12.75" customHeight="1" x14ac:dyDescent="0.2"/>
    <row r="28365" ht="12.75" customHeight="1" x14ac:dyDescent="0.2"/>
    <row r="28366" ht="12.75" customHeight="1" x14ac:dyDescent="0.2"/>
    <row r="28367" ht="12.75" customHeight="1" x14ac:dyDescent="0.2"/>
    <row r="28368" ht="12.75" customHeight="1" x14ac:dyDescent="0.2"/>
    <row r="28369" ht="12.75" customHeight="1" x14ac:dyDescent="0.2"/>
    <row r="28370" ht="12.75" customHeight="1" x14ac:dyDescent="0.2"/>
    <row r="28371" ht="12.75" customHeight="1" x14ac:dyDescent="0.2"/>
    <row r="28372" ht="12.75" customHeight="1" x14ac:dyDescent="0.2"/>
    <row r="28373" ht="12.75" customHeight="1" x14ac:dyDescent="0.2"/>
    <row r="28374" ht="12.75" customHeight="1" x14ac:dyDescent="0.2"/>
    <row r="28375" ht="12.75" customHeight="1" x14ac:dyDescent="0.2"/>
    <row r="28376" ht="12.75" customHeight="1" x14ac:dyDescent="0.2"/>
    <row r="28377" ht="12.75" customHeight="1" x14ac:dyDescent="0.2"/>
    <row r="28378" ht="12.75" customHeight="1" x14ac:dyDescent="0.2"/>
    <row r="28379" ht="12.75" customHeight="1" x14ac:dyDescent="0.2"/>
    <row r="28380" ht="12.75" customHeight="1" x14ac:dyDescent="0.2"/>
    <row r="28381" ht="12.75" customHeight="1" x14ac:dyDescent="0.2"/>
    <row r="28382" ht="12.75" customHeight="1" x14ac:dyDescent="0.2"/>
    <row r="28383" ht="12.75" customHeight="1" x14ac:dyDescent="0.2"/>
    <row r="28384" ht="12.75" customHeight="1" x14ac:dyDescent="0.2"/>
    <row r="28385" ht="12.75" customHeight="1" x14ac:dyDescent="0.2"/>
    <row r="28386" ht="12.75" customHeight="1" x14ac:dyDescent="0.2"/>
    <row r="28387" ht="12.75" customHeight="1" x14ac:dyDescent="0.2"/>
    <row r="28388" ht="12.75" customHeight="1" x14ac:dyDescent="0.2"/>
    <row r="28389" ht="12.75" customHeight="1" x14ac:dyDescent="0.2"/>
    <row r="28390" ht="12.75" customHeight="1" x14ac:dyDescent="0.2"/>
    <row r="28391" ht="12.75" customHeight="1" x14ac:dyDescent="0.2"/>
    <row r="28392" ht="12.75" customHeight="1" x14ac:dyDescent="0.2"/>
    <row r="28393" ht="12.75" customHeight="1" x14ac:dyDescent="0.2"/>
    <row r="28394" ht="12.75" customHeight="1" x14ac:dyDescent="0.2"/>
    <row r="28395" ht="12.75" customHeight="1" x14ac:dyDescent="0.2"/>
    <row r="28396" ht="12.75" customHeight="1" x14ac:dyDescent="0.2"/>
    <row r="28397" ht="12.75" customHeight="1" x14ac:dyDescent="0.2"/>
    <row r="28398" ht="12.75" customHeight="1" x14ac:dyDescent="0.2"/>
    <row r="28399" ht="12.75" customHeight="1" x14ac:dyDescent="0.2"/>
    <row r="28400" ht="12.75" customHeight="1" x14ac:dyDescent="0.2"/>
    <row r="28401" ht="12.75" customHeight="1" x14ac:dyDescent="0.2"/>
    <row r="28402" ht="12.75" customHeight="1" x14ac:dyDescent="0.2"/>
    <row r="28403" ht="12.75" customHeight="1" x14ac:dyDescent="0.2"/>
    <row r="28404" ht="12.75" customHeight="1" x14ac:dyDescent="0.2"/>
    <row r="28405" ht="12.75" customHeight="1" x14ac:dyDescent="0.2"/>
    <row r="28406" ht="12.75" customHeight="1" x14ac:dyDescent="0.2"/>
    <row r="28407" ht="12.75" customHeight="1" x14ac:dyDescent="0.2"/>
    <row r="28408" ht="12.75" customHeight="1" x14ac:dyDescent="0.2"/>
    <row r="28409" ht="12.75" customHeight="1" x14ac:dyDescent="0.2"/>
    <row r="28410" ht="12.75" customHeight="1" x14ac:dyDescent="0.2"/>
    <row r="28411" ht="12.75" customHeight="1" x14ac:dyDescent="0.2"/>
    <row r="28412" ht="12.75" customHeight="1" x14ac:dyDescent="0.2"/>
    <row r="28413" ht="12.75" customHeight="1" x14ac:dyDescent="0.2"/>
    <row r="28414" ht="12.75" customHeight="1" x14ac:dyDescent="0.2"/>
    <row r="28415" ht="12.75" customHeight="1" x14ac:dyDescent="0.2"/>
    <row r="28416" ht="12.75" customHeight="1" x14ac:dyDescent="0.2"/>
    <row r="28417" ht="12.75" customHeight="1" x14ac:dyDescent="0.2"/>
    <row r="28418" ht="12.75" customHeight="1" x14ac:dyDescent="0.2"/>
    <row r="28419" ht="12.75" customHeight="1" x14ac:dyDescent="0.2"/>
    <row r="28420" ht="12.75" customHeight="1" x14ac:dyDescent="0.2"/>
    <row r="28421" ht="12.75" customHeight="1" x14ac:dyDescent="0.2"/>
    <row r="28422" ht="12.75" customHeight="1" x14ac:dyDescent="0.2"/>
    <row r="28423" ht="12.75" customHeight="1" x14ac:dyDescent="0.2"/>
    <row r="28424" ht="12.75" customHeight="1" x14ac:dyDescent="0.2"/>
    <row r="28425" ht="12.75" customHeight="1" x14ac:dyDescent="0.2"/>
    <row r="28426" ht="12.75" customHeight="1" x14ac:dyDescent="0.2"/>
    <row r="28427" ht="12.75" customHeight="1" x14ac:dyDescent="0.2"/>
    <row r="28428" ht="12.75" customHeight="1" x14ac:dyDescent="0.2"/>
    <row r="28429" ht="12.75" customHeight="1" x14ac:dyDescent="0.2"/>
    <row r="28430" ht="12.75" customHeight="1" x14ac:dyDescent="0.2"/>
    <row r="28431" ht="12.75" customHeight="1" x14ac:dyDescent="0.2"/>
    <row r="28432" ht="12.75" customHeight="1" x14ac:dyDescent="0.2"/>
    <row r="28433" ht="12.75" customHeight="1" x14ac:dyDescent="0.2"/>
    <row r="28434" ht="12.75" customHeight="1" x14ac:dyDescent="0.2"/>
    <row r="28435" ht="12.75" customHeight="1" x14ac:dyDescent="0.2"/>
    <row r="28436" ht="12.75" customHeight="1" x14ac:dyDescent="0.2"/>
    <row r="28437" ht="12.75" customHeight="1" x14ac:dyDescent="0.2"/>
    <row r="28438" ht="12.75" customHeight="1" x14ac:dyDescent="0.2"/>
    <row r="28439" ht="12.75" customHeight="1" x14ac:dyDescent="0.2"/>
    <row r="28440" ht="12.75" customHeight="1" x14ac:dyDescent="0.2"/>
    <row r="28441" ht="12.75" customHeight="1" x14ac:dyDescent="0.2"/>
    <row r="28442" ht="12.75" customHeight="1" x14ac:dyDescent="0.2"/>
    <row r="28443" ht="12.75" customHeight="1" x14ac:dyDescent="0.2"/>
    <row r="28444" ht="12.75" customHeight="1" x14ac:dyDescent="0.2"/>
    <row r="28445" ht="12.75" customHeight="1" x14ac:dyDescent="0.2"/>
    <row r="28446" ht="12.75" customHeight="1" x14ac:dyDescent="0.2"/>
    <row r="28447" ht="12.75" customHeight="1" x14ac:dyDescent="0.2"/>
    <row r="28448" ht="12.75" customHeight="1" x14ac:dyDescent="0.2"/>
    <row r="28449" ht="12.75" customHeight="1" x14ac:dyDescent="0.2"/>
    <row r="28450" ht="12.75" customHeight="1" x14ac:dyDescent="0.2"/>
    <row r="28451" ht="12.75" customHeight="1" x14ac:dyDescent="0.2"/>
    <row r="28452" ht="12.75" customHeight="1" x14ac:dyDescent="0.2"/>
    <row r="28453" ht="12.75" customHeight="1" x14ac:dyDescent="0.2"/>
    <row r="28454" ht="12.75" customHeight="1" x14ac:dyDescent="0.2"/>
    <row r="28455" ht="12.75" customHeight="1" x14ac:dyDescent="0.2"/>
    <row r="28456" ht="12.75" customHeight="1" x14ac:dyDescent="0.2"/>
    <row r="28457" ht="12.75" customHeight="1" x14ac:dyDescent="0.2"/>
    <row r="28458" ht="12.75" customHeight="1" x14ac:dyDescent="0.2"/>
    <row r="28459" ht="12.75" customHeight="1" x14ac:dyDescent="0.2"/>
    <row r="28460" ht="12.75" customHeight="1" x14ac:dyDescent="0.2"/>
    <row r="28461" ht="12.75" customHeight="1" x14ac:dyDescent="0.2"/>
    <row r="28462" ht="12.75" customHeight="1" x14ac:dyDescent="0.2"/>
    <row r="28463" ht="12.75" customHeight="1" x14ac:dyDescent="0.2"/>
    <row r="28464" ht="12.75" customHeight="1" x14ac:dyDescent="0.2"/>
    <row r="28465" ht="12.75" customHeight="1" x14ac:dyDescent="0.2"/>
    <row r="28466" ht="12.75" customHeight="1" x14ac:dyDescent="0.2"/>
    <row r="28467" ht="12.75" customHeight="1" x14ac:dyDescent="0.2"/>
    <row r="28468" ht="12.75" customHeight="1" x14ac:dyDescent="0.2"/>
    <row r="28469" ht="12.75" customHeight="1" x14ac:dyDescent="0.2"/>
    <row r="28470" ht="12.75" customHeight="1" x14ac:dyDescent="0.2"/>
    <row r="28471" ht="12.75" customHeight="1" x14ac:dyDescent="0.2"/>
    <row r="28472" ht="12.75" customHeight="1" x14ac:dyDescent="0.2"/>
    <row r="28473" ht="12.75" customHeight="1" x14ac:dyDescent="0.2"/>
    <row r="28474" ht="12.75" customHeight="1" x14ac:dyDescent="0.2"/>
    <row r="28475" ht="12.75" customHeight="1" x14ac:dyDescent="0.2"/>
    <row r="28476" ht="12.75" customHeight="1" x14ac:dyDescent="0.2"/>
    <row r="28477" ht="12.75" customHeight="1" x14ac:dyDescent="0.2"/>
    <row r="28478" ht="12.75" customHeight="1" x14ac:dyDescent="0.2"/>
    <row r="28479" ht="12.75" customHeight="1" x14ac:dyDescent="0.2"/>
    <row r="28480" ht="12.75" customHeight="1" x14ac:dyDescent="0.2"/>
    <row r="28481" ht="12.75" customHeight="1" x14ac:dyDescent="0.2"/>
    <row r="28482" ht="12.75" customHeight="1" x14ac:dyDescent="0.2"/>
    <row r="28483" ht="12.75" customHeight="1" x14ac:dyDescent="0.2"/>
    <row r="28484" ht="12.75" customHeight="1" x14ac:dyDescent="0.2"/>
    <row r="28485" ht="12.75" customHeight="1" x14ac:dyDescent="0.2"/>
    <row r="28486" ht="12.75" customHeight="1" x14ac:dyDescent="0.2"/>
    <row r="28487" ht="12.75" customHeight="1" x14ac:dyDescent="0.2"/>
    <row r="28488" ht="12.75" customHeight="1" x14ac:dyDescent="0.2"/>
    <row r="28489" ht="12.75" customHeight="1" x14ac:dyDescent="0.2"/>
    <row r="28490" ht="12.75" customHeight="1" x14ac:dyDescent="0.2"/>
    <row r="28491" ht="12.75" customHeight="1" x14ac:dyDescent="0.2"/>
    <row r="28492" ht="12.75" customHeight="1" x14ac:dyDescent="0.2"/>
    <row r="28493" ht="12.75" customHeight="1" x14ac:dyDescent="0.2"/>
    <row r="28494" ht="12.75" customHeight="1" x14ac:dyDescent="0.2"/>
    <row r="28495" ht="12.75" customHeight="1" x14ac:dyDescent="0.2"/>
    <row r="28496" ht="12.75" customHeight="1" x14ac:dyDescent="0.2"/>
    <row r="28497" ht="12.75" customHeight="1" x14ac:dyDescent="0.2"/>
    <row r="28498" ht="12.75" customHeight="1" x14ac:dyDescent="0.2"/>
    <row r="28499" ht="12.75" customHeight="1" x14ac:dyDescent="0.2"/>
    <row r="28500" ht="12.75" customHeight="1" x14ac:dyDescent="0.2"/>
    <row r="28501" ht="12.75" customHeight="1" x14ac:dyDescent="0.2"/>
    <row r="28502" ht="12.75" customHeight="1" x14ac:dyDescent="0.2"/>
    <row r="28503" ht="12.75" customHeight="1" x14ac:dyDescent="0.2"/>
    <row r="28504" ht="12.75" customHeight="1" x14ac:dyDescent="0.2"/>
    <row r="28505" ht="12.75" customHeight="1" x14ac:dyDescent="0.2"/>
    <row r="28506" ht="12.75" customHeight="1" x14ac:dyDescent="0.2"/>
    <row r="28507" ht="12.75" customHeight="1" x14ac:dyDescent="0.2"/>
    <row r="28508" ht="12.75" customHeight="1" x14ac:dyDescent="0.2"/>
    <row r="28509" ht="12.75" customHeight="1" x14ac:dyDescent="0.2"/>
    <row r="28510" ht="12.75" customHeight="1" x14ac:dyDescent="0.2"/>
    <row r="28511" ht="12.75" customHeight="1" x14ac:dyDescent="0.2"/>
    <row r="28512" ht="12.75" customHeight="1" x14ac:dyDescent="0.2"/>
    <row r="28513" ht="12.75" customHeight="1" x14ac:dyDescent="0.2"/>
    <row r="28514" ht="12.75" customHeight="1" x14ac:dyDescent="0.2"/>
    <row r="28515" ht="12.75" customHeight="1" x14ac:dyDescent="0.2"/>
    <row r="28516" ht="12.75" customHeight="1" x14ac:dyDescent="0.2"/>
    <row r="28517" ht="12.75" customHeight="1" x14ac:dyDescent="0.2"/>
    <row r="28518" ht="12.75" customHeight="1" x14ac:dyDescent="0.2"/>
    <row r="28519" ht="12.75" customHeight="1" x14ac:dyDescent="0.2"/>
    <row r="28520" ht="12.75" customHeight="1" x14ac:dyDescent="0.2"/>
    <row r="28521" ht="12.75" customHeight="1" x14ac:dyDescent="0.2"/>
    <row r="28522" ht="12.75" customHeight="1" x14ac:dyDescent="0.2"/>
    <row r="28523" ht="12.75" customHeight="1" x14ac:dyDescent="0.2"/>
    <row r="28524" ht="12.75" customHeight="1" x14ac:dyDescent="0.2"/>
    <row r="28525" ht="12.75" customHeight="1" x14ac:dyDescent="0.2"/>
    <row r="28526" ht="12.75" customHeight="1" x14ac:dyDescent="0.2"/>
    <row r="28527" ht="12.75" customHeight="1" x14ac:dyDescent="0.2"/>
    <row r="28528" ht="12.75" customHeight="1" x14ac:dyDescent="0.2"/>
    <row r="28529" ht="12.75" customHeight="1" x14ac:dyDescent="0.2"/>
    <row r="28530" ht="12.75" customHeight="1" x14ac:dyDescent="0.2"/>
    <row r="28531" ht="12.75" customHeight="1" x14ac:dyDescent="0.2"/>
    <row r="28532" ht="12.75" customHeight="1" x14ac:dyDescent="0.2"/>
    <row r="28533" ht="12.75" customHeight="1" x14ac:dyDescent="0.2"/>
    <row r="28534" ht="12.75" customHeight="1" x14ac:dyDescent="0.2"/>
    <row r="28535" ht="12.75" customHeight="1" x14ac:dyDescent="0.2"/>
    <row r="28536" ht="12.75" customHeight="1" x14ac:dyDescent="0.2"/>
    <row r="28537" ht="12.75" customHeight="1" x14ac:dyDescent="0.2"/>
    <row r="28538" ht="12.75" customHeight="1" x14ac:dyDescent="0.2"/>
    <row r="28539" ht="12.75" customHeight="1" x14ac:dyDescent="0.2"/>
    <row r="28540" ht="12.75" customHeight="1" x14ac:dyDescent="0.2"/>
    <row r="28541" ht="12.75" customHeight="1" x14ac:dyDescent="0.2"/>
    <row r="28542" ht="12.75" customHeight="1" x14ac:dyDescent="0.2"/>
    <row r="28543" ht="12.75" customHeight="1" x14ac:dyDescent="0.2"/>
    <row r="28544" ht="12.75" customHeight="1" x14ac:dyDescent="0.2"/>
    <row r="28545" ht="12.75" customHeight="1" x14ac:dyDescent="0.2"/>
    <row r="28546" ht="12.75" customHeight="1" x14ac:dyDescent="0.2"/>
    <row r="28547" ht="12.75" customHeight="1" x14ac:dyDescent="0.2"/>
    <row r="28548" ht="12.75" customHeight="1" x14ac:dyDescent="0.2"/>
    <row r="28549" ht="12.75" customHeight="1" x14ac:dyDescent="0.2"/>
    <row r="28550" ht="12.75" customHeight="1" x14ac:dyDescent="0.2"/>
    <row r="28551" ht="12.75" customHeight="1" x14ac:dyDescent="0.2"/>
    <row r="28552" ht="12.75" customHeight="1" x14ac:dyDescent="0.2"/>
    <row r="28553" ht="12.75" customHeight="1" x14ac:dyDescent="0.2"/>
    <row r="28554" ht="12.75" customHeight="1" x14ac:dyDescent="0.2"/>
    <row r="28555" ht="12.75" customHeight="1" x14ac:dyDescent="0.2"/>
    <row r="28556" ht="12.75" customHeight="1" x14ac:dyDescent="0.2"/>
    <row r="28557" ht="12.75" customHeight="1" x14ac:dyDescent="0.2"/>
    <row r="28558" ht="12.75" customHeight="1" x14ac:dyDescent="0.2"/>
    <row r="28559" ht="12.75" customHeight="1" x14ac:dyDescent="0.2"/>
    <row r="28560" ht="12.75" customHeight="1" x14ac:dyDescent="0.2"/>
    <row r="28561" ht="12.75" customHeight="1" x14ac:dyDescent="0.2"/>
    <row r="28562" ht="12.75" customHeight="1" x14ac:dyDescent="0.2"/>
    <row r="28563" ht="12.75" customHeight="1" x14ac:dyDescent="0.2"/>
    <row r="28564" ht="12.75" customHeight="1" x14ac:dyDescent="0.2"/>
    <row r="28565" ht="12.75" customHeight="1" x14ac:dyDescent="0.2"/>
    <row r="28566" ht="12.75" customHeight="1" x14ac:dyDescent="0.2"/>
    <row r="28567" ht="12.75" customHeight="1" x14ac:dyDescent="0.2"/>
    <row r="28568" ht="12.75" customHeight="1" x14ac:dyDescent="0.2"/>
    <row r="28569" ht="12.75" customHeight="1" x14ac:dyDescent="0.2"/>
    <row r="28570" ht="12.75" customHeight="1" x14ac:dyDescent="0.2"/>
    <row r="28571" ht="12.75" customHeight="1" x14ac:dyDescent="0.2"/>
    <row r="28572" ht="12.75" customHeight="1" x14ac:dyDescent="0.2"/>
    <row r="28573" ht="12.75" customHeight="1" x14ac:dyDescent="0.2"/>
    <row r="28574" ht="12.75" customHeight="1" x14ac:dyDescent="0.2"/>
    <row r="28575" ht="12.75" customHeight="1" x14ac:dyDescent="0.2"/>
    <row r="28576" ht="12.75" customHeight="1" x14ac:dyDescent="0.2"/>
    <row r="28577" ht="12.75" customHeight="1" x14ac:dyDescent="0.2"/>
    <row r="28578" ht="12.75" customHeight="1" x14ac:dyDescent="0.2"/>
    <row r="28579" ht="12.75" customHeight="1" x14ac:dyDescent="0.2"/>
    <row r="28580" ht="12.75" customHeight="1" x14ac:dyDescent="0.2"/>
    <row r="28581" ht="12.75" customHeight="1" x14ac:dyDescent="0.2"/>
    <row r="28582" ht="12.75" customHeight="1" x14ac:dyDescent="0.2"/>
    <row r="28583" ht="12.75" customHeight="1" x14ac:dyDescent="0.2"/>
    <row r="28584" ht="12.75" customHeight="1" x14ac:dyDescent="0.2"/>
    <row r="28585" ht="12.75" customHeight="1" x14ac:dyDescent="0.2"/>
    <row r="28586" ht="12.75" customHeight="1" x14ac:dyDescent="0.2"/>
    <row r="28587" ht="12.75" customHeight="1" x14ac:dyDescent="0.2"/>
    <row r="28588" ht="12.75" customHeight="1" x14ac:dyDescent="0.2"/>
    <row r="28589" ht="12.75" customHeight="1" x14ac:dyDescent="0.2"/>
    <row r="28590" ht="12.75" customHeight="1" x14ac:dyDescent="0.2"/>
    <row r="28591" ht="12.75" customHeight="1" x14ac:dyDescent="0.2"/>
    <row r="28592" ht="12.75" customHeight="1" x14ac:dyDescent="0.2"/>
    <row r="28593" ht="12.75" customHeight="1" x14ac:dyDescent="0.2"/>
    <row r="28594" ht="12.75" customHeight="1" x14ac:dyDescent="0.2"/>
    <row r="28595" ht="12.75" customHeight="1" x14ac:dyDescent="0.2"/>
    <row r="28596" ht="12.75" customHeight="1" x14ac:dyDescent="0.2"/>
    <row r="28597" ht="12.75" customHeight="1" x14ac:dyDescent="0.2"/>
    <row r="28598" ht="12.75" customHeight="1" x14ac:dyDescent="0.2"/>
    <row r="28599" ht="12.75" customHeight="1" x14ac:dyDescent="0.2"/>
    <row r="28600" ht="12.75" customHeight="1" x14ac:dyDescent="0.2"/>
    <row r="28601" ht="12.75" customHeight="1" x14ac:dyDescent="0.2"/>
    <row r="28602" ht="12.75" customHeight="1" x14ac:dyDescent="0.2"/>
    <row r="28603" ht="12.75" customHeight="1" x14ac:dyDescent="0.2"/>
    <row r="28604" ht="12.75" customHeight="1" x14ac:dyDescent="0.2"/>
    <row r="28605" ht="12.75" customHeight="1" x14ac:dyDescent="0.2"/>
    <row r="28606" ht="12.75" customHeight="1" x14ac:dyDescent="0.2"/>
    <row r="28607" ht="12.75" customHeight="1" x14ac:dyDescent="0.2"/>
    <row r="28608" ht="12.75" customHeight="1" x14ac:dyDescent="0.2"/>
    <row r="28609" ht="12.75" customHeight="1" x14ac:dyDescent="0.2"/>
    <row r="28610" ht="12.75" customHeight="1" x14ac:dyDescent="0.2"/>
    <row r="28611" ht="12.75" customHeight="1" x14ac:dyDescent="0.2"/>
    <row r="28612" ht="12.75" customHeight="1" x14ac:dyDescent="0.2"/>
    <row r="28613" ht="12.75" customHeight="1" x14ac:dyDescent="0.2"/>
    <row r="28614" ht="12.75" customHeight="1" x14ac:dyDescent="0.2"/>
    <row r="28615" ht="12.75" customHeight="1" x14ac:dyDescent="0.2"/>
    <row r="28616" ht="12.75" customHeight="1" x14ac:dyDescent="0.2"/>
    <row r="28617" ht="12.75" customHeight="1" x14ac:dyDescent="0.2"/>
    <row r="28618" ht="12.75" customHeight="1" x14ac:dyDescent="0.2"/>
    <row r="28619" ht="12.75" customHeight="1" x14ac:dyDescent="0.2"/>
    <row r="28620" ht="12.75" customHeight="1" x14ac:dyDescent="0.2"/>
    <row r="28621" ht="12.75" customHeight="1" x14ac:dyDescent="0.2"/>
    <row r="28622" ht="12.75" customHeight="1" x14ac:dyDescent="0.2"/>
    <row r="28623" ht="12.75" customHeight="1" x14ac:dyDescent="0.2"/>
    <row r="28624" ht="12.75" customHeight="1" x14ac:dyDescent="0.2"/>
    <row r="28625" ht="12.75" customHeight="1" x14ac:dyDescent="0.2"/>
    <row r="28626" ht="12.75" customHeight="1" x14ac:dyDescent="0.2"/>
    <row r="28627" ht="12.75" customHeight="1" x14ac:dyDescent="0.2"/>
    <row r="28628" ht="12.75" customHeight="1" x14ac:dyDescent="0.2"/>
    <row r="28629" ht="12.75" customHeight="1" x14ac:dyDescent="0.2"/>
    <row r="28630" ht="12.75" customHeight="1" x14ac:dyDescent="0.2"/>
    <row r="28631" ht="12.75" customHeight="1" x14ac:dyDescent="0.2"/>
    <row r="28632" ht="12.75" customHeight="1" x14ac:dyDescent="0.2"/>
    <row r="28633" ht="12.75" customHeight="1" x14ac:dyDescent="0.2"/>
    <row r="28634" ht="12.75" customHeight="1" x14ac:dyDescent="0.2"/>
    <row r="28635" ht="12.75" customHeight="1" x14ac:dyDescent="0.2"/>
    <row r="28636" ht="12.75" customHeight="1" x14ac:dyDescent="0.2"/>
    <row r="28637" ht="12.75" customHeight="1" x14ac:dyDescent="0.2"/>
    <row r="28638" ht="12.75" customHeight="1" x14ac:dyDescent="0.2"/>
    <row r="28639" ht="12.75" customHeight="1" x14ac:dyDescent="0.2"/>
    <row r="28640" ht="12.75" customHeight="1" x14ac:dyDescent="0.2"/>
    <row r="28641" ht="12.75" customHeight="1" x14ac:dyDescent="0.2"/>
    <row r="28642" ht="12.75" customHeight="1" x14ac:dyDescent="0.2"/>
    <row r="28643" ht="12.75" customHeight="1" x14ac:dyDescent="0.2"/>
    <row r="28644" ht="12.75" customHeight="1" x14ac:dyDescent="0.2"/>
    <row r="28645" ht="12.75" customHeight="1" x14ac:dyDescent="0.2"/>
    <row r="28646" ht="12.75" customHeight="1" x14ac:dyDescent="0.2"/>
    <row r="28647" ht="12.75" customHeight="1" x14ac:dyDescent="0.2"/>
    <row r="28648" ht="12.75" customHeight="1" x14ac:dyDescent="0.2"/>
    <row r="28649" ht="12.75" customHeight="1" x14ac:dyDescent="0.2"/>
    <row r="28650" ht="12.75" customHeight="1" x14ac:dyDescent="0.2"/>
    <row r="28651" ht="12.75" customHeight="1" x14ac:dyDescent="0.2"/>
    <row r="28652" ht="12.75" customHeight="1" x14ac:dyDescent="0.2"/>
    <row r="28653" ht="12.75" customHeight="1" x14ac:dyDescent="0.2"/>
    <row r="28654" ht="12.75" customHeight="1" x14ac:dyDescent="0.2"/>
    <row r="28655" ht="12.75" customHeight="1" x14ac:dyDescent="0.2"/>
    <row r="28656" ht="12.75" customHeight="1" x14ac:dyDescent="0.2"/>
    <row r="28657" ht="12.75" customHeight="1" x14ac:dyDescent="0.2"/>
    <row r="28658" ht="12.75" customHeight="1" x14ac:dyDescent="0.2"/>
    <row r="28659" ht="12.75" customHeight="1" x14ac:dyDescent="0.2"/>
    <row r="28660" ht="12.75" customHeight="1" x14ac:dyDescent="0.2"/>
    <row r="28661" ht="12.75" customHeight="1" x14ac:dyDescent="0.2"/>
    <row r="28662" ht="12.75" customHeight="1" x14ac:dyDescent="0.2"/>
    <row r="28663" ht="12.75" customHeight="1" x14ac:dyDescent="0.2"/>
    <row r="28664" ht="12.75" customHeight="1" x14ac:dyDescent="0.2"/>
    <row r="28665" ht="12.75" customHeight="1" x14ac:dyDescent="0.2"/>
    <row r="28666" ht="12.75" customHeight="1" x14ac:dyDescent="0.2"/>
    <row r="28667" ht="12.75" customHeight="1" x14ac:dyDescent="0.2"/>
    <row r="28668" ht="12.75" customHeight="1" x14ac:dyDescent="0.2"/>
    <row r="28669" ht="12.75" customHeight="1" x14ac:dyDescent="0.2"/>
    <row r="28670" ht="12.75" customHeight="1" x14ac:dyDescent="0.2"/>
    <row r="28671" ht="12.75" customHeight="1" x14ac:dyDescent="0.2"/>
    <row r="28672" ht="12.75" customHeight="1" x14ac:dyDescent="0.2"/>
    <row r="28673" ht="12.75" customHeight="1" x14ac:dyDescent="0.2"/>
    <row r="28674" ht="12.75" customHeight="1" x14ac:dyDescent="0.2"/>
    <row r="28675" ht="12.75" customHeight="1" x14ac:dyDescent="0.2"/>
    <row r="28676" ht="12.75" customHeight="1" x14ac:dyDescent="0.2"/>
    <row r="28677" ht="12.75" customHeight="1" x14ac:dyDescent="0.2"/>
    <row r="28678" ht="12.75" customHeight="1" x14ac:dyDescent="0.2"/>
    <row r="28679" ht="12.75" customHeight="1" x14ac:dyDescent="0.2"/>
    <row r="28680" ht="12.75" customHeight="1" x14ac:dyDescent="0.2"/>
    <row r="28681" ht="12.75" customHeight="1" x14ac:dyDescent="0.2"/>
    <row r="28682" ht="12.75" customHeight="1" x14ac:dyDescent="0.2"/>
    <row r="28683" ht="12.75" customHeight="1" x14ac:dyDescent="0.2"/>
    <row r="28684" ht="12.75" customHeight="1" x14ac:dyDescent="0.2"/>
    <row r="28685" ht="12.75" customHeight="1" x14ac:dyDescent="0.2"/>
    <row r="28686" ht="12.75" customHeight="1" x14ac:dyDescent="0.2"/>
    <row r="28687" ht="12.75" customHeight="1" x14ac:dyDescent="0.2"/>
    <row r="28688" ht="12.75" customHeight="1" x14ac:dyDescent="0.2"/>
    <row r="28689" ht="12.75" customHeight="1" x14ac:dyDescent="0.2"/>
    <row r="28690" ht="12.75" customHeight="1" x14ac:dyDescent="0.2"/>
    <row r="28691" ht="12.75" customHeight="1" x14ac:dyDescent="0.2"/>
    <row r="28692" ht="12.75" customHeight="1" x14ac:dyDescent="0.2"/>
    <row r="28693" ht="12.75" customHeight="1" x14ac:dyDescent="0.2"/>
    <row r="28694" ht="12.75" customHeight="1" x14ac:dyDescent="0.2"/>
    <row r="28695" ht="12.75" customHeight="1" x14ac:dyDescent="0.2"/>
    <row r="28696" ht="12.75" customHeight="1" x14ac:dyDescent="0.2"/>
    <row r="28697" ht="12.75" customHeight="1" x14ac:dyDescent="0.2"/>
    <row r="28698" ht="12.75" customHeight="1" x14ac:dyDescent="0.2"/>
    <row r="28699" ht="12.75" customHeight="1" x14ac:dyDescent="0.2"/>
    <row r="28700" ht="12.75" customHeight="1" x14ac:dyDescent="0.2"/>
    <row r="28701" ht="12.75" customHeight="1" x14ac:dyDescent="0.2"/>
    <row r="28702" ht="12.75" customHeight="1" x14ac:dyDescent="0.2"/>
    <row r="28703" ht="12.75" customHeight="1" x14ac:dyDescent="0.2"/>
    <row r="28704" ht="12.75" customHeight="1" x14ac:dyDescent="0.2"/>
    <row r="28705" ht="12.75" customHeight="1" x14ac:dyDescent="0.2"/>
    <row r="28706" ht="12.75" customHeight="1" x14ac:dyDescent="0.2"/>
    <row r="28707" ht="12.75" customHeight="1" x14ac:dyDescent="0.2"/>
    <row r="28708" ht="12.75" customHeight="1" x14ac:dyDescent="0.2"/>
    <row r="28709" ht="12.75" customHeight="1" x14ac:dyDescent="0.2"/>
    <row r="28710" ht="12.75" customHeight="1" x14ac:dyDescent="0.2"/>
    <row r="28711" ht="12.75" customHeight="1" x14ac:dyDescent="0.2"/>
    <row r="28712" ht="12.75" customHeight="1" x14ac:dyDescent="0.2"/>
    <row r="28713" ht="12.75" customHeight="1" x14ac:dyDescent="0.2"/>
    <row r="28714" ht="12.75" customHeight="1" x14ac:dyDescent="0.2"/>
    <row r="28715" ht="12.75" customHeight="1" x14ac:dyDescent="0.2"/>
    <row r="28716" ht="12.75" customHeight="1" x14ac:dyDescent="0.2"/>
    <row r="28717" ht="12.75" customHeight="1" x14ac:dyDescent="0.2"/>
    <row r="28718" ht="12.75" customHeight="1" x14ac:dyDescent="0.2"/>
    <row r="28719" ht="12.75" customHeight="1" x14ac:dyDescent="0.2"/>
    <row r="28720" ht="12.75" customHeight="1" x14ac:dyDescent="0.2"/>
    <row r="28721" ht="12.75" customHeight="1" x14ac:dyDescent="0.2"/>
    <row r="28722" ht="12.75" customHeight="1" x14ac:dyDescent="0.2"/>
    <row r="28723" ht="12.75" customHeight="1" x14ac:dyDescent="0.2"/>
    <row r="28724" ht="12.75" customHeight="1" x14ac:dyDescent="0.2"/>
    <row r="28725" ht="12.75" customHeight="1" x14ac:dyDescent="0.2"/>
    <row r="28726" ht="12.75" customHeight="1" x14ac:dyDescent="0.2"/>
    <row r="28727" ht="12.75" customHeight="1" x14ac:dyDescent="0.2"/>
    <row r="28728" ht="12.75" customHeight="1" x14ac:dyDescent="0.2"/>
    <row r="28729" ht="12.75" customHeight="1" x14ac:dyDescent="0.2"/>
    <row r="28730" ht="12.75" customHeight="1" x14ac:dyDescent="0.2"/>
    <row r="28731" ht="12.75" customHeight="1" x14ac:dyDescent="0.2"/>
    <row r="28732" ht="12.75" customHeight="1" x14ac:dyDescent="0.2"/>
    <row r="28733" ht="12.75" customHeight="1" x14ac:dyDescent="0.2"/>
    <row r="28734" ht="12.75" customHeight="1" x14ac:dyDescent="0.2"/>
    <row r="28735" ht="12.75" customHeight="1" x14ac:dyDescent="0.2"/>
    <row r="28736" ht="12.75" customHeight="1" x14ac:dyDescent="0.2"/>
    <row r="28737" ht="12.75" customHeight="1" x14ac:dyDescent="0.2"/>
    <row r="28738" ht="12.75" customHeight="1" x14ac:dyDescent="0.2"/>
    <row r="28739" ht="12.75" customHeight="1" x14ac:dyDescent="0.2"/>
    <row r="28740" ht="12.75" customHeight="1" x14ac:dyDescent="0.2"/>
    <row r="28741" ht="12.75" customHeight="1" x14ac:dyDescent="0.2"/>
    <row r="28742" ht="12.75" customHeight="1" x14ac:dyDescent="0.2"/>
    <row r="28743" ht="12.75" customHeight="1" x14ac:dyDescent="0.2"/>
    <row r="28744" ht="12.75" customHeight="1" x14ac:dyDescent="0.2"/>
    <row r="28745" ht="12.75" customHeight="1" x14ac:dyDescent="0.2"/>
    <row r="28746" ht="12.75" customHeight="1" x14ac:dyDescent="0.2"/>
    <row r="28747" ht="12.75" customHeight="1" x14ac:dyDescent="0.2"/>
    <row r="28748" ht="12.75" customHeight="1" x14ac:dyDescent="0.2"/>
    <row r="28749" ht="12.75" customHeight="1" x14ac:dyDescent="0.2"/>
    <row r="28750" ht="12.75" customHeight="1" x14ac:dyDescent="0.2"/>
    <row r="28751" ht="12.75" customHeight="1" x14ac:dyDescent="0.2"/>
    <row r="28752" ht="12.75" customHeight="1" x14ac:dyDescent="0.2"/>
    <row r="28753" ht="12.75" customHeight="1" x14ac:dyDescent="0.2"/>
    <row r="28754" ht="12.75" customHeight="1" x14ac:dyDescent="0.2"/>
    <row r="28755" ht="12.75" customHeight="1" x14ac:dyDescent="0.2"/>
    <row r="28756" ht="12.75" customHeight="1" x14ac:dyDescent="0.2"/>
    <row r="28757" ht="12.75" customHeight="1" x14ac:dyDescent="0.2"/>
    <row r="28758" ht="12.75" customHeight="1" x14ac:dyDescent="0.2"/>
    <row r="28759" ht="12.75" customHeight="1" x14ac:dyDescent="0.2"/>
    <row r="28760" ht="12.75" customHeight="1" x14ac:dyDescent="0.2"/>
    <row r="28761" ht="12.75" customHeight="1" x14ac:dyDescent="0.2"/>
    <row r="28762" ht="12.75" customHeight="1" x14ac:dyDescent="0.2"/>
    <row r="28763" ht="12.75" customHeight="1" x14ac:dyDescent="0.2"/>
    <row r="28764" ht="12.75" customHeight="1" x14ac:dyDescent="0.2"/>
    <row r="28765" ht="12.75" customHeight="1" x14ac:dyDescent="0.2"/>
    <row r="28766" ht="12.75" customHeight="1" x14ac:dyDescent="0.2"/>
    <row r="28767" ht="12.75" customHeight="1" x14ac:dyDescent="0.2"/>
    <row r="28768" ht="12.75" customHeight="1" x14ac:dyDescent="0.2"/>
    <row r="28769" ht="12.75" customHeight="1" x14ac:dyDescent="0.2"/>
    <row r="28770" ht="12.75" customHeight="1" x14ac:dyDescent="0.2"/>
    <row r="28771" ht="12.75" customHeight="1" x14ac:dyDescent="0.2"/>
    <row r="28772" ht="12.75" customHeight="1" x14ac:dyDescent="0.2"/>
    <row r="28773" ht="12.75" customHeight="1" x14ac:dyDescent="0.2"/>
    <row r="28774" ht="12.75" customHeight="1" x14ac:dyDescent="0.2"/>
    <row r="28775" ht="12.75" customHeight="1" x14ac:dyDescent="0.2"/>
    <row r="28776" ht="12.75" customHeight="1" x14ac:dyDescent="0.2"/>
    <row r="28777" ht="12.75" customHeight="1" x14ac:dyDescent="0.2"/>
    <row r="28778" ht="12.75" customHeight="1" x14ac:dyDescent="0.2"/>
    <row r="28779" ht="12.75" customHeight="1" x14ac:dyDescent="0.2"/>
    <row r="28780" ht="12.75" customHeight="1" x14ac:dyDescent="0.2"/>
    <row r="28781" ht="12.75" customHeight="1" x14ac:dyDescent="0.2"/>
    <row r="28782" ht="12.75" customHeight="1" x14ac:dyDescent="0.2"/>
    <row r="28783" ht="12.75" customHeight="1" x14ac:dyDescent="0.2"/>
    <row r="28784" ht="12.75" customHeight="1" x14ac:dyDescent="0.2"/>
    <row r="28785" ht="12.75" customHeight="1" x14ac:dyDescent="0.2"/>
    <row r="28786" ht="12.75" customHeight="1" x14ac:dyDescent="0.2"/>
    <row r="28787" ht="12.75" customHeight="1" x14ac:dyDescent="0.2"/>
    <row r="28788" ht="12.75" customHeight="1" x14ac:dyDescent="0.2"/>
    <row r="28789" ht="12.75" customHeight="1" x14ac:dyDescent="0.2"/>
    <row r="28790" ht="12.75" customHeight="1" x14ac:dyDescent="0.2"/>
    <row r="28791" ht="12.75" customHeight="1" x14ac:dyDescent="0.2"/>
    <row r="28792" ht="12.75" customHeight="1" x14ac:dyDescent="0.2"/>
    <row r="28793" ht="12.75" customHeight="1" x14ac:dyDescent="0.2"/>
    <row r="28794" ht="12.75" customHeight="1" x14ac:dyDescent="0.2"/>
    <row r="28795" ht="12.75" customHeight="1" x14ac:dyDescent="0.2"/>
    <row r="28796" ht="12.75" customHeight="1" x14ac:dyDescent="0.2"/>
    <row r="28797" ht="12.75" customHeight="1" x14ac:dyDescent="0.2"/>
    <row r="28798" ht="12.75" customHeight="1" x14ac:dyDescent="0.2"/>
    <row r="28799" ht="12.75" customHeight="1" x14ac:dyDescent="0.2"/>
    <row r="28800" ht="12.75" customHeight="1" x14ac:dyDescent="0.2"/>
    <row r="28801" ht="12.75" customHeight="1" x14ac:dyDescent="0.2"/>
    <row r="28802" ht="12.75" customHeight="1" x14ac:dyDescent="0.2"/>
    <row r="28803" ht="12.75" customHeight="1" x14ac:dyDescent="0.2"/>
    <row r="28804" ht="12.75" customHeight="1" x14ac:dyDescent="0.2"/>
    <row r="28805" ht="12.75" customHeight="1" x14ac:dyDescent="0.2"/>
    <row r="28806" ht="12.75" customHeight="1" x14ac:dyDescent="0.2"/>
    <row r="28807" ht="12.75" customHeight="1" x14ac:dyDescent="0.2"/>
    <row r="28808" ht="12.75" customHeight="1" x14ac:dyDescent="0.2"/>
    <row r="28809" ht="12.75" customHeight="1" x14ac:dyDescent="0.2"/>
    <row r="28810" ht="12.75" customHeight="1" x14ac:dyDescent="0.2"/>
    <row r="28811" ht="12.75" customHeight="1" x14ac:dyDescent="0.2"/>
    <row r="28812" ht="12.75" customHeight="1" x14ac:dyDescent="0.2"/>
    <row r="28813" ht="12.75" customHeight="1" x14ac:dyDescent="0.2"/>
    <row r="28814" ht="12.75" customHeight="1" x14ac:dyDescent="0.2"/>
    <row r="28815" ht="12.75" customHeight="1" x14ac:dyDescent="0.2"/>
    <row r="28816" ht="12.75" customHeight="1" x14ac:dyDescent="0.2"/>
    <row r="28817" ht="12.75" customHeight="1" x14ac:dyDescent="0.2"/>
    <row r="28818" ht="12.75" customHeight="1" x14ac:dyDescent="0.2"/>
    <row r="28819" ht="12.75" customHeight="1" x14ac:dyDescent="0.2"/>
    <row r="28820" ht="12.75" customHeight="1" x14ac:dyDescent="0.2"/>
    <row r="28821" ht="12.75" customHeight="1" x14ac:dyDescent="0.2"/>
    <row r="28822" ht="12.75" customHeight="1" x14ac:dyDescent="0.2"/>
    <row r="28823" ht="12.75" customHeight="1" x14ac:dyDescent="0.2"/>
    <row r="28824" ht="12.75" customHeight="1" x14ac:dyDescent="0.2"/>
    <row r="28825" ht="12.75" customHeight="1" x14ac:dyDescent="0.2"/>
    <row r="28826" ht="12.75" customHeight="1" x14ac:dyDescent="0.2"/>
    <row r="28827" ht="12.75" customHeight="1" x14ac:dyDescent="0.2"/>
    <row r="28828" ht="12.75" customHeight="1" x14ac:dyDescent="0.2"/>
    <row r="28829" ht="12.75" customHeight="1" x14ac:dyDescent="0.2"/>
    <row r="28830" ht="12.75" customHeight="1" x14ac:dyDescent="0.2"/>
    <row r="28831" ht="12.75" customHeight="1" x14ac:dyDescent="0.2"/>
    <row r="28832" ht="12.75" customHeight="1" x14ac:dyDescent="0.2"/>
    <row r="28833" ht="12.75" customHeight="1" x14ac:dyDescent="0.2"/>
    <row r="28834" ht="12.75" customHeight="1" x14ac:dyDescent="0.2"/>
    <row r="28835" ht="12.75" customHeight="1" x14ac:dyDescent="0.2"/>
    <row r="28836" ht="12.75" customHeight="1" x14ac:dyDescent="0.2"/>
    <row r="28837" ht="12.75" customHeight="1" x14ac:dyDescent="0.2"/>
    <row r="28838" ht="12.75" customHeight="1" x14ac:dyDescent="0.2"/>
    <row r="28839" ht="12.75" customHeight="1" x14ac:dyDescent="0.2"/>
    <row r="28840" ht="12.75" customHeight="1" x14ac:dyDescent="0.2"/>
    <row r="28841" ht="12.75" customHeight="1" x14ac:dyDescent="0.2"/>
    <row r="28842" ht="12.75" customHeight="1" x14ac:dyDescent="0.2"/>
    <row r="28843" ht="12.75" customHeight="1" x14ac:dyDescent="0.2"/>
    <row r="28844" ht="12.75" customHeight="1" x14ac:dyDescent="0.2"/>
    <row r="28845" ht="12.75" customHeight="1" x14ac:dyDescent="0.2"/>
    <row r="28846" ht="12.75" customHeight="1" x14ac:dyDescent="0.2"/>
    <row r="28847" ht="12.75" customHeight="1" x14ac:dyDescent="0.2"/>
    <row r="28848" ht="12.75" customHeight="1" x14ac:dyDescent="0.2"/>
    <row r="28849" ht="12.75" customHeight="1" x14ac:dyDescent="0.2"/>
    <row r="28850" ht="12.75" customHeight="1" x14ac:dyDescent="0.2"/>
    <row r="28851" ht="12.75" customHeight="1" x14ac:dyDescent="0.2"/>
    <row r="28852" ht="12.75" customHeight="1" x14ac:dyDescent="0.2"/>
    <row r="28853" ht="12.75" customHeight="1" x14ac:dyDescent="0.2"/>
    <row r="28854" ht="12.75" customHeight="1" x14ac:dyDescent="0.2"/>
    <row r="28855" ht="12.75" customHeight="1" x14ac:dyDescent="0.2"/>
    <row r="28856" ht="12.75" customHeight="1" x14ac:dyDescent="0.2"/>
    <row r="28857" ht="12.75" customHeight="1" x14ac:dyDescent="0.2"/>
    <row r="28858" ht="12.75" customHeight="1" x14ac:dyDescent="0.2"/>
    <row r="28859" ht="12.75" customHeight="1" x14ac:dyDescent="0.2"/>
    <row r="28860" ht="12.75" customHeight="1" x14ac:dyDescent="0.2"/>
    <row r="28861" ht="12.75" customHeight="1" x14ac:dyDescent="0.2"/>
    <row r="28862" ht="12.75" customHeight="1" x14ac:dyDescent="0.2"/>
    <row r="28863" ht="12.75" customHeight="1" x14ac:dyDescent="0.2"/>
    <row r="28864" ht="12.75" customHeight="1" x14ac:dyDescent="0.2"/>
    <row r="28865" ht="12.75" customHeight="1" x14ac:dyDescent="0.2"/>
    <row r="28866" ht="12.75" customHeight="1" x14ac:dyDescent="0.2"/>
    <row r="28867" ht="12.75" customHeight="1" x14ac:dyDescent="0.2"/>
    <row r="28868" ht="12.75" customHeight="1" x14ac:dyDescent="0.2"/>
    <row r="28869" ht="12.75" customHeight="1" x14ac:dyDescent="0.2"/>
    <row r="28870" ht="12.75" customHeight="1" x14ac:dyDescent="0.2"/>
    <row r="28871" ht="12.75" customHeight="1" x14ac:dyDescent="0.2"/>
    <row r="28872" ht="12.75" customHeight="1" x14ac:dyDescent="0.2"/>
    <row r="28873" ht="12.75" customHeight="1" x14ac:dyDescent="0.2"/>
    <row r="28874" ht="12.75" customHeight="1" x14ac:dyDescent="0.2"/>
    <row r="28875" ht="12.75" customHeight="1" x14ac:dyDescent="0.2"/>
    <row r="28876" ht="12.75" customHeight="1" x14ac:dyDescent="0.2"/>
    <row r="28877" ht="12.75" customHeight="1" x14ac:dyDescent="0.2"/>
    <row r="28878" ht="12.75" customHeight="1" x14ac:dyDescent="0.2"/>
    <row r="28879" ht="12.75" customHeight="1" x14ac:dyDescent="0.2"/>
    <row r="28880" ht="12.75" customHeight="1" x14ac:dyDescent="0.2"/>
    <row r="28881" ht="12.75" customHeight="1" x14ac:dyDescent="0.2"/>
    <row r="28882" ht="12.75" customHeight="1" x14ac:dyDescent="0.2"/>
    <row r="28883" ht="12.75" customHeight="1" x14ac:dyDescent="0.2"/>
    <row r="28884" ht="12.75" customHeight="1" x14ac:dyDescent="0.2"/>
    <row r="28885" ht="12.75" customHeight="1" x14ac:dyDescent="0.2"/>
    <row r="28886" ht="12.75" customHeight="1" x14ac:dyDescent="0.2"/>
    <row r="28887" ht="12.75" customHeight="1" x14ac:dyDescent="0.2"/>
    <row r="28888" ht="12.75" customHeight="1" x14ac:dyDescent="0.2"/>
    <row r="28889" ht="12.75" customHeight="1" x14ac:dyDescent="0.2"/>
    <row r="28890" ht="12.75" customHeight="1" x14ac:dyDescent="0.2"/>
    <row r="28891" ht="12.75" customHeight="1" x14ac:dyDescent="0.2"/>
    <row r="28892" ht="12.75" customHeight="1" x14ac:dyDescent="0.2"/>
    <row r="28893" ht="12.75" customHeight="1" x14ac:dyDescent="0.2"/>
    <row r="28894" ht="12.75" customHeight="1" x14ac:dyDescent="0.2"/>
    <row r="28895" ht="12.75" customHeight="1" x14ac:dyDescent="0.2"/>
    <row r="28896" ht="12.75" customHeight="1" x14ac:dyDescent="0.2"/>
    <row r="28897" ht="12.75" customHeight="1" x14ac:dyDescent="0.2"/>
    <row r="28898" ht="12.75" customHeight="1" x14ac:dyDescent="0.2"/>
    <row r="28899" ht="12.75" customHeight="1" x14ac:dyDescent="0.2"/>
    <row r="28900" ht="12.75" customHeight="1" x14ac:dyDescent="0.2"/>
    <row r="28901" ht="12.75" customHeight="1" x14ac:dyDescent="0.2"/>
    <row r="28902" ht="12.75" customHeight="1" x14ac:dyDescent="0.2"/>
    <row r="28903" ht="12.75" customHeight="1" x14ac:dyDescent="0.2"/>
    <row r="28904" ht="12.75" customHeight="1" x14ac:dyDescent="0.2"/>
    <row r="28905" ht="12.75" customHeight="1" x14ac:dyDescent="0.2"/>
    <row r="28906" ht="12.75" customHeight="1" x14ac:dyDescent="0.2"/>
    <row r="28907" ht="12.75" customHeight="1" x14ac:dyDescent="0.2"/>
    <row r="28908" ht="12.75" customHeight="1" x14ac:dyDescent="0.2"/>
    <row r="28909" ht="12.75" customHeight="1" x14ac:dyDescent="0.2"/>
    <row r="28910" ht="12.75" customHeight="1" x14ac:dyDescent="0.2"/>
    <row r="28911" ht="12.75" customHeight="1" x14ac:dyDescent="0.2"/>
    <row r="28912" ht="12.75" customHeight="1" x14ac:dyDescent="0.2"/>
    <row r="28913" ht="12.75" customHeight="1" x14ac:dyDescent="0.2"/>
    <row r="28914" ht="12.75" customHeight="1" x14ac:dyDescent="0.2"/>
    <row r="28915" ht="12.75" customHeight="1" x14ac:dyDescent="0.2"/>
    <row r="28916" ht="12.75" customHeight="1" x14ac:dyDescent="0.2"/>
    <row r="28917" ht="12.75" customHeight="1" x14ac:dyDescent="0.2"/>
    <row r="28918" ht="12.75" customHeight="1" x14ac:dyDescent="0.2"/>
    <row r="28919" ht="12.75" customHeight="1" x14ac:dyDescent="0.2"/>
    <row r="28920" ht="12.75" customHeight="1" x14ac:dyDescent="0.2"/>
    <row r="28921" ht="12.75" customHeight="1" x14ac:dyDescent="0.2"/>
    <row r="28922" ht="12.75" customHeight="1" x14ac:dyDescent="0.2"/>
    <row r="28923" ht="12.75" customHeight="1" x14ac:dyDescent="0.2"/>
    <row r="28924" ht="12.75" customHeight="1" x14ac:dyDescent="0.2"/>
    <row r="28925" ht="12.75" customHeight="1" x14ac:dyDescent="0.2"/>
    <row r="28926" ht="12.75" customHeight="1" x14ac:dyDescent="0.2"/>
    <row r="28927" ht="12.75" customHeight="1" x14ac:dyDescent="0.2"/>
    <row r="28928" ht="12.75" customHeight="1" x14ac:dyDescent="0.2"/>
    <row r="28929" ht="12.75" customHeight="1" x14ac:dyDescent="0.2"/>
    <row r="28930" ht="12.75" customHeight="1" x14ac:dyDescent="0.2"/>
    <row r="28931" ht="12.75" customHeight="1" x14ac:dyDescent="0.2"/>
    <row r="28932" ht="12.75" customHeight="1" x14ac:dyDescent="0.2"/>
    <row r="28933" ht="12.75" customHeight="1" x14ac:dyDescent="0.2"/>
    <row r="28934" ht="12.75" customHeight="1" x14ac:dyDescent="0.2"/>
    <row r="28935" ht="12.75" customHeight="1" x14ac:dyDescent="0.2"/>
    <row r="28936" ht="12.75" customHeight="1" x14ac:dyDescent="0.2"/>
    <row r="28937" ht="12.75" customHeight="1" x14ac:dyDescent="0.2"/>
    <row r="28938" ht="12.75" customHeight="1" x14ac:dyDescent="0.2"/>
    <row r="28939" ht="12.75" customHeight="1" x14ac:dyDescent="0.2"/>
    <row r="28940" ht="12.75" customHeight="1" x14ac:dyDescent="0.2"/>
    <row r="28941" ht="12.75" customHeight="1" x14ac:dyDescent="0.2"/>
    <row r="28942" ht="12.75" customHeight="1" x14ac:dyDescent="0.2"/>
    <row r="28943" ht="12.75" customHeight="1" x14ac:dyDescent="0.2"/>
    <row r="28944" ht="12.75" customHeight="1" x14ac:dyDescent="0.2"/>
    <row r="28945" ht="12.75" customHeight="1" x14ac:dyDescent="0.2"/>
    <row r="28946" ht="12.75" customHeight="1" x14ac:dyDescent="0.2"/>
    <row r="28947" ht="12.75" customHeight="1" x14ac:dyDescent="0.2"/>
    <row r="28948" ht="12.75" customHeight="1" x14ac:dyDescent="0.2"/>
    <row r="28949" ht="12.75" customHeight="1" x14ac:dyDescent="0.2"/>
    <row r="28950" ht="12.75" customHeight="1" x14ac:dyDescent="0.2"/>
    <row r="28951" ht="12.75" customHeight="1" x14ac:dyDescent="0.2"/>
    <row r="28952" ht="12.75" customHeight="1" x14ac:dyDescent="0.2"/>
    <row r="28953" ht="12.75" customHeight="1" x14ac:dyDescent="0.2"/>
    <row r="28954" ht="12.75" customHeight="1" x14ac:dyDescent="0.2"/>
    <row r="28955" ht="12.75" customHeight="1" x14ac:dyDescent="0.2"/>
    <row r="28956" ht="12.75" customHeight="1" x14ac:dyDescent="0.2"/>
    <row r="28957" ht="12.75" customHeight="1" x14ac:dyDescent="0.2"/>
    <row r="28958" ht="12.75" customHeight="1" x14ac:dyDescent="0.2"/>
    <row r="28959" ht="12.75" customHeight="1" x14ac:dyDescent="0.2"/>
    <row r="28960" ht="12.75" customHeight="1" x14ac:dyDescent="0.2"/>
    <row r="28961" ht="12.75" customHeight="1" x14ac:dyDescent="0.2"/>
    <row r="28962" ht="12.75" customHeight="1" x14ac:dyDescent="0.2"/>
    <row r="28963" ht="12.75" customHeight="1" x14ac:dyDescent="0.2"/>
    <row r="28964" ht="12.75" customHeight="1" x14ac:dyDescent="0.2"/>
    <row r="28965" ht="12.75" customHeight="1" x14ac:dyDescent="0.2"/>
    <row r="28966" ht="12.75" customHeight="1" x14ac:dyDescent="0.2"/>
    <row r="28967" ht="12.75" customHeight="1" x14ac:dyDescent="0.2"/>
    <row r="28968" ht="12.75" customHeight="1" x14ac:dyDescent="0.2"/>
    <row r="28969" ht="12.75" customHeight="1" x14ac:dyDescent="0.2"/>
    <row r="28970" ht="12.75" customHeight="1" x14ac:dyDescent="0.2"/>
    <row r="28971" ht="12.75" customHeight="1" x14ac:dyDescent="0.2"/>
    <row r="28972" ht="12.75" customHeight="1" x14ac:dyDescent="0.2"/>
    <row r="28973" ht="12.75" customHeight="1" x14ac:dyDescent="0.2"/>
    <row r="28974" ht="12.75" customHeight="1" x14ac:dyDescent="0.2"/>
    <row r="28975" ht="12.75" customHeight="1" x14ac:dyDescent="0.2"/>
    <row r="28976" ht="12.75" customHeight="1" x14ac:dyDescent="0.2"/>
    <row r="28977" ht="12.75" customHeight="1" x14ac:dyDescent="0.2"/>
    <row r="28978" ht="12.75" customHeight="1" x14ac:dyDescent="0.2"/>
    <row r="28979" ht="12.75" customHeight="1" x14ac:dyDescent="0.2"/>
    <row r="28980" ht="12.75" customHeight="1" x14ac:dyDescent="0.2"/>
    <row r="28981" ht="12.75" customHeight="1" x14ac:dyDescent="0.2"/>
    <row r="28982" ht="12.75" customHeight="1" x14ac:dyDescent="0.2"/>
    <row r="28983" ht="12.75" customHeight="1" x14ac:dyDescent="0.2"/>
    <row r="28984" ht="12.75" customHeight="1" x14ac:dyDescent="0.2"/>
    <row r="28985" ht="12.75" customHeight="1" x14ac:dyDescent="0.2"/>
    <row r="28986" ht="12.75" customHeight="1" x14ac:dyDescent="0.2"/>
    <row r="28987" ht="12.75" customHeight="1" x14ac:dyDescent="0.2"/>
    <row r="28988" ht="12.75" customHeight="1" x14ac:dyDescent="0.2"/>
    <row r="28989" ht="12.75" customHeight="1" x14ac:dyDescent="0.2"/>
    <row r="28990" ht="12.75" customHeight="1" x14ac:dyDescent="0.2"/>
    <row r="28991" ht="12.75" customHeight="1" x14ac:dyDescent="0.2"/>
    <row r="28992" ht="12.75" customHeight="1" x14ac:dyDescent="0.2"/>
    <row r="28993" ht="12.75" customHeight="1" x14ac:dyDescent="0.2"/>
    <row r="28994" ht="12.75" customHeight="1" x14ac:dyDescent="0.2"/>
    <row r="28995" ht="12.75" customHeight="1" x14ac:dyDescent="0.2"/>
    <row r="28996" ht="12.75" customHeight="1" x14ac:dyDescent="0.2"/>
    <row r="28997" ht="12.75" customHeight="1" x14ac:dyDescent="0.2"/>
    <row r="28998" ht="12.75" customHeight="1" x14ac:dyDescent="0.2"/>
    <row r="28999" ht="12.75" customHeight="1" x14ac:dyDescent="0.2"/>
    <row r="29000" ht="12.75" customHeight="1" x14ac:dyDescent="0.2"/>
    <row r="29001" ht="12.75" customHeight="1" x14ac:dyDescent="0.2"/>
    <row r="29002" ht="12.75" customHeight="1" x14ac:dyDescent="0.2"/>
    <row r="29003" ht="12.75" customHeight="1" x14ac:dyDescent="0.2"/>
    <row r="29004" ht="12.75" customHeight="1" x14ac:dyDescent="0.2"/>
    <row r="29005" ht="12.75" customHeight="1" x14ac:dyDescent="0.2"/>
    <row r="29006" ht="12.75" customHeight="1" x14ac:dyDescent="0.2"/>
    <row r="29007" ht="12.75" customHeight="1" x14ac:dyDescent="0.2"/>
    <row r="29008" ht="12.75" customHeight="1" x14ac:dyDescent="0.2"/>
    <row r="29009" ht="12.75" customHeight="1" x14ac:dyDescent="0.2"/>
    <row r="29010" ht="12.75" customHeight="1" x14ac:dyDescent="0.2"/>
    <row r="29011" ht="12.75" customHeight="1" x14ac:dyDescent="0.2"/>
    <row r="29012" ht="12.75" customHeight="1" x14ac:dyDescent="0.2"/>
    <row r="29013" ht="12.75" customHeight="1" x14ac:dyDescent="0.2"/>
    <row r="29014" ht="12.75" customHeight="1" x14ac:dyDescent="0.2"/>
    <row r="29015" ht="12.75" customHeight="1" x14ac:dyDescent="0.2"/>
    <row r="29016" ht="12.75" customHeight="1" x14ac:dyDescent="0.2"/>
    <row r="29017" ht="12.75" customHeight="1" x14ac:dyDescent="0.2"/>
    <row r="29018" ht="12.75" customHeight="1" x14ac:dyDescent="0.2"/>
    <row r="29019" ht="12.75" customHeight="1" x14ac:dyDescent="0.2"/>
    <row r="29020" ht="12.75" customHeight="1" x14ac:dyDescent="0.2"/>
    <row r="29021" ht="12.75" customHeight="1" x14ac:dyDescent="0.2"/>
    <row r="29022" ht="12.75" customHeight="1" x14ac:dyDescent="0.2"/>
    <row r="29023" ht="12.75" customHeight="1" x14ac:dyDescent="0.2"/>
    <row r="29024" ht="12.75" customHeight="1" x14ac:dyDescent="0.2"/>
    <row r="29025" ht="12.75" customHeight="1" x14ac:dyDescent="0.2"/>
    <row r="29026" ht="12.75" customHeight="1" x14ac:dyDescent="0.2"/>
    <row r="29027" ht="12.75" customHeight="1" x14ac:dyDescent="0.2"/>
    <row r="29028" ht="12.75" customHeight="1" x14ac:dyDescent="0.2"/>
    <row r="29029" ht="12.75" customHeight="1" x14ac:dyDescent="0.2"/>
    <row r="29030" ht="12.75" customHeight="1" x14ac:dyDescent="0.2"/>
    <row r="29031" ht="12.75" customHeight="1" x14ac:dyDescent="0.2"/>
    <row r="29032" ht="12.75" customHeight="1" x14ac:dyDescent="0.2"/>
    <row r="29033" ht="12.75" customHeight="1" x14ac:dyDescent="0.2"/>
    <row r="29034" ht="12.75" customHeight="1" x14ac:dyDescent="0.2"/>
    <row r="29035" ht="12.75" customHeight="1" x14ac:dyDescent="0.2"/>
    <row r="29036" ht="12.75" customHeight="1" x14ac:dyDescent="0.2"/>
    <row r="29037" ht="12.75" customHeight="1" x14ac:dyDescent="0.2"/>
    <row r="29038" ht="12.75" customHeight="1" x14ac:dyDescent="0.2"/>
    <row r="29039" ht="12.75" customHeight="1" x14ac:dyDescent="0.2"/>
    <row r="29040" ht="12.75" customHeight="1" x14ac:dyDescent="0.2"/>
    <row r="29041" ht="12.75" customHeight="1" x14ac:dyDescent="0.2"/>
    <row r="29042" ht="12.75" customHeight="1" x14ac:dyDescent="0.2"/>
    <row r="29043" ht="12.75" customHeight="1" x14ac:dyDescent="0.2"/>
    <row r="29044" ht="12.75" customHeight="1" x14ac:dyDescent="0.2"/>
    <row r="29045" ht="12.75" customHeight="1" x14ac:dyDescent="0.2"/>
    <row r="29046" ht="12.75" customHeight="1" x14ac:dyDescent="0.2"/>
    <row r="29047" ht="12.75" customHeight="1" x14ac:dyDescent="0.2"/>
    <row r="29048" ht="12.75" customHeight="1" x14ac:dyDescent="0.2"/>
    <row r="29049" ht="12.75" customHeight="1" x14ac:dyDescent="0.2"/>
    <row r="29050" ht="12.75" customHeight="1" x14ac:dyDescent="0.2"/>
    <row r="29051" ht="12.75" customHeight="1" x14ac:dyDescent="0.2"/>
    <row r="29052" ht="12.75" customHeight="1" x14ac:dyDescent="0.2"/>
    <row r="29053" ht="12.75" customHeight="1" x14ac:dyDescent="0.2"/>
    <row r="29054" ht="12.75" customHeight="1" x14ac:dyDescent="0.2"/>
    <row r="29055" ht="12.75" customHeight="1" x14ac:dyDescent="0.2"/>
    <row r="29056" ht="12.75" customHeight="1" x14ac:dyDescent="0.2"/>
    <row r="29057" ht="12.75" customHeight="1" x14ac:dyDescent="0.2"/>
    <row r="29058" ht="12.75" customHeight="1" x14ac:dyDescent="0.2"/>
    <row r="29059" ht="12.75" customHeight="1" x14ac:dyDescent="0.2"/>
    <row r="29060" ht="12.75" customHeight="1" x14ac:dyDescent="0.2"/>
    <row r="29061" ht="12.75" customHeight="1" x14ac:dyDescent="0.2"/>
    <row r="29062" ht="12.75" customHeight="1" x14ac:dyDescent="0.2"/>
    <row r="29063" ht="12.75" customHeight="1" x14ac:dyDescent="0.2"/>
    <row r="29064" ht="12.75" customHeight="1" x14ac:dyDescent="0.2"/>
    <row r="29065" ht="12.75" customHeight="1" x14ac:dyDescent="0.2"/>
    <row r="29066" ht="12.75" customHeight="1" x14ac:dyDescent="0.2"/>
    <row r="29067" ht="12.75" customHeight="1" x14ac:dyDescent="0.2"/>
    <row r="29068" ht="12.75" customHeight="1" x14ac:dyDescent="0.2"/>
    <row r="29069" ht="12.75" customHeight="1" x14ac:dyDescent="0.2"/>
    <row r="29070" ht="12.75" customHeight="1" x14ac:dyDescent="0.2"/>
    <row r="29071" ht="12.75" customHeight="1" x14ac:dyDescent="0.2"/>
    <row r="29072" ht="12.75" customHeight="1" x14ac:dyDescent="0.2"/>
    <row r="29073" ht="12.75" customHeight="1" x14ac:dyDescent="0.2"/>
    <row r="29074" ht="12.75" customHeight="1" x14ac:dyDescent="0.2"/>
    <row r="29075" ht="12.75" customHeight="1" x14ac:dyDescent="0.2"/>
    <row r="29076" ht="12.75" customHeight="1" x14ac:dyDescent="0.2"/>
    <row r="29077" ht="12.75" customHeight="1" x14ac:dyDescent="0.2"/>
    <row r="29078" ht="12.75" customHeight="1" x14ac:dyDescent="0.2"/>
    <row r="29079" ht="12.75" customHeight="1" x14ac:dyDescent="0.2"/>
    <row r="29080" ht="12.75" customHeight="1" x14ac:dyDescent="0.2"/>
    <row r="29081" ht="12.75" customHeight="1" x14ac:dyDescent="0.2"/>
    <row r="29082" ht="12.75" customHeight="1" x14ac:dyDescent="0.2"/>
    <row r="29083" ht="12.75" customHeight="1" x14ac:dyDescent="0.2"/>
    <row r="29084" ht="12.75" customHeight="1" x14ac:dyDescent="0.2"/>
    <row r="29085" ht="12.75" customHeight="1" x14ac:dyDescent="0.2"/>
    <row r="29086" ht="12.75" customHeight="1" x14ac:dyDescent="0.2"/>
    <row r="29087" ht="12.75" customHeight="1" x14ac:dyDescent="0.2"/>
    <row r="29088" ht="12.75" customHeight="1" x14ac:dyDescent="0.2"/>
    <row r="29089" ht="12.75" customHeight="1" x14ac:dyDescent="0.2"/>
    <row r="29090" ht="12.75" customHeight="1" x14ac:dyDescent="0.2"/>
    <row r="29091" ht="12.75" customHeight="1" x14ac:dyDescent="0.2"/>
    <row r="29092" ht="12.75" customHeight="1" x14ac:dyDescent="0.2"/>
    <row r="29093" ht="12.75" customHeight="1" x14ac:dyDescent="0.2"/>
    <row r="29094" ht="12.75" customHeight="1" x14ac:dyDescent="0.2"/>
    <row r="29095" ht="12.75" customHeight="1" x14ac:dyDescent="0.2"/>
    <row r="29096" ht="12.75" customHeight="1" x14ac:dyDescent="0.2"/>
    <row r="29097" ht="12.75" customHeight="1" x14ac:dyDescent="0.2"/>
    <row r="29098" ht="12.75" customHeight="1" x14ac:dyDescent="0.2"/>
    <row r="29099" ht="12.75" customHeight="1" x14ac:dyDescent="0.2"/>
    <row r="29100" ht="12.75" customHeight="1" x14ac:dyDescent="0.2"/>
    <row r="29101" ht="12.75" customHeight="1" x14ac:dyDescent="0.2"/>
    <row r="29102" ht="12.75" customHeight="1" x14ac:dyDescent="0.2"/>
    <row r="29103" ht="12.75" customHeight="1" x14ac:dyDescent="0.2"/>
    <row r="29104" ht="12.75" customHeight="1" x14ac:dyDescent="0.2"/>
    <row r="29105" ht="12.75" customHeight="1" x14ac:dyDescent="0.2"/>
    <row r="29106" ht="12.75" customHeight="1" x14ac:dyDescent="0.2"/>
    <row r="29107" ht="12.75" customHeight="1" x14ac:dyDescent="0.2"/>
    <row r="29108" ht="12.75" customHeight="1" x14ac:dyDescent="0.2"/>
    <row r="29109" ht="12.75" customHeight="1" x14ac:dyDescent="0.2"/>
    <row r="29110" ht="12.75" customHeight="1" x14ac:dyDescent="0.2"/>
    <row r="29111" ht="12.75" customHeight="1" x14ac:dyDescent="0.2"/>
    <row r="29112" ht="12.75" customHeight="1" x14ac:dyDescent="0.2"/>
    <row r="29113" ht="12.75" customHeight="1" x14ac:dyDescent="0.2"/>
    <row r="29114" ht="12.75" customHeight="1" x14ac:dyDescent="0.2"/>
    <row r="29115" ht="12.75" customHeight="1" x14ac:dyDescent="0.2"/>
    <row r="29116" ht="12.75" customHeight="1" x14ac:dyDescent="0.2"/>
    <row r="29117" ht="12.75" customHeight="1" x14ac:dyDescent="0.2"/>
    <row r="29118" ht="12.75" customHeight="1" x14ac:dyDescent="0.2"/>
    <row r="29119" ht="12.75" customHeight="1" x14ac:dyDescent="0.2"/>
    <row r="29120" ht="12.75" customHeight="1" x14ac:dyDescent="0.2"/>
    <row r="29121" ht="12.75" customHeight="1" x14ac:dyDescent="0.2"/>
    <row r="29122" ht="12.75" customHeight="1" x14ac:dyDescent="0.2"/>
    <row r="29123" ht="12.75" customHeight="1" x14ac:dyDescent="0.2"/>
    <row r="29124" ht="12.75" customHeight="1" x14ac:dyDescent="0.2"/>
    <row r="29125" ht="12.75" customHeight="1" x14ac:dyDescent="0.2"/>
    <row r="29126" ht="12.75" customHeight="1" x14ac:dyDescent="0.2"/>
    <row r="29127" ht="12.75" customHeight="1" x14ac:dyDescent="0.2"/>
    <row r="29128" ht="12.75" customHeight="1" x14ac:dyDescent="0.2"/>
    <row r="29129" ht="12.75" customHeight="1" x14ac:dyDescent="0.2"/>
    <row r="29130" ht="12.75" customHeight="1" x14ac:dyDescent="0.2"/>
    <row r="29131" ht="12.75" customHeight="1" x14ac:dyDescent="0.2"/>
    <row r="29132" ht="12.75" customHeight="1" x14ac:dyDescent="0.2"/>
    <row r="29133" ht="12.75" customHeight="1" x14ac:dyDescent="0.2"/>
    <row r="29134" ht="12.75" customHeight="1" x14ac:dyDescent="0.2"/>
    <row r="29135" ht="12.75" customHeight="1" x14ac:dyDescent="0.2"/>
    <row r="29136" ht="12.75" customHeight="1" x14ac:dyDescent="0.2"/>
    <row r="29137" ht="12.75" customHeight="1" x14ac:dyDescent="0.2"/>
    <row r="29138" ht="12.75" customHeight="1" x14ac:dyDescent="0.2"/>
    <row r="29139" ht="12.75" customHeight="1" x14ac:dyDescent="0.2"/>
    <row r="29140" ht="12.75" customHeight="1" x14ac:dyDescent="0.2"/>
    <row r="29141" ht="12.75" customHeight="1" x14ac:dyDescent="0.2"/>
    <row r="29142" ht="12.75" customHeight="1" x14ac:dyDescent="0.2"/>
    <row r="29143" ht="12.75" customHeight="1" x14ac:dyDescent="0.2"/>
    <row r="29144" ht="12.75" customHeight="1" x14ac:dyDescent="0.2"/>
    <row r="29145" ht="12.75" customHeight="1" x14ac:dyDescent="0.2"/>
    <row r="29146" ht="12.75" customHeight="1" x14ac:dyDescent="0.2"/>
    <row r="29147" ht="12.75" customHeight="1" x14ac:dyDescent="0.2"/>
    <row r="29148" ht="12.75" customHeight="1" x14ac:dyDescent="0.2"/>
    <row r="29149" ht="12.75" customHeight="1" x14ac:dyDescent="0.2"/>
    <row r="29150" ht="12.75" customHeight="1" x14ac:dyDescent="0.2"/>
    <row r="29151" ht="12.75" customHeight="1" x14ac:dyDescent="0.2"/>
    <row r="29152" ht="12.75" customHeight="1" x14ac:dyDescent="0.2"/>
    <row r="29153" ht="12.75" customHeight="1" x14ac:dyDescent="0.2"/>
    <row r="29154" ht="12.75" customHeight="1" x14ac:dyDescent="0.2"/>
    <row r="29155" ht="12.75" customHeight="1" x14ac:dyDescent="0.2"/>
    <row r="29156" ht="12.75" customHeight="1" x14ac:dyDescent="0.2"/>
    <row r="29157" ht="12.75" customHeight="1" x14ac:dyDescent="0.2"/>
    <row r="29158" ht="12.75" customHeight="1" x14ac:dyDescent="0.2"/>
    <row r="29159" ht="12.75" customHeight="1" x14ac:dyDescent="0.2"/>
    <row r="29160" ht="12.75" customHeight="1" x14ac:dyDescent="0.2"/>
    <row r="29161" ht="12.75" customHeight="1" x14ac:dyDescent="0.2"/>
    <row r="29162" ht="12.75" customHeight="1" x14ac:dyDescent="0.2"/>
    <row r="29163" ht="12.75" customHeight="1" x14ac:dyDescent="0.2"/>
    <row r="29164" ht="12.75" customHeight="1" x14ac:dyDescent="0.2"/>
    <row r="29165" ht="12.75" customHeight="1" x14ac:dyDescent="0.2"/>
    <row r="29166" ht="12.75" customHeight="1" x14ac:dyDescent="0.2"/>
    <row r="29167" ht="12.75" customHeight="1" x14ac:dyDescent="0.2"/>
    <row r="29168" ht="12.75" customHeight="1" x14ac:dyDescent="0.2"/>
    <row r="29169" ht="12.75" customHeight="1" x14ac:dyDescent="0.2"/>
    <row r="29170" ht="12.75" customHeight="1" x14ac:dyDescent="0.2"/>
    <row r="29171" ht="12.75" customHeight="1" x14ac:dyDescent="0.2"/>
    <row r="29172" ht="12.75" customHeight="1" x14ac:dyDescent="0.2"/>
    <row r="29173" ht="12.75" customHeight="1" x14ac:dyDescent="0.2"/>
    <row r="29174" ht="12.75" customHeight="1" x14ac:dyDescent="0.2"/>
    <row r="29175" ht="12.75" customHeight="1" x14ac:dyDescent="0.2"/>
    <row r="29176" ht="12.75" customHeight="1" x14ac:dyDescent="0.2"/>
    <row r="29177" ht="12.75" customHeight="1" x14ac:dyDescent="0.2"/>
    <row r="29178" ht="12.75" customHeight="1" x14ac:dyDescent="0.2"/>
    <row r="29179" ht="12.75" customHeight="1" x14ac:dyDescent="0.2"/>
    <row r="29180" ht="12.75" customHeight="1" x14ac:dyDescent="0.2"/>
    <row r="29181" ht="12.75" customHeight="1" x14ac:dyDescent="0.2"/>
    <row r="29182" ht="12.75" customHeight="1" x14ac:dyDescent="0.2"/>
    <row r="29183" ht="12.75" customHeight="1" x14ac:dyDescent="0.2"/>
    <row r="29184" ht="12.75" customHeight="1" x14ac:dyDescent="0.2"/>
    <row r="29185" ht="12.75" customHeight="1" x14ac:dyDescent="0.2"/>
    <row r="29186" ht="12.75" customHeight="1" x14ac:dyDescent="0.2"/>
    <row r="29187" ht="12.75" customHeight="1" x14ac:dyDescent="0.2"/>
    <row r="29188" ht="12.75" customHeight="1" x14ac:dyDescent="0.2"/>
    <row r="29189" ht="12.75" customHeight="1" x14ac:dyDescent="0.2"/>
    <row r="29190" ht="12.75" customHeight="1" x14ac:dyDescent="0.2"/>
    <row r="29191" ht="12.75" customHeight="1" x14ac:dyDescent="0.2"/>
    <row r="29192" ht="12.75" customHeight="1" x14ac:dyDescent="0.2"/>
    <row r="29193" ht="12.75" customHeight="1" x14ac:dyDescent="0.2"/>
    <row r="29194" ht="12.75" customHeight="1" x14ac:dyDescent="0.2"/>
    <row r="29195" ht="12.75" customHeight="1" x14ac:dyDescent="0.2"/>
    <row r="29196" ht="12.75" customHeight="1" x14ac:dyDescent="0.2"/>
    <row r="29197" ht="12.75" customHeight="1" x14ac:dyDescent="0.2"/>
    <row r="29198" ht="12.75" customHeight="1" x14ac:dyDescent="0.2"/>
    <row r="29199" ht="12.75" customHeight="1" x14ac:dyDescent="0.2"/>
    <row r="29200" ht="12.75" customHeight="1" x14ac:dyDescent="0.2"/>
    <row r="29201" ht="12.75" customHeight="1" x14ac:dyDescent="0.2"/>
    <row r="29202" ht="12.75" customHeight="1" x14ac:dyDescent="0.2"/>
    <row r="29203" ht="12.75" customHeight="1" x14ac:dyDescent="0.2"/>
    <row r="29204" ht="12.75" customHeight="1" x14ac:dyDescent="0.2"/>
    <row r="29205" ht="12.75" customHeight="1" x14ac:dyDescent="0.2"/>
    <row r="29206" ht="12.75" customHeight="1" x14ac:dyDescent="0.2"/>
    <row r="29207" ht="12.75" customHeight="1" x14ac:dyDescent="0.2"/>
    <row r="29208" ht="12.75" customHeight="1" x14ac:dyDescent="0.2"/>
    <row r="29209" ht="12.75" customHeight="1" x14ac:dyDescent="0.2"/>
    <row r="29210" ht="12.75" customHeight="1" x14ac:dyDescent="0.2"/>
    <row r="29211" ht="12.75" customHeight="1" x14ac:dyDescent="0.2"/>
    <row r="29212" ht="12.75" customHeight="1" x14ac:dyDescent="0.2"/>
    <row r="29213" ht="12.75" customHeight="1" x14ac:dyDescent="0.2"/>
    <row r="29214" ht="12.75" customHeight="1" x14ac:dyDescent="0.2"/>
    <row r="29215" ht="12.75" customHeight="1" x14ac:dyDescent="0.2"/>
    <row r="29216" ht="12.75" customHeight="1" x14ac:dyDescent="0.2"/>
    <row r="29217" ht="12.75" customHeight="1" x14ac:dyDescent="0.2"/>
    <row r="29218" ht="12.75" customHeight="1" x14ac:dyDescent="0.2"/>
    <row r="29219" ht="12.75" customHeight="1" x14ac:dyDescent="0.2"/>
    <row r="29220" ht="12.75" customHeight="1" x14ac:dyDescent="0.2"/>
    <row r="29221" ht="12.75" customHeight="1" x14ac:dyDescent="0.2"/>
    <row r="29222" ht="12.75" customHeight="1" x14ac:dyDescent="0.2"/>
    <row r="29223" ht="12.75" customHeight="1" x14ac:dyDescent="0.2"/>
    <row r="29224" ht="12.75" customHeight="1" x14ac:dyDescent="0.2"/>
    <row r="29225" ht="12.75" customHeight="1" x14ac:dyDescent="0.2"/>
    <row r="29226" ht="12.75" customHeight="1" x14ac:dyDescent="0.2"/>
    <row r="29227" ht="12.75" customHeight="1" x14ac:dyDescent="0.2"/>
    <row r="29228" ht="12.75" customHeight="1" x14ac:dyDescent="0.2"/>
    <row r="29229" ht="12.75" customHeight="1" x14ac:dyDescent="0.2"/>
    <row r="29230" ht="12.75" customHeight="1" x14ac:dyDescent="0.2"/>
    <row r="29231" ht="12.75" customHeight="1" x14ac:dyDescent="0.2"/>
    <row r="29232" ht="12.75" customHeight="1" x14ac:dyDescent="0.2"/>
    <row r="29233" ht="12.75" customHeight="1" x14ac:dyDescent="0.2"/>
    <row r="29234" ht="12.75" customHeight="1" x14ac:dyDescent="0.2"/>
    <row r="29235" ht="12.75" customHeight="1" x14ac:dyDescent="0.2"/>
    <row r="29236" ht="12.75" customHeight="1" x14ac:dyDescent="0.2"/>
    <row r="29237" ht="12.75" customHeight="1" x14ac:dyDescent="0.2"/>
    <row r="29238" ht="12.75" customHeight="1" x14ac:dyDescent="0.2"/>
    <row r="29239" ht="12.75" customHeight="1" x14ac:dyDescent="0.2"/>
    <row r="29240" ht="12.75" customHeight="1" x14ac:dyDescent="0.2"/>
    <row r="29241" ht="12.75" customHeight="1" x14ac:dyDescent="0.2"/>
    <row r="29242" ht="12.75" customHeight="1" x14ac:dyDescent="0.2"/>
    <row r="29243" ht="12.75" customHeight="1" x14ac:dyDescent="0.2"/>
    <row r="29244" ht="12.75" customHeight="1" x14ac:dyDescent="0.2"/>
    <row r="29245" ht="12.75" customHeight="1" x14ac:dyDescent="0.2"/>
    <row r="29246" ht="12.75" customHeight="1" x14ac:dyDescent="0.2"/>
    <row r="29247" ht="12.75" customHeight="1" x14ac:dyDescent="0.2"/>
    <row r="29248" ht="12.75" customHeight="1" x14ac:dyDescent="0.2"/>
    <row r="29249" ht="12.75" customHeight="1" x14ac:dyDescent="0.2"/>
    <row r="29250" ht="12.75" customHeight="1" x14ac:dyDescent="0.2"/>
    <row r="29251" ht="12.75" customHeight="1" x14ac:dyDescent="0.2"/>
    <row r="29252" ht="12.75" customHeight="1" x14ac:dyDescent="0.2"/>
    <row r="29253" ht="12.75" customHeight="1" x14ac:dyDescent="0.2"/>
    <row r="29254" ht="12.75" customHeight="1" x14ac:dyDescent="0.2"/>
    <row r="29255" ht="12.75" customHeight="1" x14ac:dyDescent="0.2"/>
    <row r="29256" ht="12.75" customHeight="1" x14ac:dyDescent="0.2"/>
    <row r="29257" ht="12.75" customHeight="1" x14ac:dyDescent="0.2"/>
    <row r="29258" ht="12.75" customHeight="1" x14ac:dyDescent="0.2"/>
    <row r="29259" ht="12.75" customHeight="1" x14ac:dyDescent="0.2"/>
    <row r="29260" ht="12.75" customHeight="1" x14ac:dyDescent="0.2"/>
    <row r="29261" ht="12.75" customHeight="1" x14ac:dyDescent="0.2"/>
    <row r="29262" ht="12.75" customHeight="1" x14ac:dyDescent="0.2"/>
    <row r="29263" ht="12.75" customHeight="1" x14ac:dyDescent="0.2"/>
    <row r="29264" ht="12.75" customHeight="1" x14ac:dyDescent="0.2"/>
    <row r="29265" ht="12.75" customHeight="1" x14ac:dyDescent="0.2"/>
    <row r="29266" ht="12.75" customHeight="1" x14ac:dyDescent="0.2"/>
    <row r="29267" ht="12.75" customHeight="1" x14ac:dyDescent="0.2"/>
    <row r="29268" ht="12.75" customHeight="1" x14ac:dyDescent="0.2"/>
    <row r="29269" ht="12.75" customHeight="1" x14ac:dyDescent="0.2"/>
    <row r="29270" ht="12.75" customHeight="1" x14ac:dyDescent="0.2"/>
    <row r="29271" ht="12.75" customHeight="1" x14ac:dyDescent="0.2"/>
    <row r="29272" ht="12.75" customHeight="1" x14ac:dyDescent="0.2"/>
    <row r="29273" ht="12.75" customHeight="1" x14ac:dyDescent="0.2"/>
    <row r="29274" ht="12.75" customHeight="1" x14ac:dyDescent="0.2"/>
    <row r="29275" ht="12.75" customHeight="1" x14ac:dyDescent="0.2"/>
    <row r="29276" ht="12.75" customHeight="1" x14ac:dyDescent="0.2"/>
    <row r="29277" ht="12.75" customHeight="1" x14ac:dyDescent="0.2"/>
    <row r="29278" ht="12.75" customHeight="1" x14ac:dyDescent="0.2"/>
    <row r="29279" ht="12.75" customHeight="1" x14ac:dyDescent="0.2"/>
    <row r="29280" ht="12.75" customHeight="1" x14ac:dyDescent="0.2"/>
    <row r="29281" ht="12.75" customHeight="1" x14ac:dyDescent="0.2"/>
    <row r="29282" ht="12.75" customHeight="1" x14ac:dyDescent="0.2"/>
    <row r="29283" ht="12.75" customHeight="1" x14ac:dyDescent="0.2"/>
    <row r="29284" ht="12.75" customHeight="1" x14ac:dyDescent="0.2"/>
    <row r="29285" ht="12.75" customHeight="1" x14ac:dyDescent="0.2"/>
    <row r="29286" ht="12.75" customHeight="1" x14ac:dyDescent="0.2"/>
    <row r="29287" ht="12.75" customHeight="1" x14ac:dyDescent="0.2"/>
    <row r="29288" ht="12.75" customHeight="1" x14ac:dyDescent="0.2"/>
    <row r="29289" ht="12.75" customHeight="1" x14ac:dyDescent="0.2"/>
    <row r="29290" ht="12.75" customHeight="1" x14ac:dyDescent="0.2"/>
    <row r="29291" ht="12.75" customHeight="1" x14ac:dyDescent="0.2"/>
    <row r="29292" ht="12.75" customHeight="1" x14ac:dyDescent="0.2"/>
    <row r="29293" ht="12.75" customHeight="1" x14ac:dyDescent="0.2"/>
    <row r="29294" ht="12.75" customHeight="1" x14ac:dyDescent="0.2"/>
    <row r="29295" ht="12.75" customHeight="1" x14ac:dyDescent="0.2"/>
    <row r="29296" ht="12.75" customHeight="1" x14ac:dyDescent="0.2"/>
    <row r="29297" ht="12.75" customHeight="1" x14ac:dyDescent="0.2"/>
    <row r="29298" ht="12.75" customHeight="1" x14ac:dyDescent="0.2"/>
    <row r="29299" ht="12.75" customHeight="1" x14ac:dyDescent="0.2"/>
    <row r="29300" ht="12.75" customHeight="1" x14ac:dyDescent="0.2"/>
    <row r="29301" ht="12.75" customHeight="1" x14ac:dyDescent="0.2"/>
    <row r="29302" ht="12.75" customHeight="1" x14ac:dyDescent="0.2"/>
    <row r="29303" ht="12.75" customHeight="1" x14ac:dyDescent="0.2"/>
    <row r="29304" ht="12.75" customHeight="1" x14ac:dyDescent="0.2"/>
    <row r="29305" ht="12.75" customHeight="1" x14ac:dyDescent="0.2"/>
    <row r="29306" ht="12.75" customHeight="1" x14ac:dyDescent="0.2"/>
    <row r="29307" ht="12.75" customHeight="1" x14ac:dyDescent="0.2"/>
    <row r="29308" ht="12.75" customHeight="1" x14ac:dyDescent="0.2"/>
    <row r="29309" ht="12.75" customHeight="1" x14ac:dyDescent="0.2"/>
    <row r="29310" ht="12.75" customHeight="1" x14ac:dyDescent="0.2"/>
    <row r="29311" ht="12.75" customHeight="1" x14ac:dyDescent="0.2"/>
    <row r="29312" ht="12.75" customHeight="1" x14ac:dyDescent="0.2"/>
    <row r="29313" ht="12.75" customHeight="1" x14ac:dyDescent="0.2"/>
    <row r="29314" ht="12.75" customHeight="1" x14ac:dyDescent="0.2"/>
    <row r="29315" ht="12.75" customHeight="1" x14ac:dyDescent="0.2"/>
    <row r="29316" ht="12.75" customHeight="1" x14ac:dyDescent="0.2"/>
    <row r="29317" ht="12.75" customHeight="1" x14ac:dyDescent="0.2"/>
    <row r="29318" ht="12.75" customHeight="1" x14ac:dyDescent="0.2"/>
    <row r="29319" ht="12.75" customHeight="1" x14ac:dyDescent="0.2"/>
    <row r="29320" ht="12.75" customHeight="1" x14ac:dyDescent="0.2"/>
    <row r="29321" ht="12.75" customHeight="1" x14ac:dyDescent="0.2"/>
    <row r="29322" ht="12.75" customHeight="1" x14ac:dyDescent="0.2"/>
    <row r="29323" ht="12.75" customHeight="1" x14ac:dyDescent="0.2"/>
    <row r="29324" ht="12.75" customHeight="1" x14ac:dyDescent="0.2"/>
    <row r="29325" ht="12.75" customHeight="1" x14ac:dyDescent="0.2"/>
    <row r="29326" ht="12.75" customHeight="1" x14ac:dyDescent="0.2"/>
    <row r="29327" ht="12.75" customHeight="1" x14ac:dyDescent="0.2"/>
    <row r="29328" ht="12.75" customHeight="1" x14ac:dyDescent="0.2"/>
    <row r="29329" ht="12.75" customHeight="1" x14ac:dyDescent="0.2"/>
    <row r="29330" ht="12.75" customHeight="1" x14ac:dyDescent="0.2"/>
    <row r="29331" ht="12.75" customHeight="1" x14ac:dyDescent="0.2"/>
    <row r="29332" ht="12.75" customHeight="1" x14ac:dyDescent="0.2"/>
    <row r="29333" ht="12.75" customHeight="1" x14ac:dyDescent="0.2"/>
    <row r="29334" ht="12.75" customHeight="1" x14ac:dyDescent="0.2"/>
    <row r="29335" ht="12.75" customHeight="1" x14ac:dyDescent="0.2"/>
    <row r="29336" ht="12.75" customHeight="1" x14ac:dyDescent="0.2"/>
    <row r="29337" ht="12.75" customHeight="1" x14ac:dyDescent="0.2"/>
    <row r="29338" ht="12.75" customHeight="1" x14ac:dyDescent="0.2"/>
    <row r="29339" ht="12.75" customHeight="1" x14ac:dyDescent="0.2"/>
    <row r="29340" ht="12.75" customHeight="1" x14ac:dyDescent="0.2"/>
    <row r="29341" ht="12.75" customHeight="1" x14ac:dyDescent="0.2"/>
    <row r="29342" ht="12.75" customHeight="1" x14ac:dyDescent="0.2"/>
    <row r="29343" ht="12.75" customHeight="1" x14ac:dyDescent="0.2"/>
    <row r="29344" ht="12.75" customHeight="1" x14ac:dyDescent="0.2"/>
    <row r="29345" ht="12.75" customHeight="1" x14ac:dyDescent="0.2"/>
    <row r="29346" ht="12.75" customHeight="1" x14ac:dyDescent="0.2"/>
    <row r="29347" ht="12.75" customHeight="1" x14ac:dyDescent="0.2"/>
    <row r="29348" ht="12.75" customHeight="1" x14ac:dyDescent="0.2"/>
    <row r="29349" ht="12.75" customHeight="1" x14ac:dyDescent="0.2"/>
    <row r="29350" ht="12.75" customHeight="1" x14ac:dyDescent="0.2"/>
    <row r="29351" ht="12.75" customHeight="1" x14ac:dyDescent="0.2"/>
    <row r="29352" ht="12.75" customHeight="1" x14ac:dyDescent="0.2"/>
    <row r="29353" ht="12.75" customHeight="1" x14ac:dyDescent="0.2"/>
    <row r="29354" ht="12.75" customHeight="1" x14ac:dyDescent="0.2"/>
    <row r="29355" ht="12.75" customHeight="1" x14ac:dyDescent="0.2"/>
    <row r="29356" ht="12.75" customHeight="1" x14ac:dyDescent="0.2"/>
    <row r="29357" ht="12.75" customHeight="1" x14ac:dyDescent="0.2"/>
    <row r="29358" ht="12.75" customHeight="1" x14ac:dyDescent="0.2"/>
    <row r="29359" ht="12.75" customHeight="1" x14ac:dyDescent="0.2"/>
    <row r="29360" ht="12.75" customHeight="1" x14ac:dyDescent="0.2"/>
    <row r="29361" ht="12.75" customHeight="1" x14ac:dyDescent="0.2"/>
    <row r="29362" ht="12.75" customHeight="1" x14ac:dyDescent="0.2"/>
    <row r="29363" ht="12.75" customHeight="1" x14ac:dyDescent="0.2"/>
    <row r="29364" ht="12.75" customHeight="1" x14ac:dyDescent="0.2"/>
    <row r="29365" ht="12.75" customHeight="1" x14ac:dyDescent="0.2"/>
    <row r="29366" ht="12.75" customHeight="1" x14ac:dyDescent="0.2"/>
    <row r="29367" ht="12.75" customHeight="1" x14ac:dyDescent="0.2"/>
    <row r="29368" ht="12.75" customHeight="1" x14ac:dyDescent="0.2"/>
    <row r="29369" ht="12.75" customHeight="1" x14ac:dyDescent="0.2"/>
    <row r="29370" ht="12.75" customHeight="1" x14ac:dyDescent="0.2"/>
    <row r="29371" ht="12.75" customHeight="1" x14ac:dyDescent="0.2"/>
    <row r="29372" ht="12.75" customHeight="1" x14ac:dyDescent="0.2"/>
    <row r="29373" ht="12.75" customHeight="1" x14ac:dyDescent="0.2"/>
    <row r="29374" ht="12.75" customHeight="1" x14ac:dyDescent="0.2"/>
    <row r="29375" ht="12.75" customHeight="1" x14ac:dyDescent="0.2"/>
    <row r="29376" ht="12.75" customHeight="1" x14ac:dyDescent="0.2"/>
    <row r="29377" ht="12.75" customHeight="1" x14ac:dyDescent="0.2"/>
    <row r="29378" ht="12.75" customHeight="1" x14ac:dyDescent="0.2"/>
    <row r="29379" ht="12.75" customHeight="1" x14ac:dyDescent="0.2"/>
    <row r="29380" ht="12.75" customHeight="1" x14ac:dyDescent="0.2"/>
    <row r="29381" ht="12.75" customHeight="1" x14ac:dyDescent="0.2"/>
    <row r="29382" ht="12.75" customHeight="1" x14ac:dyDescent="0.2"/>
    <row r="29383" ht="12.75" customHeight="1" x14ac:dyDescent="0.2"/>
    <row r="29384" ht="12.75" customHeight="1" x14ac:dyDescent="0.2"/>
    <row r="29385" ht="12.75" customHeight="1" x14ac:dyDescent="0.2"/>
    <row r="29386" ht="12.75" customHeight="1" x14ac:dyDescent="0.2"/>
    <row r="29387" ht="12.75" customHeight="1" x14ac:dyDescent="0.2"/>
    <row r="29388" ht="12.75" customHeight="1" x14ac:dyDescent="0.2"/>
    <row r="29389" ht="12.75" customHeight="1" x14ac:dyDescent="0.2"/>
    <row r="29390" ht="12.75" customHeight="1" x14ac:dyDescent="0.2"/>
    <row r="29391" ht="12.75" customHeight="1" x14ac:dyDescent="0.2"/>
    <row r="29392" ht="12.75" customHeight="1" x14ac:dyDescent="0.2"/>
    <row r="29393" ht="12.75" customHeight="1" x14ac:dyDescent="0.2"/>
    <row r="29394" ht="12.75" customHeight="1" x14ac:dyDescent="0.2"/>
    <row r="29395" ht="12.75" customHeight="1" x14ac:dyDescent="0.2"/>
    <row r="29396" ht="12.75" customHeight="1" x14ac:dyDescent="0.2"/>
    <row r="29397" ht="12.75" customHeight="1" x14ac:dyDescent="0.2"/>
    <row r="29398" ht="12.75" customHeight="1" x14ac:dyDescent="0.2"/>
    <row r="29399" ht="12.75" customHeight="1" x14ac:dyDescent="0.2"/>
    <row r="29400" ht="12.75" customHeight="1" x14ac:dyDescent="0.2"/>
    <row r="29401" ht="12.75" customHeight="1" x14ac:dyDescent="0.2"/>
    <row r="29402" ht="12.75" customHeight="1" x14ac:dyDescent="0.2"/>
    <row r="29403" ht="12.75" customHeight="1" x14ac:dyDescent="0.2"/>
    <row r="29404" ht="12.75" customHeight="1" x14ac:dyDescent="0.2"/>
    <row r="29405" ht="12.75" customHeight="1" x14ac:dyDescent="0.2"/>
    <row r="29406" ht="12.75" customHeight="1" x14ac:dyDescent="0.2"/>
    <row r="29407" ht="12.75" customHeight="1" x14ac:dyDescent="0.2"/>
    <row r="29408" ht="12.75" customHeight="1" x14ac:dyDescent="0.2"/>
    <row r="29409" ht="12.75" customHeight="1" x14ac:dyDescent="0.2"/>
    <row r="29410" ht="12.75" customHeight="1" x14ac:dyDescent="0.2"/>
    <row r="29411" ht="12.75" customHeight="1" x14ac:dyDescent="0.2"/>
    <row r="29412" ht="12.75" customHeight="1" x14ac:dyDescent="0.2"/>
    <row r="29413" ht="12.75" customHeight="1" x14ac:dyDescent="0.2"/>
    <row r="29414" ht="12.75" customHeight="1" x14ac:dyDescent="0.2"/>
    <row r="29415" ht="12.75" customHeight="1" x14ac:dyDescent="0.2"/>
    <row r="29416" ht="12.75" customHeight="1" x14ac:dyDescent="0.2"/>
    <row r="29417" ht="12.75" customHeight="1" x14ac:dyDescent="0.2"/>
    <row r="29418" ht="12.75" customHeight="1" x14ac:dyDescent="0.2"/>
    <row r="29419" ht="12.75" customHeight="1" x14ac:dyDescent="0.2"/>
    <row r="29420" ht="12.75" customHeight="1" x14ac:dyDescent="0.2"/>
    <row r="29421" ht="12.75" customHeight="1" x14ac:dyDescent="0.2"/>
    <row r="29422" ht="12.75" customHeight="1" x14ac:dyDescent="0.2"/>
    <row r="29423" ht="12.75" customHeight="1" x14ac:dyDescent="0.2"/>
    <row r="29424" ht="12.75" customHeight="1" x14ac:dyDescent="0.2"/>
    <row r="29425" ht="12.75" customHeight="1" x14ac:dyDescent="0.2"/>
    <row r="29426" ht="12.75" customHeight="1" x14ac:dyDescent="0.2"/>
    <row r="29427" ht="12.75" customHeight="1" x14ac:dyDescent="0.2"/>
    <row r="29428" ht="12.75" customHeight="1" x14ac:dyDescent="0.2"/>
    <row r="29429" ht="12.75" customHeight="1" x14ac:dyDescent="0.2"/>
    <row r="29430" ht="12.75" customHeight="1" x14ac:dyDescent="0.2"/>
    <row r="29431" ht="12.75" customHeight="1" x14ac:dyDescent="0.2"/>
    <row r="29432" ht="12.75" customHeight="1" x14ac:dyDescent="0.2"/>
    <row r="29433" ht="12.75" customHeight="1" x14ac:dyDescent="0.2"/>
    <row r="29434" ht="12.75" customHeight="1" x14ac:dyDescent="0.2"/>
    <row r="29435" ht="12.75" customHeight="1" x14ac:dyDescent="0.2"/>
    <row r="29436" ht="12.75" customHeight="1" x14ac:dyDescent="0.2"/>
    <row r="29437" ht="12.75" customHeight="1" x14ac:dyDescent="0.2"/>
    <row r="29438" ht="12.75" customHeight="1" x14ac:dyDescent="0.2"/>
    <row r="29439" ht="12.75" customHeight="1" x14ac:dyDescent="0.2"/>
    <row r="29440" ht="12.75" customHeight="1" x14ac:dyDescent="0.2"/>
    <row r="29441" ht="12.75" customHeight="1" x14ac:dyDescent="0.2"/>
    <row r="29442" ht="12.75" customHeight="1" x14ac:dyDescent="0.2"/>
    <row r="29443" ht="12.75" customHeight="1" x14ac:dyDescent="0.2"/>
    <row r="29444" ht="12.75" customHeight="1" x14ac:dyDescent="0.2"/>
    <row r="29445" ht="12.75" customHeight="1" x14ac:dyDescent="0.2"/>
    <row r="29446" ht="12.75" customHeight="1" x14ac:dyDescent="0.2"/>
    <row r="29447" ht="12.75" customHeight="1" x14ac:dyDescent="0.2"/>
    <row r="29448" ht="12.75" customHeight="1" x14ac:dyDescent="0.2"/>
    <row r="29449" ht="12.75" customHeight="1" x14ac:dyDescent="0.2"/>
    <row r="29450" ht="12.75" customHeight="1" x14ac:dyDescent="0.2"/>
    <row r="29451" ht="12.75" customHeight="1" x14ac:dyDescent="0.2"/>
    <row r="29452" ht="12.75" customHeight="1" x14ac:dyDescent="0.2"/>
    <row r="29453" ht="12.75" customHeight="1" x14ac:dyDescent="0.2"/>
    <row r="29454" ht="12.75" customHeight="1" x14ac:dyDescent="0.2"/>
    <row r="29455" ht="12.75" customHeight="1" x14ac:dyDescent="0.2"/>
    <row r="29456" ht="12.75" customHeight="1" x14ac:dyDescent="0.2"/>
    <row r="29457" ht="12.75" customHeight="1" x14ac:dyDescent="0.2"/>
    <row r="29458" ht="12.75" customHeight="1" x14ac:dyDescent="0.2"/>
    <row r="29459" ht="12.75" customHeight="1" x14ac:dyDescent="0.2"/>
    <row r="29460" ht="12.75" customHeight="1" x14ac:dyDescent="0.2"/>
    <row r="29461" ht="12.75" customHeight="1" x14ac:dyDescent="0.2"/>
    <row r="29462" ht="12.75" customHeight="1" x14ac:dyDescent="0.2"/>
    <row r="29463" ht="12.75" customHeight="1" x14ac:dyDescent="0.2"/>
    <row r="29464" ht="12.75" customHeight="1" x14ac:dyDescent="0.2"/>
    <row r="29465" ht="12.75" customHeight="1" x14ac:dyDescent="0.2"/>
    <row r="29466" ht="12.75" customHeight="1" x14ac:dyDescent="0.2"/>
    <row r="29467" ht="12.75" customHeight="1" x14ac:dyDescent="0.2"/>
    <row r="29468" ht="12.75" customHeight="1" x14ac:dyDescent="0.2"/>
    <row r="29469" ht="12.75" customHeight="1" x14ac:dyDescent="0.2"/>
    <row r="29470" ht="12.75" customHeight="1" x14ac:dyDescent="0.2"/>
    <row r="29471" ht="12.75" customHeight="1" x14ac:dyDescent="0.2"/>
    <row r="29472" ht="12.75" customHeight="1" x14ac:dyDescent="0.2"/>
    <row r="29473" ht="12.75" customHeight="1" x14ac:dyDescent="0.2"/>
    <row r="29474" ht="12.75" customHeight="1" x14ac:dyDescent="0.2"/>
    <row r="29475" ht="12.75" customHeight="1" x14ac:dyDescent="0.2"/>
    <row r="29476" ht="12.75" customHeight="1" x14ac:dyDescent="0.2"/>
    <row r="29477" ht="12.75" customHeight="1" x14ac:dyDescent="0.2"/>
    <row r="29478" ht="12.75" customHeight="1" x14ac:dyDescent="0.2"/>
    <row r="29479" ht="12.75" customHeight="1" x14ac:dyDescent="0.2"/>
    <row r="29480" ht="12.75" customHeight="1" x14ac:dyDescent="0.2"/>
    <row r="29481" ht="12.75" customHeight="1" x14ac:dyDescent="0.2"/>
    <row r="29482" ht="12.75" customHeight="1" x14ac:dyDescent="0.2"/>
    <row r="29483" ht="12.75" customHeight="1" x14ac:dyDescent="0.2"/>
    <row r="29484" ht="12.75" customHeight="1" x14ac:dyDescent="0.2"/>
    <row r="29485" ht="12.75" customHeight="1" x14ac:dyDescent="0.2"/>
    <row r="29486" ht="12.75" customHeight="1" x14ac:dyDescent="0.2"/>
    <row r="29487" ht="12.75" customHeight="1" x14ac:dyDescent="0.2"/>
    <row r="29488" ht="12.75" customHeight="1" x14ac:dyDescent="0.2"/>
    <row r="29489" ht="12.75" customHeight="1" x14ac:dyDescent="0.2"/>
    <row r="29490" ht="12.75" customHeight="1" x14ac:dyDescent="0.2"/>
    <row r="29491" ht="12.75" customHeight="1" x14ac:dyDescent="0.2"/>
    <row r="29492" ht="12.75" customHeight="1" x14ac:dyDescent="0.2"/>
    <row r="29493" ht="12.75" customHeight="1" x14ac:dyDescent="0.2"/>
    <row r="29494" ht="12.75" customHeight="1" x14ac:dyDescent="0.2"/>
    <row r="29495" ht="12.75" customHeight="1" x14ac:dyDescent="0.2"/>
    <row r="29496" ht="12.75" customHeight="1" x14ac:dyDescent="0.2"/>
    <row r="29497" ht="12.75" customHeight="1" x14ac:dyDescent="0.2"/>
    <row r="29498" ht="12.75" customHeight="1" x14ac:dyDescent="0.2"/>
    <row r="29499" ht="12.75" customHeight="1" x14ac:dyDescent="0.2"/>
    <row r="29500" ht="12.75" customHeight="1" x14ac:dyDescent="0.2"/>
    <row r="29501" ht="12.75" customHeight="1" x14ac:dyDescent="0.2"/>
    <row r="29502" ht="12.75" customHeight="1" x14ac:dyDescent="0.2"/>
    <row r="29503" ht="12.75" customHeight="1" x14ac:dyDescent="0.2"/>
    <row r="29504" ht="12.75" customHeight="1" x14ac:dyDescent="0.2"/>
    <row r="29505" ht="12.75" customHeight="1" x14ac:dyDescent="0.2"/>
    <row r="29506" ht="12.75" customHeight="1" x14ac:dyDescent="0.2"/>
    <row r="29507" ht="12.75" customHeight="1" x14ac:dyDescent="0.2"/>
    <row r="29508" ht="12.75" customHeight="1" x14ac:dyDescent="0.2"/>
    <row r="29509" ht="12.75" customHeight="1" x14ac:dyDescent="0.2"/>
    <row r="29510" ht="12.75" customHeight="1" x14ac:dyDescent="0.2"/>
    <row r="29511" ht="12.75" customHeight="1" x14ac:dyDescent="0.2"/>
    <row r="29512" ht="12.75" customHeight="1" x14ac:dyDescent="0.2"/>
    <row r="29513" ht="12.75" customHeight="1" x14ac:dyDescent="0.2"/>
    <row r="29514" ht="12.75" customHeight="1" x14ac:dyDescent="0.2"/>
    <row r="29515" ht="12.75" customHeight="1" x14ac:dyDescent="0.2"/>
    <row r="29516" ht="12.75" customHeight="1" x14ac:dyDescent="0.2"/>
    <row r="29517" ht="12.75" customHeight="1" x14ac:dyDescent="0.2"/>
    <row r="29518" ht="12.75" customHeight="1" x14ac:dyDescent="0.2"/>
    <row r="29519" ht="12.75" customHeight="1" x14ac:dyDescent="0.2"/>
    <row r="29520" ht="12.75" customHeight="1" x14ac:dyDescent="0.2"/>
    <row r="29521" ht="12.75" customHeight="1" x14ac:dyDescent="0.2"/>
    <row r="29522" ht="12.75" customHeight="1" x14ac:dyDescent="0.2"/>
    <row r="29523" ht="12.75" customHeight="1" x14ac:dyDescent="0.2"/>
    <row r="29524" ht="12.75" customHeight="1" x14ac:dyDescent="0.2"/>
    <row r="29525" ht="12.75" customHeight="1" x14ac:dyDescent="0.2"/>
    <row r="29526" ht="12.75" customHeight="1" x14ac:dyDescent="0.2"/>
    <row r="29527" ht="12.75" customHeight="1" x14ac:dyDescent="0.2"/>
    <row r="29528" ht="12.75" customHeight="1" x14ac:dyDescent="0.2"/>
    <row r="29529" ht="12.75" customHeight="1" x14ac:dyDescent="0.2"/>
    <row r="29530" ht="12.75" customHeight="1" x14ac:dyDescent="0.2"/>
    <row r="29531" ht="12.75" customHeight="1" x14ac:dyDescent="0.2"/>
    <row r="29532" ht="12.75" customHeight="1" x14ac:dyDescent="0.2"/>
    <row r="29533" ht="12.75" customHeight="1" x14ac:dyDescent="0.2"/>
    <row r="29534" ht="12.75" customHeight="1" x14ac:dyDescent="0.2"/>
    <row r="29535" ht="12.75" customHeight="1" x14ac:dyDescent="0.2"/>
    <row r="29536" ht="12.75" customHeight="1" x14ac:dyDescent="0.2"/>
    <row r="29537" ht="12.75" customHeight="1" x14ac:dyDescent="0.2"/>
    <row r="29538" ht="12.75" customHeight="1" x14ac:dyDescent="0.2"/>
    <row r="29539" ht="12.75" customHeight="1" x14ac:dyDescent="0.2"/>
    <row r="29540" ht="12.75" customHeight="1" x14ac:dyDescent="0.2"/>
    <row r="29541" ht="12.75" customHeight="1" x14ac:dyDescent="0.2"/>
    <row r="29542" ht="12.75" customHeight="1" x14ac:dyDescent="0.2"/>
    <row r="29543" ht="12.75" customHeight="1" x14ac:dyDescent="0.2"/>
    <row r="29544" ht="12.75" customHeight="1" x14ac:dyDescent="0.2"/>
    <row r="29545" ht="12.75" customHeight="1" x14ac:dyDescent="0.2"/>
    <row r="29546" ht="12.75" customHeight="1" x14ac:dyDescent="0.2"/>
    <row r="29547" ht="12.75" customHeight="1" x14ac:dyDescent="0.2"/>
    <row r="29548" ht="12.75" customHeight="1" x14ac:dyDescent="0.2"/>
    <row r="29549" ht="12.75" customHeight="1" x14ac:dyDescent="0.2"/>
    <row r="29550" ht="12.75" customHeight="1" x14ac:dyDescent="0.2"/>
    <row r="29551" ht="12.75" customHeight="1" x14ac:dyDescent="0.2"/>
    <row r="29552" ht="12.75" customHeight="1" x14ac:dyDescent="0.2"/>
    <row r="29553" ht="12.75" customHeight="1" x14ac:dyDescent="0.2"/>
    <row r="29554" ht="12.75" customHeight="1" x14ac:dyDescent="0.2"/>
    <row r="29555" ht="12.75" customHeight="1" x14ac:dyDescent="0.2"/>
    <row r="29556" ht="12.75" customHeight="1" x14ac:dyDescent="0.2"/>
    <row r="29557" ht="12.75" customHeight="1" x14ac:dyDescent="0.2"/>
    <row r="29558" ht="12.75" customHeight="1" x14ac:dyDescent="0.2"/>
    <row r="29559" ht="12.75" customHeight="1" x14ac:dyDescent="0.2"/>
    <row r="29560" ht="12.75" customHeight="1" x14ac:dyDescent="0.2"/>
    <row r="29561" ht="12.75" customHeight="1" x14ac:dyDescent="0.2"/>
    <row r="29562" ht="12.75" customHeight="1" x14ac:dyDescent="0.2"/>
    <row r="29563" ht="12.75" customHeight="1" x14ac:dyDescent="0.2"/>
    <row r="29564" ht="12.75" customHeight="1" x14ac:dyDescent="0.2"/>
    <row r="29565" ht="12.75" customHeight="1" x14ac:dyDescent="0.2"/>
    <row r="29566" ht="12.75" customHeight="1" x14ac:dyDescent="0.2"/>
    <row r="29567" ht="12.75" customHeight="1" x14ac:dyDescent="0.2"/>
    <row r="29568" ht="12.75" customHeight="1" x14ac:dyDescent="0.2"/>
    <row r="29569" ht="12.75" customHeight="1" x14ac:dyDescent="0.2"/>
    <row r="29570" ht="12.75" customHeight="1" x14ac:dyDescent="0.2"/>
    <row r="29571" ht="12.75" customHeight="1" x14ac:dyDescent="0.2"/>
    <row r="29572" ht="12.75" customHeight="1" x14ac:dyDescent="0.2"/>
    <row r="29573" ht="12.75" customHeight="1" x14ac:dyDescent="0.2"/>
    <row r="29574" ht="12.75" customHeight="1" x14ac:dyDescent="0.2"/>
    <row r="29575" ht="12.75" customHeight="1" x14ac:dyDescent="0.2"/>
    <row r="29576" ht="12.75" customHeight="1" x14ac:dyDescent="0.2"/>
    <row r="29577" ht="12.75" customHeight="1" x14ac:dyDescent="0.2"/>
    <row r="29578" ht="12.75" customHeight="1" x14ac:dyDescent="0.2"/>
    <row r="29579" ht="12.75" customHeight="1" x14ac:dyDescent="0.2"/>
    <row r="29580" ht="12.75" customHeight="1" x14ac:dyDescent="0.2"/>
    <row r="29581" ht="12.75" customHeight="1" x14ac:dyDescent="0.2"/>
    <row r="29582" ht="12.75" customHeight="1" x14ac:dyDescent="0.2"/>
    <row r="29583" ht="12.75" customHeight="1" x14ac:dyDescent="0.2"/>
    <row r="29584" ht="12.75" customHeight="1" x14ac:dyDescent="0.2"/>
    <row r="29585" ht="12.75" customHeight="1" x14ac:dyDescent="0.2"/>
    <row r="29586" ht="12.75" customHeight="1" x14ac:dyDescent="0.2"/>
    <row r="29587" ht="12.75" customHeight="1" x14ac:dyDescent="0.2"/>
    <row r="29588" ht="12.75" customHeight="1" x14ac:dyDescent="0.2"/>
    <row r="29589" ht="12.75" customHeight="1" x14ac:dyDescent="0.2"/>
    <row r="29590" ht="12.75" customHeight="1" x14ac:dyDescent="0.2"/>
    <row r="29591" ht="12.75" customHeight="1" x14ac:dyDescent="0.2"/>
    <row r="29592" ht="12.75" customHeight="1" x14ac:dyDescent="0.2"/>
    <row r="29593" ht="12.75" customHeight="1" x14ac:dyDescent="0.2"/>
    <row r="29594" ht="12.75" customHeight="1" x14ac:dyDescent="0.2"/>
    <row r="29595" ht="12.75" customHeight="1" x14ac:dyDescent="0.2"/>
    <row r="29596" ht="12.75" customHeight="1" x14ac:dyDescent="0.2"/>
    <row r="29597" ht="12.75" customHeight="1" x14ac:dyDescent="0.2"/>
    <row r="29598" ht="12.75" customHeight="1" x14ac:dyDescent="0.2"/>
    <row r="29599" ht="12.75" customHeight="1" x14ac:dyDescent="0.2"/>
    <row r="29600" ht="12.75" customHeight="1" x14ac:dyDescent="0.2"/>
    <row r="29601" ht="12.75" customHeight="1" x14ac:dyDescent="0.2"/>
    <row r="29602" ht="12.75" customHeight="1" x14ac:dyDescent="0.2"/>
    <row r="29603" ht="12.75" customHeight="1" x14ac:dyDescent="0.2"/>
    <row r="29604" ht="12.75" customHeight="1" x14ac:dyDescent="0.2"/>
    <row r="29605" ht="12.75" customHeight="1" x14ac:dyDescent="0.2"/>
    <row r="29606" ht="12.75" customHeight="1" x14ac:dyDescent="0.2"/>
    <row r="29607" ht="12.75" customHeight="1" x14ac:dyDescent="0.2"/>
    <row r="29608" ht="12.75" customHeight="1" x14ac:dyDescent="0.2"/>
    <row r="29609" ht="12.75" customHeight="1" x14ac:dyDescent="0.2"/>
    <row r="29610" ht="12.75" customHeight="1" x14ac:dyDescent="0.2"/>
    <row r="29611" ht="12.75" customHeight="1" x14ac:dyDescent="0.2"/>
    <row r="29612" ht="12.75" customHeight="1" x14ac:dyDescent="0.2"/>
    <row r="29613" ht="12.75" customHeight="1" x14ac:dyDescent="0.2"/>
    <row r="29614" ht="12.75" customHeight="1" x14ac:dyDescent="0.2"/>
    <row r="29615" ht="12.75" customHeight="1" x14ac:dyDescent="0.2"/>
    <row r="29616" ht="12.75" customHeight="1" x14ac:dyDescent="0.2"/>
    <row r="29617" ht="12.75" customHeight="1" x14ac:dyDescent="0.2"/>
    <row r="29618" ht="12.75" customHeight="1" x14ac:dyDescent="0.2"/>
    <row r="29619" ht="12.75" customHeight="1" x14ac:dyDescent="0.2"/>
    <row r="29620" ht="12.75" customHeight="1" x14ac:dyDescent="0.2"/>
    <row r="29621" ht="12.75" customHeight="1" x14ac:dyDescent="0.2"/>
    <row r="29622" ht="12.75" customHeight="1" x14ac:dyDescent="0.2"/>
    <row r="29623" ht="12.75" customHeight="1" x14ac:dyDescent="0.2"/>
    <row r="29624" ht="12.75" customHeight="1" x14ac:dyDescent="0.2"/>
    <row r="29625" ht="12.75" customHeight="1" x14ac:dyDescent="0.2"/>
    <row r="29626" ht="12.75" customHeight="1" x14ac:dyDescent="0.2"/>
    <row r="29627" ht="12.75" customHeight="1" x14ac:dyDescent="0.2"/>
    <row r="29628" ht="12.75" customHeight="1" x14ac:dyDescent="0.2"/>
    <row r="29629" ht="12.75" customHeight="1" x14ac:dyDescent="0.2"/>
    <row r="29630" ht="12.75" customHeight="1" x14ac:dyDescent="0.2"/>
    <row r="29631" ht="12.75" customHeight="1" x14ac:dyDescent="0.2"/>
    <row r="29632" ht="12.75" customHeight="1" x14ac:dyDescent="0.2"/>
    <row r="29633" ht="12.75" customHeight="1" x14ac:dyDescent="0.2"/>
    <row r="29634" ht="12.75" customHeight="1" x14ac:dyDescent="0.2"/>
    <row r="29635" ht="12.75" customHeight="1" x14ac:dyDescent="0.2"/>
    <row r="29636" ht="12.75" customHeight="1" x14ac:dyDescent="0.2"/>
    <row r="29637" ht="12.75" customHeight="1" x14ac:dyDescent="0.2"/>
    <row r="29638" ht="12.75" customHeight="1" x14ac:dyDescent="0.2"/>
    <row r="29639" ht="12.75" customHeight="1" x14ac:dyDescent="0.2"/>
    <row r="29640" ht="12.75" customHeight="1" x14ac:dyDescent="0.2"/>
    <row r="29641" ht="12.75" customHeight="1" x14ac:dyDescent="0.2"/>
    <row r="29642" ht="12.75" customHeight="1" x14ac:dyDescent="0.2"/>
    <row r="29643" ht="12.75" customHeight="1" x14ac:dyDescent="0.2"/>
    <row r="29644" ht="12.75" customHeight="1" x14ac:dyDescent="0.2"/>
    <row r="29645" ht="12.75" customHeight="1" x14ac:dyDescent="0.2"/>
    <row r="29646" ht="12.75" customHeight="1" x14ac:dyDescent="0.2"/>
    <row r="29647" ht="12.75" customHeight="1" x14ac:dyDescent="0.2"/>
    <row r="29648" ht="12.75" customHeight="1" x14ac:dyDescent="0.2"/>
    <row r="29649" ht="12.75" customHeight="1" x14ac:dyDescent="0.2"/>
    <row r="29650" ht="12.75" customHeight="1" x14ac:dyDescent="0.2"/>
    <row r="29651" ht="12.75" customHeight="1" x14ac:dyDescent="0.2"/>
    <row r="29652" ht="12.75" customHeight="1" x14ac:dyDescent="0.2"/>
    <row r="29653" ht="12.75" customHeight="1" x14ac:dyDescent="0.2"/>
    <row r="29654" ht="12.75" customHeight="1" x14ac:dyDescent="0.2"/>
    <row r="29655" ht="12.75" customHeight="1" x14ac:dyDescent="0.2"/>
    <row r="29656" ht="12.75" customHeight="1" x14ac:dyDescent="0.2"/>
    <row r="29657" ht="12.75" customHeight="1" x14ac:dyDescent="0.2"/>
    <row r="29658" ht="12.75" customHeight="1" x14ac:dyDescent="0.2"/>
    <row r="29659" ht="12.75" customHeight="1" x14ac:dyDescent="0.2"/>
    <row r="29660" ht="12.75" customHeight="1" x14ac:dyDescent="0.2"/>
    <row r="29661" ht="12.75" customHeight="1" x14ac:dyDescent="0.2"/>
    <row r="29662" ht="12.75" customHeight="1" x14ac:dyDescent="0.2"/>
    <row r="29663" ht="12.75" customHeight="1" x14ac:dyDescent="0.2"/>
    <row r="29664" ht="12.75" customHeight="1" x14ac:dyDescent="0.2"/>
    <row r="29665" ht="12.75" customHeight="1" x14ac:dyDescent="0.2"/>
    <row r="29666" ht="12.75" customHeight="1" x14ac:dyDescent="0.2"/>
    <row r="29667" ht="12.75" customHeight="1" x14ac:dyDescent="0.2"/>
    <row r="29668" ht="12.75" customHeight="1" x14ac:dyDescent="0.2"/>
    <row r="29669" ht="12.75" customHeight="1" x14ac:dyDescent="0.2"/>
    <row r="29670" ht="12.75" customHeight="1" x14ac:dyDescent="0.2"/>
    <row r="29671" ht="12.75" customHeight="1" x14ac:dyDescent="0.2"/>
    <row r="29672" ht="12.75" customHeight="1" x14ac:dyDescent="0.2"/>
    <row r="29673" ht="12.75" customHeight="1" x14ac:dyDescent="0.2"/>
    <row r="29674" ht="12.75" customHeight="1" x14ac:dyDescent="0.2"/>
    <row r="29675" ht="12.75" customHeight="1" x14ac:dyDescent="0.2"/>
    <row r="29676" ht="12.75" customHeight="1" x14ac:dyDescent="0.2"/>
    <row r="29677" ht="12.75" customHeight="1" x14ac:dyDescent="0.2"/>
    <row r="29678" ht="12.75" customHeight="1" x14ac:dyDescent="0.2"/>
    <row r="29679" ht="12.75" customHeight="1" x14ac:dyDescent="0.2"/>
    <row r="29680" ht="12.75" customHeight="1" x14ac:dyDescent="0.2"/>
    <row r="29681" ht="12.75" customHeight="1" x14ac:dyDescent="0.2"/>
    <row r="29682" ht="12.75" customHeight="1" x14ac:dyDescent="0.2"/>
    <row r="29683" ht="12.75" customHeight="1" x14ac:dyDescent="0.2"/>
    <row r="29684" ht="12.75" customHeight="1" x14ac:dyDescent="0.2"/>
    <row r="29685" ht="12.75" customHeight="1" x14ac:dyDescent="0.2"/>
    <row r="29686" ht="12.75" customHeight="1" x14ac:dyDescent="0.2"/>
    <row r="29687" ht="12.75" customHeight="1" x14ac:dyDescent="0.2"/>
    <row r="29688" ht="12.75" customHeight="1" x14ac:dyDescent="0.2"/>
    <row r="29689" ht="12.75" customHeight="1" x14ac:dyDescent="0.2"/>
    <row r="29690" ht="12.75" customHeight="1" x14ac:dyDescent="0.2"/>
    <row r="29691" ht="12.75" customHeight="1" x14ac:dyDescent="0.2"/>
    <row r="29692" ht="12.75" customHeight="1" x14ac:dyDescent="0.2"/>
    <row r="29693" ht="12.75" customHeight="1" x14ac:dyDescent="0.2"/>
    <row r="29694" ht="12.75" customHeight="1" x14ac:dyDescent="0.2"/>
    <row r="29695" ht="12.75" customHeight="1" x14ac:dyDescent="0.2"/>
    <row r="29696" ht="12.75" customHeight="1" x14ac:dyDescent="0.2"/>
    <row r="29697" ht="12.75" customHeight="1" x14ac:dyDescent="0.2"/>
    <row r="29698" ht="12.75" customHeight="1" x14ac:dyDescent="0.2"/>
    <row r="29699" ht="12.75" customHeight="1" x14ac:dyDescent="0.2"/>
    <row r="29700" ht="12.75" customHeight="1" x14ac:dyDescent="0.2"/>
    <row r="29701" ht="12.75" customHeight="1" x14ac:dyDescent="0.2"/>
    <row r="29702" ht="12.75" customHeight="1" x14ac:dyDescent="0.2"/>
    <row r="29703" ht="12.75" customHeight="1" x14ac:dyDescent="0.2"/>
    <row r="29704" ht="12.75" customHeight="1" x14ac:dyDescent="0.2"/>
    <row r="29705" ht="12.75" customHeight="1" x14ac:dyDescent="0.2"/>
    <row r="29706" ht="12.75" customHeight="1" x14ac:dyDescent="0.2"/>
    <row r="29707" ht="12.75" customHeight="1" x14ac:dyDescent="0.2"/>
    <row r="29708" ht="12.75" customHeight="1" x14ac:dyDescent="0.2"/>
    <row r="29709" ht="12.75" customHeight="1" x14ac:dyDescent="0.2"/>
    <row r="29710" ht="12.75" customHeight="1" x14ac:dyDescent="0.2"/>
    <row r="29711" ht="12.75" customHeight="1" x14ac:dyDescent="0.2"/>
    <row r="29712" ht="12.75" customHeight="1" x14ac:dyDescent="0.2"/>
    <row r="29713" ht="12.75" customHeight="1" x14ac:dyDescent="0.2"/>
    <row r="29714" ht="12.75" customHeight="1" x14ac:dyDescent="0.2"/>
    <row r="29715" ht="12.75" customHeight="1" x14ac:dyDescent="0.2"/>
    <row r="29716" ht="12.75" customHeight="1" x14ac:dyDescent="0.2"/>
    <row r="29717" ht="12.75" customHeight="1" x14ac:dyDescent="0.2"/>
    <row r="29718" ht="12.75" customHeight="1" x14ac:dyDescent="0.2"/>
    <row r="29719" ht="12.75" customHeight="1" x14ac:dyDescent="0.2"/>
    <row r="29720" ht="12.75" customHeight="1" x14ac:dyDescent="0.2"/>
    <row r="29721" ht="12.75" customHeight="1" x14ac:dyDescent="0.2"/>
    <row r="29722" ht="12.75" customHeight="1" x14ac:dyDescent="0.2"/>
    <row r="29723" ht="12.75" customHeight="1" x14ac:dyDescent="0.2"/>
    <row r="29724" ht="12.75" customHeight="1" x14ac:dyDescent="0.2"/>
    <row r="29725" ht="12.75" customHeight="1" x14ac:dyDescent="0.2"/>
    <row r="29726" ht="12.75" customHeight="1" x14ac:dyDescent="0.2"/>
    <row r="29727" ht="12.75" customHeight="1" x14ac:dyDescent="0.2"/>
    <row r="29728" ht="12.75" customHeight="1" x14ac:dyDescent="0.2"/>
    <row r="29729" ht="12.75" customHeight="1" x14ac:dyDescent="0.2"/>
    <row r="29730" ht="12.75" customHeight="1" x14ac:dyDescent="0.2"/>
    <row r="29731" ht="12.75" customHeight="1" x14ac:dyDescent="0.2"/>
    <row r="29732" ht="12.75" customHeight="1" x14ac:dyDescent="0.2"/>
    <row r="29733" ht="12.75" customHeight="1" x14ac:dyDescent="0.2"/>
    <row r="29734" ht="12.75" customHeight="1" x14ac:dyDescent="0.2"/>
    <row r="29735" ht="12.75" customHeight="1" x14ac:dyDescent="0.2"/>
    <row r="29736" ht="12.75" customHeight="1" x14ac:dyDescent="0.2"/>
    <row r="29737" ht="12.75" customHeight="1" x14ac:dyDescent="0.2"/>
    <row r="29738" ht="12.75" customHeight="1" x14ac:dyDescent="0.2"/>
    <row r="29739" ht="12.75" customHeight="1" x14ac:dyDescent="0.2"/>
    <row r="29740" ht="12.75" customHeight="1" x14ac:dyDescent="0.2"/>
    <row r="29741" ht="12.75" customHeight="1" x14ac:dyDescent="0.2"/>
    <row r="29742" ht="12.75" customHeight="1" x14ac:dyDescent="0.2"/>
    <row r="29743" ht="12.75" customHeight="1" x14ac:dyDescent="0.2"/>
    <row r="29744" ht="12.75" customHeight="1" x14ac:dyDescent="0.2"/>
    <row r="29745" ht="12.75" customHeight="1" x14ac:dyDescent="0.2"/>
    <row r="29746" ht="12.75" customHeight="1" x14ac:dyDescent="0.2"/>
    <row r="29747" ht="12.75" customHeight="1" x14ac:dyDescent="0.2"/>
    <row r="29748" ht="12.75" customHeight="1" x14ac:dyDescent="0.2"/>
    <row r="29749" ht="12.75" customHeight="1" x14ac:dyDescent="0.2"/>
    <row r="29750" ht="12.75" customHeight="1" x14ac:dyDescent="0.2"/>
    <row r="29751" ht="12.75" customHeight="1" x14ac:dyDescent="0.2"/>
    <row r="29752" ht="12.75" customHeight="1" x14ac:dyDescent="0.2"/>
    <row r="29753" ht="12.75" customHeight="1" x14ac:dyDescent="0.2"/>
    <row r="29754" ht="12.75" customHeight="1" x14ac:dyDescent="0.2"/>
    <row r="29755" ht="12.75" customHeight="1" x14ac:dyDescent="0.2"/>
    <row r="29756" ht="12.75" customHeight="1" x14ac:dyDescent="0.2"/>
    <row r="29757" ht="12.75" customHeight="1" x14ac:dyDescent="0.2"/>
    <row r="29758" ht="12.75" customHeight="1" x14ac:dyDescent="0.2"/>
    <row r="29759" ht="12.75" customHeight="1" x14ac:dyDescent="0.2"/>
    <row r="29760" ht="12.75" customHeight="1" x14ac:dyDescent="0.2"/>
    <row r="29761" ht="12.75" customHeight="1" x14ac:dyDescent="0.2"/>
    <row r="29762" ht="12.75" customHeight="1" x14ac:dyDescent="0.2"/>
    <row r="29763" ht="12.75" customHeight="1" x14ac:dyDescent="0.2"/>
    <row r="29764" ht="12.75" customHeight="1" x14ac:dyDescent="0.2"/>
    <row r="29765" ht="12.75" customHeight="1" x14ac:dyDescent="0.2"/>
    <row r="29766" ht="12.75" customHeight="1" x14ac:dyDescent="0.2"/>
    <row r="29767" ht="12.75" customHeight="1" x14ac:dyDescent="0.2"/>
    <row r="29768" ht="12.75" customHeight="1" x14ac:dyDescent="0.2"/>
    <row r="29769" ht="12.75" customHeight="1" x14ac:dyDescent="0.2"/>
    <row r="29770" ht="12.75" customHeight="1" x14ac:dyDescent="0.2"/>
    <row r="29771" ht="12.75" customHeight="1" x14ac:dyDescent="0.2"/>
    <row r="29772" ht="12.75" customHeight="1" x14ac:dyDescent="0.2"/>
    <row r="29773" ht="12.75" customHeight="1" x14ac:dyDescent="0.2"/>
    <row r="29774" ht="12.75" customHeight="1" x14ac:dyDescent="0.2"/>
    <row r="29775" ht="12.75" customHeight="1" x14ac:dyDescent="0.2"/>
    <row r="29776" ht="12.75" customHeight="1" x14ac:dyDescent="0.2"/>
    <row r="29777" ht="12.75" customHeight="1" x14ac:dyDescent="0.2"/>
    <row r="29778" ht="12.75" customHeight="1" x14ac:dyDescent="0.2"/>
    <row r="29779" ht="12.75" customHeight="1" x14ac:dyDescent="0.2"/>
    <row r="29780" ht="12.75" customHeight="1" x14ac:dyDescent="0.2"/>
    <row r="29781" ht="12.75" customHeight="1" x14ac:dyDescent="0.2"/>
    <row r="29782" ht="12.75" customHeight="1" x14ac:dyDescent="0.2"/>
    <row r="29783" ht="12.75" customHeight="1" x14ac:dyDescent="0.2"/>
    <row r="29784" ht="12.75" customHeight="1" x14ac:dyDescent="0.2"/>
    <row r="29785" ht="12.75" customHeight="1" x14ac:dyDescent="0.2"/>
    <row r="29786" ht="12.75" customHeight="1" x14ac:dyDescent="0.2"/>
    <row r="29787" ht="12.75" customHeight="1" x14ac:dyDescent="0.2"/>
    <row r="29788" ht="12.75" customHeight="1" x14ac:dyDescent="0.2"/>
    <row r="29789" ht="12.75" customHeight="1" x14ac:dyDescent="0.2"/>
    <row r="29790" ht="12.75" customHeight="1" x14ac:dyDescent="0.2"/>
    <row r="29791" ht="12.75" customHeight="1" x14ac:dyDescent="0.2"/>
    <row r="29792" ht="12.75" customHeight="1" x14ac:dyDescent="0.2"/>
    <row r="29793" ht="12.75" customHeight="1" x14ac:dyDescent="0.2"/>
    <row r="29794" ht="12.75" customHeight="1" x14ac:dyDescent="0.2"/>
    <row r="29795" ht="12.75" customHeight="1" x14ac:dyDescent="0.2"/>
    <row r="29796" ht="12.75" customHeight="1" x14ac:dyDescent="0.2"/>
    <row r="29797" ht="12.75" customHeight="1" x14ac:dyDescent="0.2"/>
    <row r="29798" ht="12.75" customHeight="1" x14ac:dyDescent="0.2"/>
    <row r="29799" ht="12.75" customHeight="1" x14ac:dyDescent="0.2"/>
    <row r="29800" ht="12.75" customHeight="1" x14ac:dyDescent="0.2"/>
    <row r="29801" ht="12.75" customHeight="1" x14ac:dyDescent="0.2"/>
    <row r="29802" ht="12.75" customHeight="1" x14ac:dyDescent="0.2"/>
    <row r="29803" ht="12.75" customHeight="1" x14ac:dyDescent="0.2"/>
    <row r="29804" ht="12.75" customHeight="1" x14ac:dyDescent="0.2"/>
    <row r="29805" ht="12.75" customHeight="1" x14ac:dyDescent="0.2"/>
    <row r="29806" ht="12.75" customHeight="1" x14ac:dyDescent="0.2"/>
    <row r="29807" ht="12.75" customHeight="1" x14ac:dyDescent="0.2"/>
    <row r="29808" ht="12.75" customHeight="1" x14ac:dyDescent="0.2"/>
    <row r="29809" ht="12.75" customHeight="1" x14ac:dyDescent="0.2"/>
    <row r="29810" ht="12.75" customHeight="1" x14ac:dyDescent="0.2"/>
    <row r="29811" ht="12.75" customHeight="1" x14ac:dyDescent="0.2"/>
    <row r="29812" ht="12.75" customHeight="1" x14ac:dyDescent="0.2"/>
    <row r="29813" ht="12.75" customHeight="1" x14ac:dyDescent="0.2"/>
    <row r="29814" ht="12.75" customHeight="1" x14ac:dyDescent="0.2"/>
    <row r="29815" ht="12.75" customHeight="1" x14ac:dyDescent="0.2"/>
    <row r="29816" ht="12.75" customHeight="1" x14ac:dyDescent="0.2"/>
    <row r="29817" ht="12.75" customHeight="1" x14ac:dyDescent="0.2"/>
    <row r="29818" ht="12.75" customHeight="1" x14ac:dyDescent="0.2"/>
    <row r="29819" ht="12.75" customHeight="1" x14ac:dyDescent="0.2"/>
    <row r="29820" ht="12.75" customHeight="1" x14ac:dyDescent="0.2"/>
    <row r="29821" ht="12.75" customHeight="1" x14ac:dyDescent="0.2"/>
    <row r="29822" ht="12.75" customHeight="1" x14ac:dyDescent="0.2"/>
    <row r="29823" ht="12.75" customHeight="1" x14ac:dyDescent="0.2"/>
    <row r="29824" ht="12.75" customHeight="1" x14ac:dyDescent="0.2"/>
    <row r="29825" ht="12.75" customHeight="1" x14ac:dyDescent="0.2"/>
    <row r="29826" ht="12.75" customHeight="1" x14ac:dyDescent="0.2"/>
    <row r="29827" ht="12.75" customHeight="1" x14ac:dyDescent="0.2"/>
    <row r="29828" ht="12.75" customHeight="1" x14ac:dyDescent="0.2"/>
    <row r="29829" ht="12.75" customHeight="1" x14ac:dyDescent="0.2"/>
    <row r="29830" ht="12.75" customHeight="1" x14ac:dyDescent="0.2"/>
    <row r="29831" ht="12.75" customHeight="1" x14ac:dyDescent="0.2"/>
    <row r="29832" ht="12.75" customHeight="1" x14ac:dyDescent="0.2"/>
    <row r="29833" ht="12.75" customHeight="1" x14ac:dyDescent="0.2"/>
    <row r="29834" ht="12.75" customHeight="1" x14ac:dyDescent="0.2"/>
    <row r="29835" ht="12.75" customHeight="1" x14ac:dyDescent="0.2"/>
    <row r="29836" ht="12.75" customHeight="1" x14ac:dyDescent="0.2"/>
    <row r="29837" ht="12.75" customHeight="1" x14ac:dyDescent="0.2"/>
    <row r="29838" ht="12.75" customHeight="1" x14ac:dyDescent="0.2"/>
    <row r="29839" ht="12.75" customHeight="1" x14ac:dyDescent="0.2"/>
    <row r="29840" ht="12.75" customHeight="1" x14ac:dyDescent="0.2"/>
    <row r="29841" ht="12.75" customHeight="1" x14ac:dyDescent="0.2"/>
    <row r="29842" ht="12.75" customHeight="1" x14ac:dyDescent="0.2"/>
    <row r="29843" ht="12.75" customHeight="1" x14ac:dyDescent="0.2"/>
    <row r="29844" ht="12.75" customHeight="1" x14ac:dyDescent="0.2"/>
    <row r="29845" ht="12.75" customHeight="1" x14ac:dyDescent="0.2"/>
    <row r="29846" ht="12.75" customHeight="1" x14ac:dyDescent="0.2"/>
    <row r="29847" ht="12.75" customHeight="1" x14ac:dyDescent="0.2"/>
    <row r="29848" ht="12.75" customHeight="1" x14ac:dyDescent="0.2"/>
    <row r="29849" ht="12.75" customHeight="1" x14ac:dyDescent="0.2"/>
    <row r="29850" ht="12.75" customHeight="1" x14ac:dyDescent="0.2"/>
    <row r="29851" ht="12.75" customHeight="1" x14ac:dyDescent="0.2"/>
    <row r="29852" ht="12.75" customHeight="1" x14ac:dyDescent="0.2"/>
    <row r="29853" ht="12.75" customHeight="1" x14ac:dyDescent="0.2"/>
    <row r="29854" ht="12.75" customHeight="1" x14ac:dyDescent="0.2"/>
    <row r="29855" ht="12.75" customHeight="1" x14ac:dyDescent="0.2"/>
    <row r="29856" ht="12.75" customHeight="1" x14ac:dyDescent="0.2"/>
    <row r="29857" ht="12.75" customHeight="1" x14ac:dyDescent="0.2"/>
    <row r="29858" ht="12.75" customHeight="1" x14ac:dyDescent="0.2"/>
    <row r="29859" ht="12.75" customHeight="1" x14ac:dyDescent="0.2"/>
    <row r="29860" ht="12.75" customHeight="1" x14ac:dyDescent="0.2"/>
    <row r="29861" ht="12.75" customHeight="1" x14ac:dyDescent="0.2"/>
    <row r="29862" ht="12.75" customHeight="1" x14ac:dyDescent="0.2"/>
    <row r="29863" ht="12.75" customHeight="1" x14ac:dyDescent="0.2"/>
    <row r="29864" ht="12.75" customHeight="1" x14ac:dyDescent="0.2"/>
    <row r="29865" ht="12.75" customHeight="1" x14ac:dyDescent="0.2"/>
    <row r="29866" ht="12.75" customHeight="1" x14ac:dyDescent="0.2"/>
    <row r="29867" ht="12.75" customHeight="1" x14ac:dyDescent="0.2"/>
    <row r="29868" ht="12.75" customHeight="1" x14ac:dyDescent="0.2"/>
    <row r="29869" ht="12.75" customHeight="1" x14ac:dyDescent="0.2"/>
    <row r="29870" ht="12.75" customHeight="1" x14ac:dyDescent="0.2"/>
    <row r="29871" ht="12.75" customHeight="1" x14ac:dyDescent="0.2"/>
    <row r="29872" ht="12.75" customHeight="1" x14ac:dyDescent="0.2"/>
    <row r="29873" ht="12.75" customHeight="1" x14ac:dyDescent="0.2"/>
    <row r="29874" ht="12.75" customHeight="1" x14ac:dyDescent="0.2"/>
    <row r="29875" ht="12.75" customHeight="1" x14ac:dyDescent="0.2"/>
    <row r="29876" ht="12.75" customHeight="1" x14ac:dyDescent="0.2"/>
    <row r="29877" ht="12.75" customHeight="1" x14ac:dyDescent="0.2"/>
    <row r="29878" ht="12.75" customHeight="1" x14ac:dyDescent="0.2"/>
    <row r="29879" ht="12.75" customHeight="1" x14ac:dyDescent="0.2"/>
    <row r="29880" ht="12.75" customHeight="1" x14ac:dyDescent="0.2"/>
    <row r="29881" ht="12.75" customHeight="1" x14ac:dyDescent="0.2"/>
    <row r="29882" ht="12.75" customHeight="1" x14ac:dyDescent="0.2"/>
    <row r="29883" ht="12.75" customHeight="1" x14ac:dyDescent="0.2"/>
    <row r="29884" ht="12.75" customHeight="1" x14ac:dyDescent="0.2"/>
    <row r="29885" ht="12.75" customHeight="1" x14ac:dyDescent="0.2"/>
    <row r="29886" ht="12.75" customHeight="1" x14ac:dyDescent="0.2"/>
    <row r="29887" ht="12.75" customHeight="1" x14ac:dyDescent="0.2"/>
    <row r="29888" ht="12.75" customHeight="1" x14ac:dyDescent="0.2"/>
    <row r="29889" ht="12.75" customHeight="1" x14ac:dyDescent="0.2"/>
    <row r="29890" ht="12.75" customHeight="1" x14ac:dyDescent="0.2"/>
    <row r="29891" ht="12.75" customHeight="1" x14ac:dyDescent="0.2"/>
    <row r="29892" ht="12.75" customHeight="1" x14ac:dyDescent="0.2"/>
    <row r="29893" ht="12.75" customHeight="1" x14ac:dyDescent="0.2"/>
    <row r="29894" ht="12.75" customHeight="1" x14ac:dyDescent="0.2"/>
    <row r="29895" ht="12.75" customHeight="1" x14ac:dyDescent="0.2"/>
    <row r="29896" ht="12.75" customHeight="1" x14ac:dyDescent="0.2"/>
    <row r="29897" ht="12.75" customHeight="1" x14ac:dyDescent="0.2"/>
    <row r="29898" ht="12.75" customHeight="1" x14ac:dyDescent="0.2"/>
    <row r="29899" ht="12.75" customHeight="1" x14ac:dyDescent="0.2"/>
    <row r="29900" ht="12.75" customHeight="1" x14ac:dyDescent="0.2"/>
    <row r="29901" ht="12.75" customHeight="1" x14ac:dyDescent="0.2"/>
    <row r="29902" ht="12.75" customHeight="1" x14ac:dyDescent="0.2"/>
    <row r="29903" ht="12.75" customHeight="1" x14ac:dyDescent="0.2"/>
    <row r="29904" ht="12.75" customHeight="1" x14ac:dyDescent="0.2"/>
    <row r="29905" ht="12.75" customHeight="1" x14ac:dyDescent="0.2"/>
    <row r="29906" ht="12.75" customHeight="1" x14ac:dyDescent="0.2"/>
    <row r="29907" ht="12.75" customHeight="1" x14ac:dyDescent="0.2"/>
    <row r="29908" ht="12.75" customHeight="1" x14ac:dyDescent="0.2"/>
    <row r="29909" ht="12.75" customHeight="1" x14ac:dyDescent="0.2"/>
    <row r="29910" ht="12.75" customHeight="1" x14ac:dyDescent="0.2"/>
    <row r="29911" ht="12.75" customHeight="1" x14ac:dyDescent="0.2"/>
    <row r="29912" ht="12.75" customHeight="1" x14ac:dyDescent="0.2"/>
    <row r="29913" ht="12.75" customHeight="1" x14ac:dyDescent="0.2"/>
    <row r="29914" ht="12.75" customHeight="1" x14ac:dyDescent="0.2"/>
    <row r="29915" ht="12.75" customHeight="1" x14ac:dyDescent="0.2"/>
    <row r="29916" ht="12.75" customHeight="1" x14ac:dyDescent="0.2"/>
    <row r="29917" ht="12.75" customHeight="1" x14ac:dyDescent="0.2"/>
    <row r="29918" ht="12.75" customHeight="1" x14ac:dyDescent="0.2"/>
    <row r="29919" ht="12.75" customHeight="1" x14ac:dyDescent="0.2"/>
    <row r="29920" ht="12.75" customHeight="1" x14ac:dyDescent="0.2"/>
    <row r="29921" ht="12.75" customHeight="1" x14ac:dyDescent="0.2"/>
    <row r="29922" ht="12.75" customHeight="1" x14ac:dyDescent="0.2"/>
    <row r="29923" ht="12.75" customHeight="1" x14ac:dyDescent="0.2"/>
    <row r="29924" ht="12.75" customHeight="1" x14ac:dyDescent="0.2"/>
    <row r="29925" ht="12.75" customHeight="1" x14ac:dyDescent="0.2"/>
    <row r="29926" ht="12.75" customHeight="1" x14ac:dyDescent="0.2"/>
    <row r="29927" ht="12.75" customHeight="1" x14ac:dyDescent="0.2"/>
    <row r="29928" ht="12.75" customHeight="1" x14ac:dyDescent="0.2"/>
    <row r="29929" ht="12.75" customHeight="1" x14ac:dyDescent="0.2"/>
    <row r="29930" ht="12.75" customHeight="1" x14ac:dyDescent="0.2"/>
    <row r="29931" ht="12.75" customHeight="1" x14ac:dyDescent="0.2"/>
    <row r="29932" ht="12.75" customHeight="1" x14ac:dyDescent="0.2"/>
    <row r="29933" ht="12.75" customHeight="1" x14ac:dyDescent="0.2"/>
    <row r="29934" ht="12.75" customHeight="1" x14ac:dyDescent="0.2"/>
    <row r="29935" ht="12.75" customHeight="1" x14ac:dyDescent="0.2"/>
    <row r="29936" ht="12.75" customHeight="1" x14ac:dyDescent="0.2"/>
    <row r="29937" ht="12.75" customHeight="1" x14ac:dyDescent="0.2"/>
    <row r="29938" ht="12.75" customHeight="1" x14ac:dyDescent="0.2"/>
    <row r="29939" ht="12.75" customHeight="1" x14ac:dyDescent="0.2"/>
    <row r="29940" ht="12.75" customHeight="1" x14ac:dyDescent="0.2"/>
    <row r="29941" ht="12.75" customHeight="1" x14ac:dyDescent="0.2"/>
    <row r="29942" ht="12.75" customHeight="1" x14ac:dyDescent="0.2"/>
    <row r="29943" ht="12.75" customHeight="1" x14ac:dyDescent="0.2"/>
    <row r="29944" ht="12.75" customHeight="1" x14ac:dyDescent="0.2"/>
    <row r="29945" ht="12.75" customHeight="1" x14ac:dyDescent="0.2"/>
    <row r="29946" ht="12.75" customHeight="1" x14ac:dyDescent="0.2"/>
    <row r="29947" ht="12.75" customHeight="1" x14ac:dyDescent="0.2"/>
    <row r="29948" ht="12.75" customHeight="1" x14ac:dyDescent="0.2"/>
    <row r="29949" ht="12.75" customHeight="1" x14ac:dyDescent="0.2"/>
    <row r="29950" ht="12.75" customHeight="1" x14ac:dyDescent="0.2"/>
    <row r="29951" ht="12.75" customHeight="1" x14ac:dyDescent="0.2"/>
    <row r="29952" ht="12.75" customHeight="1" x14ac:dyDescent="0.2"/>
    <row r="29953" ht="12.75" customHeight="1" x14ac:dyDescent="0.2"/>
    <row r="29954" ht="12.75" customHeight="1" x14ac:dyDescent="0.2"/>
    <row r="29955" ht="12.75" customHeight="1" x14ac:dyDescent="0.2"/>
    <row r="29956" ht="12.75" customHeight="1" x14ac:dyDescent="0.2"/>
    <row r="29957" ht="12.75" customHeight="1" x14ac:dyDescent="0.2"/>
    <row r="29958" ht="12.75" customHeight="1" x14ac:dyDescent="0.2"/>
    <row r="29959" ht="12.75" customHeight="1" x14ac:dyDescent="0.2"/>
    <row r="29960" ht="12.75" customHeight="1" x14ac:dyDescent="0.2"/>
    <row r="29961" ht="12.75" customHeight="1" x14ac:dyDescent="0.2"/>
    <row r="29962" ht="12.75" customHeight="1" x14ac:dyDescent="0.2"/>
    <row r="29963" ht="12.75" customHeight="1" x14ac:dyDescent="0.2"/>
    <row r="29964" ht="12.75" customHeight="1" x14ac:dyDescent="0.2"/>
    <row r="29965" ht="12.75" customHeight="1" x14ac:dyDescent="0.2"/>
    <row r="29966" ht="12.75" customHeight="1" x14ac:dyDescent="0.2"/>
    <row r="29967" ht="12.75" customHeight="1" x14ac:dyDescent="0.2"/>
    <row r="29968" ht="12.75" customHeight="1" x14ac:dyDescent="0.2"/>
    <row r="29969" ht="12.75" customHeight="1" x14ac:dyDescent="0.2"/>
    <row r="29970" ht="12.75" customHeight="1" x14ac:dyDescent="0.2"/>
    <row r="29971" ht="12.75" customHeight="1" x14ac:dyDescent="0.2"/>
    <row r="29972" ht="12.75" customHeight="1" x14ac:dyDescent="0.2"/>
    <row r="29973" ht="12.75" customHeight="1" x14ac:dyDescent="0.2"/>
    <row r="29974" ht="12.75" customHeight="1" x14ac:dyDescent="0.2"/>
    <row r="29975" ht="12.75" customHeight="1" x14ac:dyDescent="0.2"/>
    <row r="29976" ht="12.75" customHeight="1" x14ac:dyDescent="0.2"/>
    <row r="29977" ht="12.75" customHeight="1" x14ac:dyDescent="0.2"/>
    <row r="29978" ht="12.75" customHeight="1" x14ac:dyDescent="0.2"/>
    <row r="29979" ht="12.75" customHeight="1" x14ac:dyDescent="0.2"/>
    <row r="29980" ht="12.75" customHeight="1" x14ac:dyDescent="0.2"/>
    <row r="29981" ht="12.75" customHeight="1" x14ac:dyDescent="0.2"/>
    <row r="29982" ht="12.75" customHeight="1" x14ac:dyDescent="0.2"/>
    <row r="29983" ht="12.75" customHeight="1" x14ac:dyDescent="0.2"/>
    <row r="29984" ht="12.75" customHeight="1" x14ac:dyDescent="0.2"/>
    <row r="29985" ht="12.75" customHeight="1" x14ac:dyDescent="0.2"/>
    <row r="29986" ht="12.75" customHeight="1" x14ac:dyDescent="0.2"/>
    <row r="29987" ht="12.75" customHeight="1" x14ac:dyDescent="0.2"/>
    <row r="29988" ht="12.75" customHeight="1" x14ac:dyDescent="0.2"/>
    <row r="29989" ht="12.75" customHeight="1" x14ac:dyDescent="0.2"/>
    <row r="29990" ht="12.75" customHeight="1" x14ac:dyDescent="0.2"/>
    <row r="29991" ht="12.75" customHeight="1" x14ac:dyDescent="0.2"/>
    <row r="29992" ht="12.75" customHeight="1" x14ac:dyDescent="0.2"/>
    <row r="29993" ht="12.75" customHeight="1" x14ac:dyDescent="0.2"/>
    <row r="29994" ht="12.75" customHeight="1" x14ac:dyDescent="0.2"/>
    <row r="29995" ht="12.75" customHeight="1" x14ac:dyDescent="0.2"/>
    <row r="29996" ht="12.75" customHeight="1" x14ac:dyDescent="0.2"/>
    <row r="29997" ht="12.75" customHeight="1" x14ac:dyDescent="0.2"/>
    <row r="29998" ht="12.75" customHeight="1" x14ac:dyDescent="0.2"/>
    <row r="29999" ht="12.75" customHeight="1" x14ac:dyDescent="0.2"/>
    <row r="30000" ht="12.75" customHeight="1" x14ac:dyDescent="0.2"/>
    <row r="30001" ht="12.75" customHeight="1" x14ac:dyDescent="0.2"/>
    <row r="30002" ht="12.75" customHeight="1" x14ac:dyDescent="0.2"/>
    <row r="30003" ht="12.75" customHeight="1" x14ac:dyDescent="0.2"/>
    <row r="30004" ht="12.75" customHeight="1" x14ac:dyDescent="0.2"/>
    <row r="30005" ht="12.75" customHeight="1" x14ac:dyDescent="0.2"/>
    <row r="30006" ht="12.75" customHeight="1" x14ac:dyDescent="0.2"/>
    <row r="30007" ht="12.75" customHeight="1" x14ac:dyDescent="0.2"/>
    <row r="30008" ht="12.75" customHeight="1" x14ac:dyDescent="0.2"/>
    <row r="30009" ht="12.75" customHeight="1" x14ac:dyDescent="0.2"/>
    <row r="30010" ht="12.75" customHeight="1" x14ac:dyDescent="0.2"/>
    <row r="30011" ht="12.75" customHeight="1" x14ac:dyDescent="0.2"/>
    <row r="30012" ht="12.75" customHeight="1" x14ac:dyDescent="0.2"/>
    <row r="30013" ht="12.75" customHeight="1" x14ac:dyDescent="0.2"/>
    <row r="30014" ht="12.75" customHeight="1" x14ac:dyDescent="0.2"/>
    <row r="30015" ht="12.75" customHeight="1" x14ac:dyDescent="0.2"/>
    <row r="30016" ht="12.75" customHeight="1" x14ac:dyDescent="0.2"/>
    <row r="30017" ht="12.75" customHeight="1" x14ac:dyDescent="0.2"/>
    <row r="30018" ht="12.75" customHeight="1" x14ac:dyDescent="0.2"/>
    <row r="30019" ht="12.75" customHeight="1" x14ac:dyDescent="0.2"/>
    <row r="30020" ht="12.75" customHeight="1" x14ac:dyDescent="0.2"/>
    <row r="30021" ht="12.75" customHeight="1" x14ac:dyDescent="0.2"/>
    <row r="30022" ht="12.75" customHeight="1" x14ac:dyDescent="0.2"/>
    <row r="30023" ht="12.75" customHeight="1" x14ac:dyDescent="0.2"/>
    <row r="30024" ht="12.75" customHeight="1" x14ac:dyDescent="0.2"/>
    <row r="30025" ht="12.75" customHeight="1" x14ac:dyDescent="0.2"/>
    <row r="30026" ht="12.75" customHeight="1" x14ac:dyDescent="0.2"/>
    <row r="30027" ht="12.75" customHeight="1" x14ac:dyDescent="0.2"/>
    <row r="30028" ht="12.75" customHeight="1" x14ac:dyDescent="0.2"/>
    <row r="30029" ht="12.75" customHeight="1" x14ac:dyDescent="0.2"/>
    <row r="30030" ht="12.75" customHeight="1" x14ac:dyDescent="0.2"/>
    <row r="30031" ht="12.75" customHeight="1" x14ac:dyDescent="0.2"/>
    <row r="30032" ht="12.75" customHeight="1" x14ac:dyDescent="0.2"/>
    <row r="30033" ht="12.75" customHeight="1" x14ac:dyDescent="0.2"/>
    <row r="30034" ht="12.75" customHeight="1" x14ac:dyDescent="0.2"/>
    <row r="30035" ht="12.75" customHeight="1" x14ac:dyDescent="0.2"/>
    <row r="30036" ht="12.75" customHeight="1" x14ac:dyDescent="0.2"/>
    <row r="30037" ht="12.75" customHeight="1" x14ac:dyDescent="0.2"/>
    <row r="30038" ht="12.75" customHeight="1" x14ac:dyDescent="0.2"/>
    <row r="30039" ht="12.75" customHeight="1" x14ac:dyDescent="0.2"/>
    <row r="30040" ht="12.75" customHeight="1" x14ac:dyDescent="0.2"/>
    <row r="30041" ht="12.75" customHeight="1" x14ac:dyDescent="0.2"/>
    <row r="30042" ht="12.75" customHeight="1" x14ac:dyDescent="0.2"/>
    <row r="30043" ht="12.75" customHeight="1" x14ac:dyDescent="0.2"/>
    <row r="30044" ht="12.75" customHeight="1" x14ac:dyDescent="0.2"/>
    <row r="30045" ht="12.75" customHeight="1" x14ac:dyDescent="0.2"/>
    <row r="30046" ht="12.75" customHeight="1" x14ac:dyDescent="0.2"/>
    <row r="30047" ht="12.75" customHeight="1" x14ac:dyDescent="0.2"/>
    <row r="30048" ht="12.75" customHeight="1" x14ac:dyDescent="0.2"/>
    <row r="30049" ht="12.75" customHeight="1" x14ac:dyDescent="0.2"/>
    <row r="30050" ht="12.75" customHeight="1" x14ac:dyDescent="0.2"/>
    <row r="30051" ht="12.75" customHeight="1" x14ac:dyDescent="0.2"/>
    <row r="30052" ht="12.75" customHeight="1" x14ac:dyDescent="0.2"/>
    <row r="30053" ht="12.75" customHeight="1" x14ac:dyDescent="0.2"/>
    <row r="30054" ht="12.75" customHeight="1" x14ac:dyDescent="0.2"/>
    <row r="30055" ht="12.75" customHeight="1" x14ac:dyDescent="0.2"/>
    <row r="30056" ht="12.75" customHeight="1" x14ac:dyDescent="0.2"/>
    <row r="30057" ht="12.75" customHeight="1" x14ac:dyDescent="0.2"/>
    <row r="30058" ht="12.75" customHeight="1" x14ac:dyDescent="0.2"/>
    <row r="30059" ht="12.75" customHeight="1" x14ac:dyDescent="0.2"/>
    <row r="30060" ht="12.75" customHeight="1" x14ac:dyDescent="0.2"/>
    <row r="30061" ht="12.75" customHeight="1" x14ac:dyDescent="0.2"/>
    <row r="30062" ht="12.75" customHeight="1" x14ac:dyDescent="0.2"/>
    <row r="30063" ht="12.75" customHeight="1" x14ac:dyDescent="0.2"/>
    <row r="30064" ht="12.75" customHeight="1" x14ac:dyDescent="0.2"/>
    <row r="30065" ht="12.75" customHeight="1" x14ac:dyDescent="0.2"/>
    <row r="30066" ht="12.75" customHeight="1" x14ac:dyDescent="0.2"/>
    <row r="30067" ht="12.75" customHeight="1" x14ac:dyDescent="0.2"/>
    <row r="30068" ht="12.75" customHeight="1" x14ac:dyDescent="0.2"/>
    <row r="30069" ht="12.75" customHeight="1" x14ac:dyDescent="0.2"/>
    <row r="30070" ht="12.75" customHeight="1" x14ac:dyDescent="0.2"/>
    <row r="30071" ht="12.75" customHeight="1" x14ac:dyDescent="0.2"/>
    <row r="30072" ht="12.75" customHeight="1" x14ac:dyDescent="0.2"/>
    <row r="30073" ht="12.75" customHeight="1" x14ac:dyDescent="0.2"/>
    <row r="30074" ht="12.75" customHeight="1" x14ac:dyDescent="0.2"/>
    <row r="30075" ht="12.75" customHeight="1" x14ac:dyDescent="0.2"/>
    <row r="30076" ht="12.75" customHeight="1" x14ac:dyDescent="0.2"/>
    <row r="30077" ht="12.75" customHeight="1" x14ac:dyDescent="0.2"/>
    <row r="30078" ht="12.75" customHeight="1" x14ac:dyDescent="0.2"/>
    <row r="30079" ht="12.75" customHeight="1" x14ac:dyDescent="0.2"/>
    <row r="30080" ht="12.75" customHeight="1" x14ac:dyDescent="0.2"/>
    <row r="30081" ht="12.75" customHeight="1" x14ac:dyDescent="0.2"/>
    <row r="30082" ht="12.75" customHeight="1" x14ac:dyDescent="0.2"/>
    <row r="30083" ht="12.75" customHeight="1" x14ac:dyDescent="0.2"/>
    <row r="30084" ht="12.75" customHeight="1" x14ac:dyDescent="0.2"/>
    <row r="30085" ht="12.75" customHeight="1" x14ac:dyDescent="0.2"/>
    <row r="30086" ht="12.75" customHeight="1" x14ac:dyDescent="0.2"/>
    <row r="30087" ht="12.75" customHeight="1" x14ac:dyDescent="0.2"/>
    <row r="30088" ht="12.75" customHeight="1" x14ac:dyDescent="0.2"/>
    <row r="30089" ht="12.75" customHeight="1" x14ac:dyDescent="0.2"/>
    <row r="30090" ht="12.75" customHeight="1" x14ac:dyDescent="0.2"/>
    <row r="30091" ht="12.75" customHeight="1" x14ac:dyDescent="0.2"/>
    <row r="30092" ht="12.75" customHeight="1" x14ac:dyDescent="0.2"/>
    <row r="30093" ht="12.75" customHeight="1" x14ac:dyDescent="0.2"/>
    <row r="30094" ht="12.75" customHeight="1" x14ac:dyDescent="0.2"/>
    <row r="30095" ht="12.75" customHeight="1" x14ac:dyDescent="0.2"/>
    <row r="30096" ht="12.75" customHeight="1" x14ac:dyDescent="0.2"/>
    <row r="30097" ht="12.75" customHeight="1" x14ac:dyDescent="0.2"/>
    <row r="30098" ht="12.75" customHeight="1" x14ac:dyDescent="0.2"/>
    <row r="30099" ht="12.75" customHeight="1" x14ac:dyDescent="0.2"/>
    <row r="30100" ht="12.75" customHeight="1" x14ac:dyDescent="0.2"/>
    <row r="30101" ht="12.75" customHeight="1" x14ac:dyDescent="0.2"/>
    <row r="30102" ht="12.75" customHeight="1" x14ac:dyDescent="0.2"/>
    <row r="30103" ht="12.75" customHeight="1" x14ac:dyDescent="0.2"/>
    <row r="30104" ht="12.75" customHeight="1" x14ac:dyDescent="0.2"/>
    <row r="30105" ht="12.75" customHeight="1" x14ac:dyDescent="0.2"/>
    <row r="30106" ht="12.75" customHeight="1" x14ac:dyDescent="0.2"/>
    <row r="30107" ht="12.75" customHeight="1" x14ac:dyDescent="0.2"/>
    <row r="30108" ht="12.75" customHeight="1" x14ac:dyDescent="0.2"/>
    <row r="30109" ht="12.75" customHeight="1" x14ac:dyDescent="0.2"/>
    <row r="30110" ht="12.75" customHeight="1" x14ac:dyDescent="0.2"/>
    <row r="30111" ht="12.75" customHeight="1" x14ac:dyDescent="0.2"/>
    <row r="30112" ht="12.75" customHeight="1" x14ac:dyDescent="0.2"/>
    <row r="30113" ht="12.75" customHeight="1" x14ac:dyDescent="0.2"/>
    <row r="30114" ht="12.75" customHeight="1" x14ac:dyDescent="0.2"/>
    <row r="30115" ht="12.75" customHeight="1" x14ac:dyDescent="0.2"/>
    <row r="30116" ht="12.75" customHeight="1" x14ac:dyDescent="0.2"/>
    <row r="30117" ht="12.75" customHeight="1" x14ac:dyDescent="0.2"/>
    <row r="30118" ht="12.75" customHeight="1" x14ac:dyDescent="0.2"/>
    <row r="30119" ht="12.75" customHeight="1" x14ac:dyDescent="0.2"/>
    <row r="30120" ht="12.75" customHeight="1" x14ac:dyDescent="0.2"/>
    <row r="30121" ht="12.75" customHeight="1" x14ac:dyDescent="0.2"/>
    <row r="30122" ht="12.75" customHeight="1" x14ac:dyDescent="0.2"/>
    <row r="30123" ht="12.75" customHeight="1" x14ac:dyDescent="0.2"/>
    <row r="30124" ht="12.75" customHeight="1" x14ac:dyDescent="0.2"/>
    <row r="30125" ht="12.75" customHeight="1" x14ac:dyDescent="0.2"/>
    <row r="30126" ht="12.75" customHeight="1" x14ac:dyDescent="0.2"/>
    <row r="30127" ht="12.75" customHeight="1" x14ac:dyDescent="0.2"/>
    <row r="30128" ht="12.75" customHeight="1" x14ac:dyDescent="0.2"/>
    <row r="30129" ht="12.75" customHeight="1" x14ac:dyDescent="0.2"/>
    <row r="30130" ht="12.75" customHeight="1" x14ac:dyDescent="0.2"/>
    <row r="30131" ht="12.75" customHeight="1" x14ac:dyDescent="0.2"/>
    <row r="30132" ht="12.75" customHeight="1" x14ac:dyDescent="0.2"/>
    <row r="30133" ht="12.75" customHeight="1" x14ac:dyDescent="0.2"/>
    <row r="30134" ht="12.75" customHeight="1" x14ac:dyDescent="0.2"/>
    <row r="30135" ht="12.75" customHeight="1" x14ac:dyDescent="0.2"/>
    <row r="30136" ht="12.75" customHeight="1" x14ac:dyDescent="0.2"/>
    <row r="30137" ht="12.75" customHeight="1" x14ac:dyDescent="0.2"/>
    <row r="30138" ht="12.75" customHeight="1" x14ac:dyDescent="0.2"/>
    <row r="30139" ht="12.75" customHeight="1" x14ac:dyDescent="0.2"/>
    <row r="30140" ht="12.75" customHeight="1" x14ac:dyDescent="0.2"/>
    <row r="30141" ht="12.75" customHeight="1" x14ac:dyDescent="0.2"/>
    <row r="30142" ht="12.75" customHeight="1" x14ac:dyDescent="0.2"/>
    <row r="30143" ht="12.75" customHeight="1" x14ac:dyDescent="0.2"/>
    <row r="30144" ht="12.75" customHeight="1" x14ac:dyDescent="0.2"/>
    <row r="30145" ht="12.75" customHeight="1" x14ac:dyDescent="0.2"/>
    <row r="30146" ht="12.75" customHeight="1" x14ac:dyDescent="0.2"/>
    <row r="30147" ht="12.75" customHeight="1" x14ac:dyDescent="0.2"/>
    <row r="30148" ht="12.75" customHeight="1" x14ac:dyDescent="0.2"/>
    <row r="30149" ht="12.75" customHeight="1" x14ac:dyDescent="0.2"/>
    <row r="30150" ht="12.75" customHeight="1" x14ac:dyDescent="0.2"/>
    <row r="30151" ht="12.75" customHeight="1" x14ac:dyDescent="0.2"/>
    <row r="30152" ht="12.75" customHeight="1" x14ac:dyDescent="0.2"/>
    <row r="30153" ht="12.75" customHeight="1" x14ac:dyDescent="0.2"/>
    <row r="30154" ht="12.75" customHeight="1" x14ac:dyDescent="0.2"/>
    <row r="30155" ht="12.75" customHeight="1" x14ac:dyDescent="0.2"/>
    <row r="30156" ht="12.75" customHeight="1" x14ac:dyDescent="0.2"/>
    <row r="30157" ht="12.75" customHeight="1" x14ac:dyDescent="0.2"/>
    <row r="30158" ht="12.75" customHeight="1" x14ac:dyDescent="0.2"/>
    <row r="30159" ht="12.75" customHeight="1" x14ac:dyDescent="0.2"/>
    <row r="30160" ht="12.75" customHeight="1" x14ac:dyDescent="0.2"/>
    <row r="30161" ht="12.75" customHeight="1" x14ac:dyDescent="0.2"/>
    <row r="30162" ht="12.75" customHeight="1" x14ac:dyDescent="0.2"/>
    <row r="30163" ht="12.75" customHeight="1" x14ac:dyDescent="0.2"/>
    <row r="30164" ht="12.75" customHeight="1" x14ac:dyDescent="0.2"/>
    <row r="30165" ht="12.75" customHeight="1" x14ac:dyDescent="0.2"/>
    <row r="30166" ht="12.75" customHeight="1" x14ac:dyDescent="0.2"/>
    <row r="30167" ht="12.75" customHeight="1" x14ac:dyDescent="0.2"/>
    <row r="30168" ht="12.75" customHeight="1" x14ac:dyDescent="0.2"/>
    <row r="30169" ht="12.75" customHeight="1" x14ac:dyDescent="0.2"/>
    <row r="30170" ht="12.75" customHeight="1" x14ac:dyDescent="0.2"/>
    <row r="30171" ht="12.75" customHeight="1" x14ac:dyDescent="0.2"/>
    <row r="30172" ht="12.75" customHeight="1" x14ac:dyDescent="0.2"/>
    <row r="30173" ht="12.75" customHeight="1" x14ac:dyDescent="0.2"/>
    <row r="30174" ht="12.75" customHeight="1" x14ac:dyDescent="0.2"/>
    <row r="30175" ht="12.75" customHeight="1" x14ac:dyDescent="0.2"/>
    <row r="30176" ht="12.75" customHeight="1" x14ac:dyDescent="0.2"/>
    <row r="30177" ht="12.75" customHeight="1" x14ac:dyDescent="0.2"/>
    <row r="30178" ht="12.75" customHeight="1" x14ac:dyDescent="0.2"/>
    <row r="30179" ht="12.75" customHeight="1" x14ac:dyDescent="0.2"/>
    <row r="30180" ht="12.75" customHeight="1" x14ac:dyDescent="0.2"/>
    <row r="30181" ht="12.75" customHeight="1" x14ac:dyDescent="0.2"/>
    <row r="30182" ht="12.75" customHeight="1" x14ac:dyDescent="0.2"/>
    <row r="30183" ht="12.75" customHeight="1" x14ac:dyDescent="0.2"/>
    <row r="30184" ht="12.75" customHeight="1" x14ac:dyDescent="0.2"/>
    <row r="30185" ht="12.75" customHeight="1" x14ac:dyDescent="0.2"/>
    <row r="30186" ht="12.75" customHeight="1" x14ac:dyDescent="0.2"/>
    <row r="30187" ht="12.75" customHeight="1" x14ac:dyDescent="0.2"/>
    <row r="30188" ht="12.75" customHeight="1" x14ac:dyDescent="0.2"/>
    <row r="30189" ht="12.75" customHeight="1" x14ac:dyDescent="0.2"/>
    <row r="30190" ht="12.75" customHeight="1" x14ac:dyDescent="0.2"/>
    <row r="30191" ht="12.75" customHeight="1" x14ac:dyDescent="0.2"/>
    <row r="30192" ht="12.75" customHeight="1" x14ac:dyDescent="0.2"/>
    <row r="30193" ht="12.75" customHeight="1" x14ac:dyDescent="0.2"/>
    <row r="30194" ht="12.75" customHeight="1" x14ac:dyDescent="0.2"/>
    <row r="30195" ht="12.75" customHeight="1" x14ac:dyDescent="0.2"/>
    <row r="30196" ht="12.75" customHeight="1" x14ac:dyDescent="0.2"/>
    <row r="30197" ht="12.75" customHeight="1" x14ac:dyDescent="0.2"/>
    <row r="30198" ht="12.75" customHeight="1" x14ac:dyDescent="0.2"/>
    <row r="30199" ht="12.75" customHeight="1" x14ac:dyDescent="0.2"/>
    <row r="30200" ht="12.75" customHeight="1" x14ac:dyDescent="0.2"/>
    <row r="30201" ht="12.75" customHeight="1" x14ac:dyDescent="0.2"/>
    <row r="30202" ht="12.75" customHeight="1" x14ac:dyDescent="0.2"/>
    <row r="30203" ht="12.75" customHeight="1" x14ac:dyDescent="0.2"/>
    <row r="30204" ht="12.75" customHeight="1" x14ac:dyDescent="0.2"/>
    <row r="30205" ht="12.75" customHeight="1" x14ac:dyDescent="0.2"/>
    <row r="30206" ht="12.75" customHeight="1" x14ac:dyDescent="0.2"/>
    <row r="30207" ht="12.75" customHeight="1" x14ac:dyDescent="0.2"/>
    <row r="30208" ht="12.75" customHeight="1" x14ac:dyDescent="0.2"/>
    <row r="30209" ht="12.75" customHeight="1" x14ac:dyDescent="0.2"/>
    <row r="30210" ht="12.75" customHeight="1" x14ac:dyDescent="0.2"/>
    <row r="30211" ht="12.75" customHeight="1" x14ac:dyDescent="0.2"/>
    <row r="30212" ht="12.75" customHeight="1" x14ac:dyDescent="0.2"/>
    <row r="30213" ht="12.75" customHeight="1" x14ac:dyDescent="0.2"/>
    <row r="30214" ht="12.75" customHeight="1" x14ac:dyDescent="0.2"/>
    <row r="30215" ht="12.75" customHeight="1" x14ac:dyDescent="0.2"/>
    <row r="30216" ht="12.75" customHeight="1" x14ac:dyDescent="0.2"/>
    <row r="30217" ht="12.75" customHeight="1" x14ac:dyDescent="0.2"/>
    <row r="30218" ht="12.75" customHeight="1" x14ac:dyDescent="0.2"/>
    <row r="30219" ht="12.75" customHeight="1" x14ac:dyDescent="0.2"/>
    <row r="30220" ht="12.75" customHeight="1" x14ac:dyDescent="0.2"/>
    <row r="30221" ht="12.75" customHeight="1" x14ac:dyDescent="0.2"/>
    <row r="30222" ht="12.75" customHeight="1" x14ac:dyDescent="0.2"/>
    <row r="30223" ht="12.75" customHeight="1" x14ac:dyDescent="0.2"/>
    <row r="30224" ht="12.75" customHeight="1" x14ac:dyDescent="0.2"/>
    <row r="30225" ht="12.75" customHeight="1" x14ac:dyDescent="0.2"/>
    <row r="30226" ht="12.75" customHeight="1" x14ac:dyDescent="0.2"/>
    <row r="30227" ht="12.75" customHeight="1" x14ac:dyDescent="0.2"/>
    <row r="30228" ht="12.75" customHeight="1" x14ac:dyDescent="0.2"/>
    <row r="30229" ht="12.75" customHeight="1" x14ac:dyDescent="0.2"/>
    <row r="30230" ht="12.75" customHeight="1" x14ac:dyDescent="0.2"/>
    <row r="30231" ht="12.75" customHeight="1" x14ac:dyDescent="0.2"/>
    <row r="30232" ht="12.75" customHeight="1" x14ac:dyDescent="0.2"/>
    <row r="30233" ht="12.75" customHeight="1" x14ac:dyDescent="0.2"/>
    <row r="30234" ht="12.75" customHeight="1" x14ac:dyDescent="0.2"/>
    <row r="30235" ht="12.75" customHeight="1" x14ac:dyDescent="0.2"/>
    <row r="30236" ht="12.75" customHeight="1" x14ac:dyDescent="0.2"/>
    <row r="30237" ht="12.75" customHeight="1" x14ac:dyDescent="0.2"/>
    <row r="30238" ht="12.75" customHeight="1" x14ac:dyDescent="0.2"/>
    <row r="30239" ht="12.75" customHeight="1" x14ac:dyDescent="0.2"/>
    <row r="30240" ht="12.75" customHeight="1" x14ac:dyDescent="0.2"/>
    <row r="30241" ht="12.75" customHeight="1" x14ac:dyDescent="0.2"/>
    <row r="30242" ht="12.75" customHeight="1" x14ac:dyDescent="0.2"/>
    <row r="30243" ht="12.75" customHeight="1" x14ac:dyDescent="0.2"/>
    <row r="30244" ht="12.75" customHeight="1" x14ac:dyDescent="0.2"/>
    <row r="30245" ht="12.75" customHeight="1" x14ac:dyDescent="0.2"/>
    <row r="30246" ht="12.75" customHeight="1" x14ac:dyDescent="0.2"/>
    <row r="30247" ht="12.75" customHeight="1" x14ac:dyDescent="0.2"/>
    <row r="30248" ht="12.75" customHeight="1" x14ac:dyDescent="0.2"/>
    <row r="30249" ht="12.75" customHeight="1" x14ac:dyDescent="0.2"/>
    <row r="30250" ht="12.75" customHeight="1" x14ac:dyDescent="0.2"/>
    <row r="30251" ht="12.75" customHeight="1" x14ac:dyDescent="0.2"/>
    <row r="30252" ht="12.75" customHeight="1" x14ac:dyDescent="0.2"/>
    <row r="30253" ht="12.75" customHeight="1" x14ac:dyDescent="0.2"/>
    <row r="30254" ht="12.75" customHeight="1" x14ac:dyDescent="0.2"/>
    <row r="30255" ht="12.75" customHeight="1" x14ac:dyDescent="0.2"/>
    <row r="30256" ht="12.75" customHeight="1" x14ac:dyDescent="0.2"/>
    <row r="30257" ht="12.75" customHeight="1" x14ac:dyDescent="0.2"/>
    <row r="30258" ht="12.75" customHeight="1" x14ac:dyDescent="0.2"/>
    <row r="30259" ht="12.75" customHeight="1" x14ac:dyDescent="0.2"/>
    <row r="30260" ht="12.75" customHeight="1" x14ac:dyDescent="0.2"/>
    <row r="30261" ht="12.75" customHeight="1" x14ac:dyDescent="0.2"/>
    <row r="30262" ht="12.75" customHeight="1" x14ac:dyDescent="0.2"/>
    <row r="30263" ht="12.75" customHeight="1" x14ac:dyDescent="0.2"/>
    <row r="30264" ht="12.75" customHeight="1" x14ac:dyDescent="0.2"/>
    <row r="30265" ht="12.75" customHeight="1" x14ac:dyDescent="0.2"/>
    <row r="30266" ht="12.75" customHeight="1" x14ac:dyDescent="0.2"/>
    <row r="30267" ht="12.75" customHeight="1" x14ac:dyDescent="0.2"/>
    <row r="30268" ht="12.75" customHeight="1" x14ac:dyDescent="0.2"/>
    <row r="30269" ht="12.75" customHeight="1" x14ac:dyDescent="0.2"/>
    <row r="30270" ht="12.75" customHeight="1" x14ac:dyDescent="0.2"/>
    <row r="30271" ht="12.75" customHeight="1" x14ac:dyDescent="0.2"/>
    <row r="30272" ht="12.75" customHeight="1" x14ac:dyDescent="0.2"/>
    <row r="30273" ht="12.75" customHeight="1" x14ac:dyDescent="0.2"/>
    <row r="30274" ht="12.75" customHeight="1" x14ac:dyDescent="0.2"/>
    <row r="30275" ht="12.75" customHeight="1" x14ac:dyDescent="0.2"/>
    <row r="30276" ht="12.75" customHeight="1" x14ac:dyDescent="0.2"/>
    <row r="30277" ht="12.75" customHeight="1" x14ac:dyDescent="0.2"/>
    <row r="30278" ht="12.75" customHeight="1" x14ac:dyDescent="0.2"/>
    <row r="30279" ht="12.75" customHeight="1" x14ac:dyDescent="0.2"/>
    <row r="30280" ht="12.75" customHeight="1" x14ac:dyDescent="0.2"/>
    <row r="30281" ht="12.75" customHeight="1" x14ac:dyDescent="0.2"/>
    <row r="30282" ht="12.75" customHeight="1" x14ac:dyDescent="0.2"/>
    <row r="30283" ht="12.75" customHeight="1" x14ac:dyDescent="0.2"/>
    <row r="30284" ht="12.75" customHeight="1" x14ac:dyDescent="0.2"/>
    <row r="30285" ht="12.75" customHeight="1" x14ac:dyDescent="0.2"/>
    <row r="30286" ht="12.75" customHeight="1" x14ac:dyDescent="0.2"/>
    <row r="30287" ht="12.75" customHeight="1" x14ac:dyDescent="0.2"/>
    <row r="30288" ht="12.75" customHeight="1" x14ac:dyDescent="0.2"/>
    <row r="30289" ht="12.75" customHeight="1" x14ac:dyDescent="0.2"/>
    <row r="30290" ht="12.75" customHeight="1" x14ac:dyDescent="0.2"/>
    <row r="30291" ht="12.75" customHeight="1" x14ac:dyDescent="0.2"/>
    <row r="30292" ht="12.75" customHeight="1" x14ac:dyDescent="0.2"/>
    <row r="30293" ht="12.75" customHeight="1" x14ac:dyDescent="0.2"/>
    <row r="30294" ht="12.75" customHeight="1" x14ac:dyDescent="0.2"/>
    <row r="30295" ht="12.75" customHeight="1" x14ac:dyDescent="0.2"/>
    <row r="30296" ht="12.75" customHeight="1" x14ac:dyDescent="0.2"/>
    <row r="30297" ht="12.75" customHeight="1" x14ac:dyDescent="0.2"/>
    <row r="30298" ht="12.75" customHeight="1" x14ac:dyDescent="0.2"/>
    <row r="30299" ht="12.75" customHeight="1" x14ac:dyDescent="0.2"/>
    <row r="30300" ht="12.75" customHeight="1" x14ac:dyDescent="0.2"/>
    <row r="30301" ht="12.75" customHeight="1" x14ac:dyDescent="0.2"/>
    <row r="30302" ht="12.75" customHeight="1" x14ac:dyDescent="0.2"/>
    <row r="30303" ht="12.75" customHeight="1" x14ac:dyDescent="0.2"/>
    <row r="30304" ht="12.75" customHeight="1" x14ac:dyDescent="0.2"/>
    <row r="30305" ht="12.75" customHeight="1" x14ac:dyDescent="0.2"/>
    <row r="30306" ht="12.75" customHeight="1" x14ac:dyDescent="0.2"/>
    <row r="30307" ht="12.75" customHeight="1" x14ac:dyDescent="0.2"/>
    <row r="30308" ht="12.75" customHeight="1" x14ac:dyDescent="0.2"/>
    <row r="30309" ht="12.75" customHeight="1" x14ac:dyDescent="0.2"/>
    <row r="30310" ht="12.75" customHeight="1" x14ac:dyDescent="0.2"/>
    <row r="30311" ht="12.75" customHeight="1" x14ac:dyDescent="0.2"/>
    <row r="30312" ht="12.75" customHeight="1" x14ac:dyDescent="0.2"/>
    <row r="30313" ht="12.75" customHeight="1" x14ac:dyDescent="0.2"/>
    <row r="30314" ht="12.75" customHeight="1" x14ac:dyDescent="0.2"/>
    <row r="30315" ht="12.75" customHeight="1" x14ac:dyDescent="0.2"/>
    <row r="30316" ht="12.75" customHeight="1" x14ac:dyDescent="0.2"/>
    <row r="30317" ht="12.75" customHeight="1" x14ac:dyDescent="0.2"/>
    <row r="30318" ht="12.75" customHeight="1" x14ac:dyDescent="0.2"/>
    <row r="30319" ht="12.75" customHeight="1" x14ac:dyDescent="0.2"/>
    <row r="30320" ht="12.75" customHeight="1" x14ac:dyDescent="0.2"/>
    <row r="30321" ht="12.75" customHeight="1" x14ac:dyDescent="0.2"/>
    <row r="30322" ht="12.75" customHeight="1" x14ac:dyDescent="0.2"/>
    <row r="30323" ht="12.75" customHeight="1" x14ac:dyDescent="0.2"/>
    <row r="30324" ht="12.75" customHeight="1" x14ac:dyDescent="0.2"/>
    <row r="30325" ht="12.75" customHeight="1" x14ac:dyDescent="0.2"/>
    <row r="30326" ht="12.75" customHeight="1" x14ac:dyDescent="0.2"/>
    <row r="30327" ht="12.75" customHeight="1" x14ac:dyDescent="0.2"/>
    <row r="30328" ht="12.75" customHeight="1" x14ac:dyDescent="0.2"/>
    <row r="30329" ht="12.75" customHeight="1" x14ac:dyDescent="0.2"/>
    <row r="30330" ht="12.75" customHeight="1" x14ac:dyDescent="0.2"/>
    <row r="30331" ht="12.75" customHeight="1" x14ac:dyDescent="0.2"/>
    <row r="30332" ht="12.75" customHeight="1" x14ac:dyDescent="0.2"/>
    <row r="30333" ht="12.75" customHeight="1" x14ac:dyDescent="0.2"/>
    <row r="30334" ht="12.75" customHeight="1" x14ac:dyDescent="0.2"/>
    <row r="30335" ht="12.75" customHeight="1" x14ac:dyDescent="0.2"/>
    <row r="30336" ht="12.75" customHeight="1" x14ac:dyDescent="0.2"/>
    <row r="30337" ht="12.75" customHeight="1" x14ac:dyDescent="0.2"/>
    <row r="30338" ht="12.75" customHeight="1" x14ac:dyDescent="0.2"/>
    <row r="30339" ht="12.75" customHeight="1" x14ac:dyDescent="0.2"/>
    <row r="30340" ht="12.75" customHeight="1" x14ac:dyDescent="0.2"/>
    <row r="30341" ht="12.75" customHeight="1" x14ac:dyDescent="0.2"/>
    <row r="30342" ht="12.75" customHeight="1" x14ac:dyDescent="0.2"/>
    <row r="30343" ht="12.75" customHeight="1" x14ac:dyDescent="0.2"/>
    <row r="30344" ht="12.75" customHeight="1" x14ac:dyDescent="0.2"/>
    <row r="30345" ht="12.75" customHeight="1" x14ac:dyDescent="0.2"/>
    <row r="30346" ht="12.75" customHeight="1" x14ac:dyDescent="0.2"/>
    <row r="30347" ht="12.75" customHeight="1" x14ac:dyDescent="0.2"/>
    <row r="30348" ht="12.75" customHeight="1" x14ac:dyDescent="0.2"/>
    <row r="30349" ht="12.75" customHeight="1" x14ac:dyDescent="0.2"/>
    <row r="30350" ht="12.75" customHeight="1" x14ac:dyDescent="0.2"/>
    <row r="30351" ht="12.75" customHeight="1" x14ac:dyDescent="0.2"/>
    <row r="30352" ht="12.75" customHeight="1" x14ac:dyDescent="0.2"/>
    <row r="30353" ht="12.75" customHeight="1" x14ac:dyDescent="0.2"/>
    <row r="30354" ht="12.75" customHeight="1" x14ac:dyDescent="0.2"/>
    <row r="30355" ht="12.75" customHeight="1" x14ac:dyDescent="0.2"/>
    <row r="30356" ht="12.75" customHeight="1" x14ac:dyDescent="0.2"/>
    <row r="30357" ht="12.75" customHeight="1" x14ac:dyDescent="0.2"/>
    <row r="30358" ht="12.75" customHeight="1" x14ac:dyDescent="0.2"/>
    <row r="30359" ht="12.75" customHeight="1" x14ac:dyDescent="0.2"/>
    <row r="30360" ht="12.75" customHeight="1" x14ac:dyDescent="0.2"/>
    <row r="30361" ht="12.75" customHeight="1" x14ac:dyDescent="0.2"/>
    <row r="30362" ht="12.75" customHeight="1" x14ac:dyDescent="0.2"/>
    <row r="30363" ht="12.75" customHeight="1" x14ac:dyDescent="0.2"/>
    <row r="30364" ht="12.75" customHeight="1" x14ac:dyDescent="0.2"/>
    <row r="30365" ht="12.75" customHeight="1" x14ac:dyDescent="0.2"/>
    <row r="30366" ht="12.75" customHeight="1" x14ac:dyDescent="0.2"/>
    <row r="30367" ht="12.75" customHeight="1" x14ac:dyDescent="0.2"/>
    <row r="30368" ht="12.75" customHeight="1" x14ac:dyDescent="0.2"/>
    <row r="30369" ht="12.75" customHeight="1" x14ac:dyDescent="0.2"/>
    <row r="30370" ht="12.75" customHeight="1" x14ac:dyDescent="0.2"/>
    <row r="30371" ht="12.75" customHeight="1" x14ac:dyDescent="0.2"/>
    <row r="30372" ht="12.75" customHeight="1" x14ac:dyDescent="0.2"/>
    <row r="30373" ht="12.75" customHeight="1" x14ac:dyDescent="0.2"/>
    <row r="30374" ht="12.75" customHeight="1" x14ac:dyDescent="0.2"/>
    <row r="30375" ht="12.75" customHeight="1" x14ac:dyDescent="0.2"/>
    <row r="30376" ht="12.75" customHeight="1" x14ac:dyDescent="0.2"/>
    <row r="30377" ht="12.75" customHeight="1" x14ac:dyDescent="0.2"/>
    <row r="30378" ht="12.75" customHeight="1" x14ac:dyDescent="0.2"/>
    <row r="30379" ht="12.75" customHeight="1" x14ac:dyDescent="0.2"/>
    <row r="30380" ht="12.75" customHeight="1" x14ac:dyDescent="0.2"/>
    <row r="30381" ht="12.75" customHeight="1" x14ac:dyDescent="0.2"/>
    <row r="30382" ht="12.75" customHeight="1" x14ac:dyDescent="0.2"/>
    <row r="30383" ht="12.75" customHeight="1" x14ac:dyDescent="0.2"/>
    <row r="30384" ht="12.75" customHeight="1" x14ac:dyDescent="0.2"/>
    <row r="30385" ht="12.75" customHeight="1" x14ac:dyDescent="0.2"/>
    <row r="30386" ht="12.75" customHeight="1" x14ac:dyDescent="0.2"/>
    <row r="30387" ht="12.75" customHeight="1" x14ac:dyDescent="0.2"/>
    <row r="30388" ht="12.75" customHeight="1" x14ac:dyDescent="0.2"/>
    <row r="30389" ht="12.75" customHeight="1" x14ac:dyDescent="0.2"/>
    <row r="30390" ht="12.75" customHeight="1" x14ac:dyDescent="0.2"/>
    <row r="30391" ht="12.75" customHeight="1" x14ac:dyDescent="0.2"/>
    <row r="30392" ht="12.75" customHeight="1" x14ac:dyDescent="0.2"/>
    <row r="30393" ht="12.75" customHeight="1" x14ac:dyDescent="0.2"/>
    <row r="30394" ht="12.75" customHeight="1" x14ac:dyDescent="0.2"/>
    <row r="30395" ht="12.75" customHeight="1" x14ac:dyDescent="0.2"/>
    <row r="30396" ht="12.75" customHeight="1" x14ac:dyDescent="0.2"/>
    <row r="30397" ht="12.75" customHeight="1" x14ac:dyDescent="0.2"/>
    <row r="30398" ht="12.75" customHeight="1" x14ac:dyDescent="0.2"/>
    <row r="30399" ht="12.75" customHeight="1" x14ac:dyDescent="0.2"/>
    <row r="30400" ht="12.75" customHeight="1" x14ac:dyDescent="0.2"/>
    <row r="30401" ht="12.75" customHeight="1" x14ac:dyDescent="0.2"/>
    <row r="30402" ht="12.75" customHeight="1" x14ac:dyDescent="0.2"/>
    <row r="30403" ht="12.75" customHeight="1" x14ac:dyDescent="0.2"/>
    <row r="30404" ht="12.75" customHeight="1" x14ac:dyDescent="0.2"/>
    <row r="30405" ht="12.75" customHeight="1" x14ac:dyDescent="0.2"/>
    <row r="30406" ht="12.75" customHeight="1" x14ac:dyDescent="0.2"/>
    <row r="30407" ht="12.75" customHeight="1" x14ac:dyDescent="0.2"/>
    <row r="30408" ht="12.75" customHeight="1" x14ac:dyDescent="0.2"/>
    <row r="30409" ht="12.75" customHeight="1" x14ac:dyDescent="0.2"/>
    <row r="30410" ht="12.75" customHeight="1" x14ac:dyDescent="0.2"/>
    <row r="30411" ht="12.75" customHeight="1" x14ac:dyDescent="0.2"/>
    <row r="30412" ht="12.75" customHeight="1" x14ac:dyDescent="0.2"/>
    <row r="30413" ht="12.75" customHeight="1" x14ac:dyDescent="0.2"/>
    <row r="30414" ht="12.75" customHeight="1" x14ac:dyDescent="0.2"/>
    <row r="30415" ht="12.75" customHeight="1" x14ac:dyDescent="0.2"/>
    <row r="30416" ht="12.75" customHeight="1" x14ac:dyDescent="0.2"/>
    <row r="30417" ht="12.75" customHeight="1" x14ac:dyDescent="0.2"/>
    <row r="30418" ht="12.75" customHeight="1" x14ac:dyDescent="0.2"/>
    <row r="30419" ht="12.75" customHeight="1" x14ac:dyDescent="0.2"/>
    <row r="30420" ht="12.75" customHeight="1" x14ac:dyDescent="0.2"/>
    <row r="30421" ht="12.75" customHeight="1" x14ac:dyDescent="0.2"/>
    <row r="30422" ht="12.75" customHeight="1" x14ac:dyDescent="0.2"/>
    <row r="30423" ht="12.75" customHeight="1" x14ac:dyDescent="0.2"/>
    <row r="30424" ht="12.75" customHeight="1" x14ac:dyDescent="0.2"/>
    <row r="30425" ht="12.75" customHeight="1" x14ac:dyDescent="0.2"/>
    <row r="30426" ht="12.75" customHeight="1" x14ac:dyDescent="0.2"/>
    <row r="30427" ht="12.75" customHeight="1" x14ac:dyDescent="0.2"/>
    <row r="30428" ht="12.75" customHeight="1" x14ac:dyDescent="0.2"/>
    <row r="30429" ht="12.75" customHeight="1" x14ac:dyDescent="0.2"/>
    <row r="30430" ht="12.75" customHeight="1" x14ac:dyDescent="0.2"/>
    <row r="30431" ht="12.75" customHeight="1" x14ac:dyDescent="0.2"/>
    <row r="30432" ht="12.75" customHeight="1" x14ac:dyDescent="0.2"/>
    <row r="30433" ht="12.75" customHeight="1" x14ac:dyDescent="0.2"/>
    <row r="30434" ht="12.75" customHeight="1" x14ac:dyDescent="0.2"/>
    <row r="30435" ht="12.75" customHeight="1" x14ac:dyDescent="0.2"/>
    <row r="30436" ht="12.75" customHeight="1" x14ac:dyDescent="0.2"/>
    <row r="30437" ht="12.75" customHeight="1" x14ac:dyDescent="0.2"/>
    <row r="30438" ht="12.75" customHeight="1" x14ac:dyDescent="0.2"/>
    <row r="30439" ht="12.75" customHeight="1" x14ac:dyDescent="0.2"/>
    <row r="30440" ht="12.75" customHeight="1" x14ac:dyDescent="0.2"/>
    <row r="30441" ht="12.75" customHeight="1" x14ac:dyDescent="0.2"/>
    <row r="30442" ht="12.75" customHeight="1" x14ac:dyDescent="0.2"/>
    <row r="30443" ht="12.75" customHeight="1" x14ac:dyDescent="0.2"/>
    <row r="30444" ht="12.75" customHeight="1" x14ac:dyDescent="0.2"/>
    <row r="30445" ht="12.75" customHeight="1" x14ac:dyDescent="0.2"/>
    <row r="30446" ht="12.75" customHeight="1" x14ac:dyDescent="0.2"/>
    <row r="30447" ht="12.75" customHeight="1" x14ac:dyDescent="0.2"/>
    <row r="30448" ht="12.75" customHeight="1" x14ac:dyDescent="0.2"/>
    <row r="30449" ht="12.75" customHeight="1" x14ac:dyDescent="0.2"/>
    <row r="30450" ht="12.75" customHeight="1" x14ac:dyDescent="0.2"/>
    <row r="30451" ht="12.75" customHeight="1" x14ac:dyDescent="0.2"/>
    <row r="30452" ht="12.75" customHeight="1" x14ac:dyDescent="0.2"/>
    <row r="30453" ht="12.75" customHeight="1" x14ac:dyDescent="0.2"/>
    <row r="30454" ht="12.75" customHeight="1" x14ac:dyDescent="0.2"/>
    <row r="30455" ht="12.75" customHeight="1" x14ac:dyDescent="0.2"/>
    <row r="30456" ht="12.75" customHeight="1" x14ac:dyDescent="0.2"/>
    <row r="30457" ht="12.75" customHeight="1" x14ac:dyDescent="0.2"/>
    <row r="30458" ht="12.75" customHeight="1" x14ac:dyDescent="0.2"/>
    <row r="30459" ht="12.75" customHeight="1" x14ac:dyDescent="0.2"/>
    <row r="30460" ht="12.75" customHeight="1" x14ac:dyDescent="0.2"/>
    <row r="30461" ht="12.75" customHeight="1" x14ac:dyDescent="0.2"/>
    <row r="30462" ht="12.75" customHeight="1" x14ac:dyDescent="0.2"/>
    <row r="30463" ht="12.75" customHeight="1" x14ac:dyDescent="0.2"/>
    <row r="30464" ht="12.75" customHeight="1" x14ac:dyDescent="0.2"/>
    <row r="30465" ht="12.75" customHeight="1" x14ac:dyDescent="0.2"/>
    <row r="30466" ht="12.75" customHeight="1" x14ac:dyDescent="0.2"/>
    <row r="30467" ht="12.75" customHeight="1" x14ac:dyDescent="0.2"/>
    <row r="30468" ht="12.75" customHeight="1" x14ac:dyDescent="0.2"/>
    <row r="30469" ht="12.75" customHeight="1" x14ac:dyDescent="0.2"/>
    <row r="30470" ht="12.75" customHeight="1" x14ac:dyDescent="0.2"/>
    <row r="30471" ht="12.75" customHeight="1" x14ac:dyDescent="0.2"/>
    <row r="30472" ht="12.75" customHeight="1" x14ac:dyDescent="0.2"/>
    <row r="30473" ht="12.75" customHeight="1" x14ac:dyDescent="0.2"/>
    <row r="30474" ht="12.75" customHeight="1" x14ac:dyDescent="0.2"/>
    <row r="30475" ht="12.75" customHeight="1" x14ac:dyDescent="0.2"/>
    <row r="30476" ht="12.75" customHeight="1" x14ac:dyDescent="0.2"/>
    <row r="30477" ht="12.75" customHeight="1" x14ac:dyDescent="0.2"/>
    <row r="30478" ht="12.75" customHeight="1" x14ac:dyDescent="0.2"/>
    <row r="30479" ht="12.75" customHeight="1" x14ac:dyDescent="0.2"/>
    <row r="30480" ht="12.75" customHeight="1" x14ac:dyDescent="0.2"/>
    <row r="30481" ht="12.75" customHeight="1" x14ac:dyDescent="0.2"/>
    <row r="30482" ht="12.75" customHeight="1" x14ac:dyDescent="0.2"/>
    <row r="30483" ht="12.75" customHeight="1" x14ac:dyDescent="0.2"/>
    <row r="30484" ht="12.75" customHeight="1" x14ac:dyDescent="0.2"/>
    <row r="30485" ht="12.75" customHeight="1" x14ac:dyDescent="0.2"/>
    <row r="30486" ht="12.75" customHeight="1" x14ac:dyDescent="0.2"/>
    <row r="30487" ht="12.75" customHeight="1" x14ac:dyDescent="0.2"/>
    <row r="30488" ht="12.75" customHeight="1" x14ac:dyDescent="0.2"/>
    <row r="30489" ht="12.75" customHeight="1" x14ac:dyDescent="0.2"/>
    <row r="30490" ht="12.75" customHeight="1" x14ac:dyDescent="0.2"/>
    <row r="30491" ht="12.75" customHeight="1" x14ac:dyDescent="0.2"/>
    <row r="30492" ht="12.75" customHeight="1" x14ac:dyDescent="0.2"/>
    <row r="30493" ht="12.75" customHeight="1" x14ac:dyDescent="0.2"/>
    <row r="30494" ht="12.75" customHeight="1" x14ac:dyDescent="0.2"/>
    <row r="30495" ht="12.75" customHeight="1" x14ac:dyDescent="0.2"/>
    <row r="30496" ht="12.75" customHeight="1" x14ac:dyDescent="0.2"/>
    <row r="30497" ht="12.75" customHeight="1" x14ac:dyDescent="0.2"/>
    <row r="30498" ht="12.75" customHeight="1" x14ac:dyDescent="0.2"/>
    <row r="30499" ht="12.75" customHeight="1" x14ac:dyDescent="0.2"/>
    <row r="30500" ht="12.75" customHeight="1" x14ac:dyDescent="0.2"/>
    <row r="30501" ht="12.75" customHeight="1" x14ac:dyDescent="0.2"/>
    <row r="30502" ht="12.75" customHeight="1" x14ac:dyDescent="0.2"/>
    <row r="30503" ht="12.75" customHeight="1" x14ac:dyDescent="0.2"/>
    <row r="30504" ht="12.75" customHeight="1" x14ac:dyDescent="0.2"/>
    <row r="30505" ht="12.75" customHeight="1" x14ac:dyDescent="0.2"/>
    <row r="30506" ht="12.75" customHeight="1" x14ac:dyDescent="0.2"/>
    <row r="30507" ht="12.75" customHeight="1" x14ac:dyDescent="0.2"/>
    <row r="30508" ht="12.75" customHeight="1" x14ac:dyDescent="0.2"/>
    <row r="30509" ht="12.75" customHeight="1" x14ac:dyDescent="0.2"/>
    <row r="30510" ht="12.75" customHeight="1" x14ac:dyDescent="0.2"/>
    <row r="30511" ht="12.75" customHeight="1" x14ac:dyDescent="0.2"/>
    <row r="30512" ht="12.75" customHeight="1" x14ac:dyDescent="0.2"/>
    <row r="30513" ht="12.75" customHeight="1" x14ac:dyDescent="0.2"/>
    <row r="30514" ht="12.75" customHeight="1" x14ac:dyDescent="0.2"/>
    <row r="30515" ht="12.75" customHeight="1" x14ac:dyDescent="0.2"/>
    <row r="30516" ht="12.75" customHeight="1" x14ac:dyDescent="0.2"/>
    <row r="30517" ht="12.75" customHeight="1" x14ac:dyDescent="0.2"/>
    <row r="30518" ht="12.75" customHeight="1" x14ac:dyDescent="0.2"/>
    <row r="30519" ht="12.75" customHeight="1" x14ac:dyDescent="0.2"/>
    <row r="30520" ht="12.75" customHeight="1" x14ac:dyDescent="0.2"/>
    <row r="30521" ht="12.75" customHeight="1" x14ac:dyDescent="0.2"/>
    <row r="30522" ht="12.75" customHeight="1" x14ac:dyDescent="0.2"/>
    <row r="30523" ht="12.75" customHeight="1" x14ac:dyDescent="0.2"/>
    <row r="30524" ht="12.75" customHeight="1" x14ac:dyDescent="0.2"/>
    <row r="30525" ht="12.75" customHeight="1" x14ac:dyDescent="0.2"/>
    <row r="30526" ht="12.75" customHeight="1" x14ac:dyDescent="0.2"/>
    <row r="30527" ht="12.75" customHeight="1" x14ac:dyDescent="0.2"/>
    <row r="30528" ht="12.75" customHeight="1" x14ac:dyDescent="0.2"/>
    <row r="30529" ht="12.75" customHeight="1" x14ac:dyDescent="0.2"/>
    <row r="30530" ht="12.75" customHeight="1" x14ac:dyDescent="0.2"/>
    <row r="30531" ht="12.75" customHeight="1" x14ac:dyDescent="0.2"/>
    <row r="30532" ht="12.75" customHeight="1" x14ac:dyDescent="0.2"/>
    <row r="30533" ht="12.75" customHeight="1" x14ac:dyDescent="0.2"/>
    <row r="30534" ht="12.75" customHeight="1" x14ac:dyDescent="0.2"/>
    <row r="30535" ht="12.75" customHeight="1" x14ac:dyDescent="0.2"/>
    <row r="30536" ht="12.75" customHeight="1" x14ac:dyDescent="0.2"/>
    <row r="30537" ht="12.75" customHeight="1" x14ac:dyDescent="0.2"/>
    <row r="30538" ht="12.75" customHeight="1" x14ac:dyDescent="0.2"/>
    <row r="30539" ht="12.75" customHeight="1" x14ac:dyDescent="0.2"/>
    <row r="30540" ht="12.75" customHeight="1" x14ac:dyDescent="0.2"/>
    <row r="30541" ht="12.75" customHeight="1" x14ac:dyDescent="0.2"/>
    <row r="30542" ht="12.75" customHeight="1" x14ac:dyDescent="0.2"/>
    <row r="30543" ht="12.75" customHeight="1" x14ac:dyDescent="0.2"/>
    <row r="30544" ht="12.75" customHeight="1" x14ac:dyDescent="0.2"/>
    <row r="30545" ht="12.75" customHeight="1" x14ac:dyDescent="0.2"/>
    <row r="30546" ht="12.75" customHeight="1" x14ac:dyDescent="0.2"/>
    <row r="30547" ht="12.75" customHeight="1" x14ac:dyDescent="0.2"/>
    <row r="30548" ht="12.75" customHeight="1" x14ac:dyDescent="0.2"/>
    <row r="30549" ht="12.75" customHeight="1" x14ac:dyDescent="0.2"/>
    <row r="30550" ht="12.75" customHeight="1" x14ac:dyDescent="0.2"/>
    <row r="30551" ht="12.75" customHeight="1" x14ac:dyDescent="0.2"/>
    <row r="30552" ht="12.75" customHeight="1" x14ac:dyDescent="0.2"/>
    <row r="30553" ht="12.75" customHeight="1" x14ac:dyDescent="0.2"/>
    <row r="30554" ht="12.75" customHeight="1" x14ac:dyDescent="0.2"/>
    <row r="30555" ht="12.75" customHeight="1" x14ac:dyDescent="0.2"/>
    <row r="30556" ht="12.75" customHeight="1" x14ac:dyDescent="0.2"/>
    <row r="30557" ht="12.75" customHeight="1" x14ac:dyDescent="0.2"/>
    <row r="30558" ht="12.75" customHeight="1" x14ac:dyDescent="0.2"/>
    <row r="30559" ht="12.75" customHeight="1" x14ac:dyDescent="0.2"/>
    <row r="30560" ht="12.75" customHeight="1" x14ac:dyDescent="0.2"/>
    <row r="30561" ht="12.75" customHeight="1" x14ac:dyDescent="0.2"/>
    <row r="30562" ht="12.75" customHeight="1" x14ac:dyDescent="0.2"/>
    <row r="30563" ht="12.75" customHeight="1" x14ac:dyDescent="0.2"/>
    <row r="30564" ht="12.75" customHeight="1" x14ac:dyDescent="0.2"/>
    <row r="30565" ht="12.75" customHeight="1" x14ac:dyDescent="0.2"/>
    <row r="30566" ht="12.75" customHeight="1" x14ac:dyDescent="0.2"/>
    <row r="30567" ht="12.75" customHeight="1" x14ac:dyDescent="0.2"/>
    <row r="30568" ht="12.75" customHeight="1" x14ac:dyDescent="0.2"/>
    <row r="30569" ht="12.75" customHeight="1" x14ac:dyDescent="0.2"/>
    <row r="30570" ht="12.75" customHeight="1" x14ac:dyDescent="0.2"/>
    <row r="30571" ht="12.75" customHeight="1" x14ac:dyDescent="0.2"/>
    <row r="30572" ht="12.75" customHeight="1" x14ac:dyDescent="0.2"/>
    <row r="30573" ht="12.75" customHeight="1" x14ac:dyDescent="0.2"/>
    <row r="30574" ht="12.75" customHeight="1" x14ac:dyDescent="0.2"/>
    <row r="30575" ht="12.75" customHeight="1" x14ac:dyDescent="0.2"/>
    <row r="30576" ht="12.75" customHeight="1" x14ac:dyDescent="0.2"/>
    <row r="30577" ht="12.75" customHeight="1" x14ac:dyDescent="0.2"/>
    <row r="30578" ht="12.75" customHeight="1" x14ac:dyDescent="0.2"/>
    <row r="30579" ht="12.75" customHeight="1" x14ac:dyDescent="0.2"/>
    <row r="30580" ht="12.75" customHeight="1" x14ac:dyDescent="0.2"/>
    <row r="30581" ht="12.75" customHeight="1" x14ac:dyDescent="0.2"/>
    <row r="30582" ht="12.75" customHeight="1" x14ac:dyDescent="0.2"/>
    <row r="30583" ht="12.75" customHeight="1" x14ac:dyDescent="0.2"/>
    <row r="30584" ht="12.75" customHeight="1" x14ac:dyDescent="0.2"/>
    <row r="30585" ht="12.75" customHeight="1" x14ac:dyDescent="0.2"/>
    <row r="30586" ht="12.75" customHeight="1" x14ac:dyDescent="0.2"/>
    <row r="30587" ht="12.75" customHeight="1" x14ac:dyDescent="0.2"/>
    <row r="30588" ht="12.75" customHeight="1" x14ac:dyDescent="0.2"/>
    <row r="30589" ht="12.75" customHeight="1" x14ac:dyDescent="0.2"/>
    <row r="30590" ht="12.75" customHeight="1" x14ac:dyDescent="0.2"/>
    <row r="30591" ht="12.75" customHeight="1" x14ac:dyDescent="0.2"/>
    <row r="30592" ht="12.75" customHeight="1" x14ac:dyDescent="0.2"/>
    <row r="30593" ht="12.75" customHeight="1" x14ac:dyDescent="0.2"/>
    <row r="30594" ht="12.75" customHeight="1" x14ac:dyDescent="0.2"/>
    <row r="30595" ht="12.75" customHeight="1" x14ac:dyDescent="0.2"/>
    <row r="30596" ht="12.75" customHeight="1" x14ac:dyDescent="0.2"/>
    <row r="30597" ht="12.75" customHeight="1" x14ac:dyDescent="0.2"/>
    <row r="30598" ht="12.75" customHeight="1" x14ac:dyDescent="0.2"/>
    <row r="30599" ht="12.75" customHeight="1" x14ac:dyDescent="0.2"/>
    <row r="30600" ht="12.75" customHeight="1" x14ac:dyDescent="0.2"/>
    <row r="30601" ht="12.75" customHeight="1" x14ac:dyDescent="0.2"/>
    <row r="30602" ht="12.75" customHeight="1" x14ac:dyDescent="0.2"/>
    <row r="30603" ht="12.75" customHeight="1" x14ac:dyDescent="0.2"/>
    <row r="30604" ht="12.75" customHeight="1" x14ac:dyDescent="0.2"/>
    <row r="30605" ht="12.75" customHeight="1" x14ac:dyDescent="0.2"/>
    <row r="30606" ht="12.75" customHeight="1" x14ac:dyDescent="0.2"/>
    <row r="30607" ht="12.75" customHeight="1" x14ac:dyDescent="0.2"/>
    <row r="30608" ht="12.75" customHeight="1" x14ac:dyDescent="0.2"/>
    <row r="30609" ht="12.75" customHeight="1" x14ac:dyDescent="0.2"/>
    <row r="30610" ht="12.75" customHeight="1" x14ac:dyDescent="0.2"/>
    <row r="30611" ht="12.75" customHeight="1" x14ac:dyDescent="0.2"/>
    <row r="30612" ht="12.75" customHeight="1" x14ac:dyDescent="0.2"/>
    <row r="30613" ht="12.75" customHeight="1" x14ac:dyDescent="0.2"/>
    <row r="30614" ht="12.75" customHeight="1" x14ac:dyDescent="0.2"/>
    <row r="30615" ht="12.75" customHeight="1" x14ac:dyDescent="0.2"/>
    <row r="30616" ht="12.75" customHeight="1" x14ac:dyDescent="0.2"/>
    <row r="30617" ht="12.75" customHeight="1" x14ac:dyDescent="0.2"/>
    <row r="30618" ht="12.75" customHeight="1" x14ac:dyDescent="0.2"/>
    <row r="30619" ht="12.75" customHeight="1" x14ac:dyDescent="0.2"/>
    <row r="30620" ht="12.75" customHeight="1" x14ac:dyDescent="0.2"/>
    <row r="30621" ht="12.75" customHeight="1" x14ac:dyDescent="0.2"/>
    <row r="30622" ht="12.75" customHeight="1" x14ac:dyDescent="0.2"/>
    <row r="30623" ht="12.75" customHeight="1" x14ac:dyDescent="0.2"/>
    <row r="30624" ht="12.75" customHeight="1" x14ac:dyDescent="0.2"/>
    <row r="30625" ht="12.75" customHeight="1" x14ac:dyDescent="0.2"/>
    <row r="30626" ht="12.75" customHeight="1" x14ac:dyDescent="0.2"/>
    <row r="30627" ht="12.75" customHeight="1" x14ac:dyDescent="0.2"/>
    <row r="30628" ht="12.75" customHeight="1" x14ac:dyDescent="0.2"/>
    <row r="30629" ht="12.75" customHeight="1" x14ac:dyDescent="0.2"/>
    <row r="30630" ht="12.75" customHeight="1" x14ac:dyDescent="0.2"/>
    <row r="30631" ht="12.75" customHeight="1" x14ac:dyDescent="0.2"/>
    <row r="30632" ht="12.75" customHeight="1" x14ac:dyDescent="0.2"/>
    <row r="30633" ht="12.75" customHeight="1" x14ac:dyDescent="0.2"/>
    <row r="30634" ht="12.75" customHeight="1" x14ac:dyDescent="0.2"/>
    <row r="30635" ht="12.75" customHeight="1" x14ac:dyDescent="0.2"/>
    <row r="30636" ht="12.75" customHeight="1" x14ac:dyDescent="0.2"/>
    <row r="30637" ht="12.75" customHeight="1" x14ac:dyDescent="0.2"/>
    <row r="30638" ht="12.75" customHeight="1" x14ac:dyDescent="0.2"/>
    <row r="30639" ht="12.75" customHeight="1" x14ac:dyDescent="0.2"/>
    <row r="30640" ht="12.75" customHeight="1" x14ac:dyDescent="0.2"/>
    <row r="30641" ht="12.75" customHeight="1" x14ac:dyDescent="0.2"/>
    <row r="30642" ht="12.75" customHeight="1" x14ac:dyDescent="0.2"/>
    <row r="30643" ht="12.75" customHeight="1" x14ac:dyDescent="0.2"/>
    <row r="30644" ht="12.75" customHeight="1" x14ac:dyDescent="0.2"/>
    <row r="30645" ht="12.75" customHeight="1" x14ac:dyDescent="0.2"/>
    <row r="30646" ht="12.75" customHeight="1" x14ac:dyDescent="0.2"/>
    <row r="30647" ht="12.75" customHeight="1" x14ac:dyDescent="0.2"/>
    <row r="30648" ht="12.75" customHeight="1" x14ac:dyDescent="0.2"/>
    <row r="30649" ht="12.75" customHeight="1" x14ac:dyDescent="0.2"/>
    <row r="30650" ht="12.75" customHeight="1" x14ac:dyDescent="0.2"/>
    <row r="30651" ht="12.75" customHeight="1" x14ac:dyDescent="0.2"/>
    <row r="30652" ht="12.75" customHeight="1" x14ac:dyDescent="0.2"/>
    <row r="30653" ht="12.75" customHeight="1" x14ac:dyDescent="0.2"/>
    <row r="30654" ht="12.75" customHeight="1" x14ac:dyDescent="0.2"/>
    <row r="30655" ht="12.75" customHeight="1" x14ac:dyDescent="0.2"/>
    <row r="30656" ht="12.75" customHeight="1" x14ac:dyDescent="0.2"/>
    <row r="30657" ht="12.75" customHeight="1" x14ac:dyDescent="0.2"/>
    <row r="30658" ht="12.75" customHeight="1" x14ac:dyDescent="0.2"/>
    <row r="30659" ht="12.75" customHeight="1" x14ac:dyDescent="0.2"/>
    <row r="30660" ht="12.75" customHeight="1" x14ac:dyDescent="0.2"/>
    <row r="30661" ht="12.75" customHeight="1" x14ac:dyDescent="0.2"/>
    <row r="30662" ht="12.75" customHeight="1" x14ac:dyDescent="0.2"/>
    <row r="30663" ht="12.75" customHeight="1" x14ac:dyDescent="0.2"/>
    <row r="30664" ht="12.75" customHeight="1" x14ac:dyDescent="0.2"/>
    <row r="30665" ht="12.75" customHeight="1" x14ac:dyDescent="0.2"/>
    <row r="30666" ht="12.75" customHeight="1" x14ac:dyDescent="0.2"/>
    <row r="30667" ht="12.75" customHeight="1" x14ac:dyDescent="0.2"/>
    <row r="30668" ht="12.75" customHeight="1" x14ac:dyDescent="0.2"/>
    <row r="30669" ht="12.75" customHeight="1" x14ac:dyDescent="0.2"/>
    <row r="30670" ht="12.75" customHeight="1" x14ac:dyDescent="0.2"/>
    <row r="30671" ht="12.75" customHeight="1" x14ac:dyDescent="0.2"/>
    <row r="30672" ht="12.75" customHeight="1" x14ac:dyDescent="0.2"/>
    <row r="30673" ht="12.75" customHeight="1" x14ac:dyDescent="0.2"/>
    <row r="30674" ht="12.75" customHeight="1" x14ac:dyDescent="0.2"/>
    <row r="30675" ht="12.75" customHeight="1" x14ac:dyDescent="0.2"/>
    <row r="30676" ht="12.75" customHeight="1" x14ac:dyDescent="0.2"/>
    <row r="30677" ht="12.75" customHeight="1" x14ac:dyDescent="0.2"/>
    <row r="30678" ht="12.75" customHeight="1" x14ac:dyDescent="0.2"/>
    <row r="30679" ht="12.75" customHeight="1" x14ac:dyDescent="0.2"/>
    <row r="30680" ht="12.75" customHeight="1" x14ac:dyDescent="0.2"/>
    <row r="30681" ht="12.75" customHeight="1" x14ac:dyDescent="0.2"/>
    <row r="30682" ht="12.75" customHeight="1" x14ac:dyDescent="0.2"/>
    <row r="30683" ht="12.75" customHeight="1" x14ac:dyDescent="0.2"/>
    <row r="30684" ht="12.75" customHeight="1" x14ac:dyDescent="0.2"/>
    <row r="30685" ht="12.75" customHeight="1" x14ac:dyDescent="0.2"/>
    <row r="30686" ht="12.75" customHeight="1" x14ac:dyDescent="0.2"/>
    <row r="30687" ht="12.75" customHeight="1" x14ac:dyDescent="0.2"/>
    <row r="30688" ht="12.75" customHeight="1" x14ac:dyDescent="0.2"/>
    <row r="30689" ht="12.75" customHeight="1" x14ac:dyDescent="0.2"/>
    <row r="30690" ht="12.75" customHeight="1" x14ac:dyDescent="0.2"/>
    <row r="30691" ht="12.75" customHeight="1" x14ac:dyDescent="0.2"/>
    <row r="30692" ht="12.75" customHeight="1" x14ac:dyDescent="0.2"/>
    <row r="30693" ht="12.75" customHeight="1" x14ac:dyDescent="0.2"/>
    <row r="30694" ht="12.75" customHeight="1" x14ac:dyDescent="0.2"/>
    <row r="30695" ht="12.75" customHeight="1" x14ac:dyDescent="0.2"/>
    <row r="30696" ht="12.75" customHeight="1" x14ac:dyDescent="0.2"/>
    <row r="30697" ht="12.75" customHeight="1" x14ac:dyDescent="0.2"/>
    <row r="30698" ht="12.75" customHeight="1" x14ac:dyDescent="0.2"/>
    <row r="30699" ht="12.75" customHeight="1" x14ac:dyDescent="0.2"/>
    <row r="30700" ht="12.75" customHeight="1" x14ac:dyDescent="0.2"/>
    <row r="30701" ht="12.75" customHeight="1" x14ac:dyDescent="0.2"/>
    <row r="30702" ht="12.75" customHeight="1" x14ac:dyDescent="0.2"/>
    <row r="30703" ht="12.75" customHeight="1" x14ac:dyDescent="0.2"/>
    <row r="30704" ht="12.75" customHeight="1" x14ac:dyDescent="0.2"/>
    <row r="30705" ht="12.75" customHeight="1" x14ac:dyDescent="0.2"/>
    <row r="30706" ht="12.75" customHeight="1" x14ac:dyDescent="0.2"/>
    <row r="30707" ht="12.75" customHeight="1" x14ac:dyDescent="0.2"/>
    <row r="30708" ht="12.75" customHeight="1" x14ac:dyDescent="0.2"/>
    <row r="30709" ht="12.75" customHeight="1" x14ac:dyDescent="0.2"/>
    <row r="30710" ht="12.75" customHeight="1" x14ac:dyDescent="0.2"/>
    <row r="30711" ht="12.75" customHeight="1" x14ac:dyDescent="0.2"/>
    <row r="30712" ht="12.75" customHeight="1" x14ac:dyDescent="0.2"/>
    <row r="30713" ht="12.75" customHeight="1" x14ac:dyDescent="0.2"/>
    <row r="30714" ht="12.75" customHeight="1" x14ac:dyDescent="0.2"/>
    <row r="30715" ht="12.75" customHeight="1" x14ac:dyDescent="0.2"/>
    <row r="30716" ht="12.75" customHeight="1" x14ac:dyDescent="0.2"/>
    <row r="30717" ht="12.75" customHeight="1" x14ac:dyDescent="0.2"/>
    <row r="30718" ht="12.75" customHeight="1" x14ac:dyDescent="0.2"/>
    <row r="30719" ht="12.75" customHeight="1" x14ac:dyDescent="0.2"/>
    <row r="30720" ht="12.75" customHeight="1" x14ac:dyDescent="0.2"/>
    <row r="30721" ht="12.75" customHeight="1" x14ac:dyDescent="0.2"/>
    <row r="30722" ht="12.75" customHeight="1" x14ac:dyDescent="0.2"/>
    <row r="30723" ht="12.75" customHeight="1" x14ac:dyDescent="0.2"/>
    <row r="30724" ht="12.75" customHeight="1" x14ac:dyDescent="0.2"/>
    <row r="30725" ht="12.75" customHeight="1" x14ac:dyDescent="0.2"/>
    <row r="30726" ht="12.75" customHeight="1" x14ac:dyDescent="0.2"/>
    <row r="30727" ht="12.75" customHeight="1" x14ac:dyDescent="0.2"/>
    <row r="30728" ht="12.75" customHeight="1" x14ac:dyDescent="0.2"/>
    <row r="30729" ht="12.75" customHeight="1" x14ac:dyDescent="0.2"/>
    <row r="30730" ht="12.75" customHeight="1" x14ac:dyDescent="0.2"/>
    <row r="30731" ht="12.75" customHeight="1" x14ac:dyDescent="0.2"/>
    <row r="30732" ht="12.75" customHeight="1" x14ac:dyDescent="0.2"/>
    <row r="30733" ht="12.75" customHeight="1" x14ac:dyDescent="0.2"/>
    <row r="30734" ht="12.75" customHeight="1" x14ac:dyDescent="0.2"/>
    <row r="30735" ht="12.75" customHeight="1" x14ac:dyDescent="0.2"/>
    <row r="30736" ht="12.75" customHeight="1" x14ac:dyDescent="0.2"/>
    <row r="30737" ht="12.75" customHeight="1" x14ac:dyDescent="0.2"/>
    <row r="30738" ht="12.75" customHeight="1" x14ac:dyDescent="0.2"/>
    <row r="30739" ht="12.75" customHeight="1" x14ac:dyDescent="0.2"/>
    <row r="30740" ht="12.75" customHeight="1" x14ac:dyDescent="0.2"/>
    <row r="30741" ht="12.75" customHeight="1" x14ac:dyDescent="0.2"/>
    <row r="30742" ht="12.75" customHeight="1" x14ac:dyDescent="0.2"/>
    <row r="30743" ht="12.75" customHeight="1" x14ac:dyDescent="0.2"/>
    <row r="30744" ht="12.75" customHeight="1" x14ac:dyDescent="0.2"/>
    <row r="30745" ht="12.75" customHeight="1" x14ac:dyDescent="0.2"/>
    <row r="30746" ht="12.75" customHeight="1" x14ac:dyDescent="0.2"/>
    <row r="30747" ht="12.75" customHeight="1" x14ac:dyDescent="0.2"/>
    <row r="30748" ht="12.75" customHeight="1" x14ac:dyDescent="0.2"/>
    <row r="30749" ht="12.75" customHeight="1" x14ac:dyDescent="0.2"/>
    <row r="30750" ht="12.75" customHeight="1" x14ac:dyDescent="0.2"/>
    <row r="30751" ht="12.75" customHeight="1" x14ac:dyDescent="0.2"/>
    <row r="30752" ht="12.75" customHeight="1" x14ac:dyDescent="0.2"/>
    <row r="30753" ht="12.75" customHeight="1" x14ac:dyDescent="0.2"/>
    <row r="30754" ht="12.75" customHeight="1" x14ac:dyDescent="0.2"/>
    <row r="30755" ht="12.75" customHeight="1" x14ac:dyDescent="0.2"/>
    <row r="30756" ht="12.75" customHeight="1" x14ac:dyDescent="0.2"/>
    <row r="30757" ht="12.75" customHeight="1" x14ac:dyDescent="0.2"/>
    <row r="30758" ht="12.75" customHeight="1" x14ac:dyDescent="0.2"/>
    <row r="30759" ht="12.75" customHeight="1" x14ac:dyDescent="0.2"/>
    <row r="30760" ht="12.75" customHeight="1" x14ac:dyDescent="0.2"/>
    <row r="30761" ht="12.75" customHeight="1" x14ac:dyDescent="0.2"/>
    <row r="30762" ht="12.75" customHeight="1" x14ac:dyDescent="0.2"/>
    <row r="30763" ht="12.75" customHeight="1" x14ac:dyDescent="0.2"/>
    <row r="30764" ht="12.75" customHeight="1" x14ac:dyDescent="0.2"/>
    <row r="30765" ht="12.75" customHeight="1" x14ac:dyDescent="0.2"/>
    <row r="30766" ht="12.75" customHeight="1" x14ac:dyDescent="0.2"/>
    <row r="30767" ht="12.75" customHeight="1" x14ac:dyDescent="0.2"/>
    <row r="30768" ht="12.75" customHeight="1" x14ac:dyDescent="0.2"/>
    <row r="30769" ht="12.75" customHeight="1" x14ac:dyDescent="0.2"/>
    <row r="30770" ht="12.75" customHeight="1" x14ac:dyDescent="0.2"/>
    <row r="30771" ht="12.75" customHeight="1" x14ac:dyDescent="0.2"/>
    <row r="30772" ht="12.75" customHeight="1" x14ac:dyDescent="0.2"/>
    <row r="30773" ht="12.75" customHeight="1" x14ac:dyDescent="0.2"/>
    <row r="30774" ht="12.75" customHeight="1" x14ac:dyDescent="0.2"/>
    <row r="30775" ht="12.75" customHeight="1" x14ac:dyDescent="0.2"/>
    <row r="30776" ht="12.75" customHeight="1" x14ac:dyDescent="0.2"/>
    <row r="30777" ht="12.75" customHeight="1" x14ac:dyDescent="0.2"/>
    <row r="30778" ht="12.75" customHeight="1" x14ac:dyDescent="0.2"/>
    <row r="30779" ht="12.75" customHeight="1" x14ac:dyDescent="0.2"/>
    <row r="30780" ht="12.75" customHeight="1" x14ac:dyDescent="0.2"/>
    <row r="30781" ht="12.75" customHeight="1" x14ac:dyDescent="0.2"/>
    <row r="30782" ht="12.75" customHeight="1" x14ac:dyDescent="0.2"/>
    <row r="30783" ht="12.75" customHeight="1" x14ac:dyDescent="0.2"/>
    <row r="30784" ht="12.75" customHeight="1" x14ac:dyDescent="0.2"/>
    <row r="30785" ht="12.75" customHeight="1" x14ac:dyDescent="0.2"/>
    <row r="30786" ht="12.75" customHeight="1" x14ac:dyDescent="0.2"/>
    <row r="30787" ht="12.75" customHeight="1" x14ac:dyDescent="0.2"/>
    <row r="30788" ht="12.75" customHeight="1" x14ac:dyDescent="0.2"/>
    <row r="30789" ht="12.75" customHeight="1" x14ac:dyDescent="0.2"/>
    <row r="30790" ht="12.75" customHeight="1" x14ac:dyDescent="0.2"/>
    <row r="30791" ht="12.75" customHeight="1" x14ac:dyDescent="0.2"/>
    <row r="30792" ht="12.75" customHeight="1" x14ac:dyDescent="0.2"/>
    <row r="30793" ht="12.75" customHeight="1" x14ac:dyDescent="0.2"/>
    <row r="30794" ht="12.75" customHeight="1" x14ac:dyDescent="0.2"/>
    <row r="30795" ht="12.75" customHeight="1" x14ac:dyDescent="0.2"/>
    <row r="30796" ht="12.75" customHeight="1" x14ac:dyDescent="0.2"/>
    <row r="30797" ht="12.75" customHeight="1" x14ac:dyDescent="0.2"/>
    <row r="30798" ht="12.75" customHeight="1" x14ac:dyDescent="0.2"/>
    <row r="30799" ht="12.75" customHeight="1" x14ac:dyDescent="0.2"/>
    <row r="30800" ht="12.75" customHeight="1" x14ac:dyDescent="0.2"/>
    <row r="30801" ht="12.75" customHeight="1" x14ac:dyDescent="0.2"/>
    <row r="30802" ht="12.75" customHeight="1" x14ac:dyDescent="0.2"/>
    <row r="30803" ht="12.75" customHeight="1" x14ac:dyDescent="0.2"/>
    <row r="30804" ht="12.75" customHeight="1" x14ac:dyDescent="0.2"/>
    <row r="30805" ht="12.75" customHeight="1" x14ac:dyDescent="0.2"/>
    <row r="30806" ht="12.75" customHeight="1" x14ac:dyDescent="0.2"/>
    <row r="30807" ht="12.75" customHeight="1" x14ac:dyDescent="0.2"/>
    <row r="30808" ht="12.75" customHeight="1" x14ac:dyDescent="0.2"/>
    <row r="30809" ht="12.75" customHeight="1" x14ac:dyDescent="0.2"/>
    <row r="30810" ht="12.75" customHeight="1" x14ac:dyDescent="0.2"/>
    <row r="30811" ht="12.75" customHeight="1" x14ac:dyDescent="0.2"/>
    <row r="30812" ht="12.75" customHeight="1" x14ac:dyDescent="0.2"/>
    <row r="30813" ht="12.75" customHeight="1" x14ac:dyDescent="0.2"/>
    <row r="30814" ht="12.75" customHeight="1" x14ac:dyDescent="0.2"/>
    <row r="30815" ht="12.75" customHeight="1" x14ac:dyDescent="0.2"/>
    <row r="30816" ht="12.75" customHeight="1" x14ac:dyDescent="0.2"/>
    <row r="30817" ht="12.75" customHeight="1" x14ac:dyDescent="0.2"/>
    <row r="30818" ht="12.75" customHeight="1" x14ac:dyDescent="0.2"/>
    <row r="30819" ht="12.75" customHeight="1" x14ac:dyDescent="0.2"/>
    <row r="30820" ht="12.75" customHeight="1" x14ac:dyDescent="0.2"/>
    <row r="30821" ht="12.75" customHeight="1" x14ac:dyDescent="0.2"/>
    <row r="30822" ht="12.75" customHeight="1" x14ac:dyDescent="0.2"/>
    <row r="30823" ht="12.75" customHeight="1" x14ac:dyDescent="0.2"/>
    <row r="30824" ht="12.75" customHeight="1" x14ac:dyDescent="0.2"/>
    <row r="30825" ht="12.75" customHeight="1" x14ac:dyDescent="0.2"/>
    <row r="30826" ht="12.75" customHeight="1" x14ac:dyDescent="0.2"/>
    <row r="30827" ht="12.75" customHeight="1" x14ac:dyDescent="0.2"/>
    <row r="30828" ht="12.75" customHeight="1" x14ac:dyDescent="0.2"/>
    <row r="30829" ht="12.75" customHeight="1" x14ac:dyDescent="0.2"/>
    <row r="30830" ht="12.75" customHeight="1" x14ac:dyDescent="0.2"/>
    <row r="30831" ht="12.75" customHeight="1" x14ac:dyDescent="0.2"/>
    <row r="30832" ht="12.75" customHeight="1" x14ac:dyDescent="0.2"/>
    <row r="30833" ht="12.75" customHeight="1" x14ac:dyDescent="0.2"/>
    <row r="30834" ht="12.75" customHeight="1" x14ac:dyDescent="0.2"/>
    <row r="30835" ht="12.75" customHeight="1" x14ac:dyDescent="0.2"/>
    <row r="30836" ht="12.75" customHeight="1" x14ac:dyDescent="0.2"/>
    <row r="30837" ht="12.75" customHeight="1" x14ac:dyDescent="0.2"/>
    <row r="30838" ht="12.75" customHeight="1" x14ac:dyDescent="0.2"/>
    <row r="30839" ht="12.75" customHeight="1" x14ac:dyDescent="0.2"/>
    <row r="30840" ht="12.75" customHeight="1" x14ac:dyDescent="0.2"/>
    <row r="30841" ht="12.75" customHeight="1" x14ac:dyDescent="0.2"/>
    <row r="30842" ht="12.75" customHeight="1" x14ac:dyDescent="0.2"/>
    <row r="30843" ht="12.75" customHeight="1" x14ac:dyDescent="0.2"/>
    <row r="30844" ht="12.75" customHeight="1" x14ac:dyDescent="0.2"/>
    <row r="30845" ht="12.75" customHeight="1" x14ac:dyDescent="0.2"/>
    <row r="30846" ht="12.75" customHeight="1" x14ac:dyDescent="0.2"/>
    <row r="30847" ht="12.75" customHeight="1" x14ac:dyDescent="0.2"/>
    <row r="30848" ht="12.75" customHeight="1" x14ac:dyDescent="0.2"/>
    <row r="30849" ht="12.75" customHeight="1" x14ac:dyDescent="0.2"/>
    <row r="30850" ht="12.75" customHeight="1" x14ac:dyDescent="0.2"/>
    <row r="30851" ht="12.75" customHeight="1" x14ac:dyDescent="0.2"/>
    <row r="30852" ht="12.75" customHeight="1" x14ac:dyDescent="0.2"/>
    <row r="30853" ht="12.75" customHeight="1" x14ac:dyDescent="0.2"/>
    <row r="30854" ht="12.75" customHeight="1" x14ac:dyDescent="0.2"/>
    <row r="30855" ht="12.75" customHeight="1" x14ac:dyDescent="0.2"/>
    <row r="30856" ht="12.75" customHeight="1" x14ac:dyDescent="0.2"/>
    <row r="30857" ht="12.75" customHeight="1" x14ac:dyDescent="0.2"/>
    <row r="30858" ht="12.75" customHeight="1" x14ac:dyDescent="0.2"/>
    <row r="30859" ht="12.75" customHeight="1" x14ac:dyDescent="0.2"/>
    <row r="30860" ht="12.75" customHeight="1" x14ac:dyDescent="0.2"/>
    <row r="30861" ht="12.75" customHeight="1" x14ac:dyDescent="0.2"/>
    <row r="30862" ht="12.75" customHeight="1" x14ac:dyDescent="0.2"/>
    <row r="30863" ht="12.75" customHeight="1" x14ac:dyDescent="0.2"/>
    <row r="30864" ht="12.75" customHeight="1" x14ac:dyDescent="0.2"/>
    <row r="30865" ht="12.75" customHeight="1" x14ac:dyDescent="0.2"/>
    <row r="30866" ht="12.75" customHeight="1" x14ac:dyDescent="0.2"/>
    <row r="30867" ht="12.75" customHeight="1" x14ac:dyDescent="0.2"/>
    <row r="30868" ht="12.75" customHeight="1" x14ac:dyDescent="0.2"/>
    <row r="30869" ht="12.75" customHeight="1" x14ac:dyDescent="0.2"/>
    <row r="30870" ht="12.75" customHeight="1" x14ac:dyDescent="0.2"/>
    <row r="30871" ht="12.75" customHeight="1" x14ac:dyDescent="0.2"/>
    <row r="30872" ht="12.75" customHeight="1" x14ac:dyDescent="0.2"/>
    <row r="30873" ht="12.75" customHeight="1" x14ac:dyDescent="0.2"/>
    <row r="30874" ht="12.75" customHeight="1" x14ac:dyDescent="0.2"/>
    <row r="30875" ht="12.75" customHeight="1" x14ac:dyDescent="0.2"/>
    <row r="30876" ht="12.75" customHeight="1" x14ac:dyDescent="0.2"/>
    <row r="30877" ht="12.75" customHeight="1" x14ac:dyDescent="0.2"/>
    <row r="30878" ht="12.75" customHeight="1" x14ac:dyDescent="0.2"/>
    <row r="30879" ht="12.75" customHeight="1" x14ac:dyDescent="0.2"/>
    <row r="30880" ht="12.75" customHeight="1" x14ac:dyDescent="0.2"/>
    <row r="30881" ht="12.75" customHeight="1" x14ac:dyDescent="0.2"/>
    <row r="30882" ht="12.75" customHeight="1" x14ac:dyDescent="0.2"/>
    <row r="30883" ht="12.75" customHeight="1" x14ac:dyDescent="0.2"/>
    <row r="30884" ht="12.75" customHeight="1" x14ac:dyDescent="0.2"/>
    <row r="30885" ht="12.75" customHeight="1" x14ac:dyDescent="0.2"/>
    <row r="30886" ht="12.75" customHeight="1" x14ac:dyDescent="0.2"/>
    <row r="30887" ht="12.75" customHeight="1" x14ac:dyDescent="0.2"/>
    <row r="30888" ht="12.75" customHeight="1" x14ac:dyDescent="0.2"/>
    <row r="30889" ht="12.75" customHeight="1" x14ac:dyDescent="0.2"/>
    <row r="30890" ht="12.75" customHeight="1" x14ac:dyDescent="0.2"/>
    <row r="30891" ht="12.75" customHeight="1" x14ac:dyDescent="0.2"/>
    <row r="30892" ht="12.75" customHeight="1" x14ac:dyDescent="0.2"/>
    <row r="30893" ht="12.75" customHeight="1" x14ac:dyDescent="0.2"/>
    <row r="30894" ht="12.75" customHeight="1" x14ac:dyDescent="0.2"/>
    <row r="30895" ht="12.75" customHeight="1" x14ac:dyDescent="0.2"/>
    <row r="30896" ht="12.75" customHeight="1" x14ac:dyDescent="0.2"/>
    <row r="30897" ht="12.75" customHeight="1" x14ac:dyDescent="0.2"/>
    <row r="30898" ht="12.75" customHeight="1" x14ac:dyDescent="0.2"/>
    <row r="30899" ht="12.75" customHeight="1" x14ac:dyDescent="0.2"/>
    <row r="30900" ht="12.75" customHeight="1" x14ac:dyDescent="0.2"/>
    <row r="30901" ht="12.75" customHeight="1" x14ac:dyDescent="0.2"/>
    <row r="30902" ht="12.75" customHeight="1" x14ac:dyDescent="0.2"/>
    <row r="30903" ht="12.75" customHeight="1" x14ac:dyDescent="0.2"/>
    <row r="30904" ht="12.75" customHeight="1" x14ac:dyDescent="0.2"/>
    <row r="30905" ht="12.75" customHeight="1" x14ac:dyDescent="0.2"/>
    <row r="30906" ht="12.75" customHeight="1" x14ac:dyDescent="0.2"/>
    <row r="30907" ht="12.75" customHeight="1" x14ac:dyDescent="0.2"/>
    <row r="30908" ht="12.75" customHeight="1" x14ac:dyDescent="0.2"/>
    <row r="30909" ht="12.75" customHeight="1" x14ac:dyDescent="0.2"/>
    <row r="30910" ht="12.75" customHeight="1" x14ac:dyDescent="0.2"/>
    <row r="30911" ht="12.75" customHeight="1" x14ac:dyDescent="0.2"/>
    <row r="30912" ht="12.75" customHeight="1" x14ac:dyDescent="0.2"/>
    <row r="30913" ht="12.75" customHeight="1" x14ac:dyDescent="0.2"/>
    <row r="30914" ht="12.75" customHeight="1" x14ac:dyDescent="0.2"/>
    <row r="30915" ht="12.75" customHeight="1" x14ac:dyDescent="0.2"/>
    <row r="30916" ht="12.75" customHeight="1" x14ac:dyDescent="0.2"/>
    <row r="30917" ht="12.75" customHeight="1" x14ac:dyDescent="0.2"/>
    <row r="30918" ht="12.75" customHeight="1" x14ac:dyDescent="0.2"/>
    <row r="30919" ht="12.75" customHeight="1" x14ac:dyDescent="0.2"/>
    <row r="30920" ht="12.75" customHeight="1" x14ac:dyDescent="0.2"/>
    <row r="30921" ht="12.75" customHeight="1" x14ac:dyDescent="0.2"/>
    <row r="30922" ht="12.75" customHeight="1" x14ac:dyDescent="0.2"/>
    <row r="30923" ht="12.75" customHeight="1" x14ac:dyDescent="0.2"/>
    <row r="30924" ht="12.75" customHeight="1" x14ac:dyDescent="0.2"/>
    <row r="30925" ht="12.75" customHeight="1" x14ac:dyDescent="0.2"/>
    <row r="30926" ht="12.75" customHeight="1" x14ac:dyDescent="0.2"/>
    <row r="30927" ht="12.75" customHeight="1" x14ac:dyDescent="0.2"/>
    <row r="30928" ht="12.75" customHeight="1" x14ac:dyDescent="0.2"/>
    <row r="30929" ht="12.75" customHeight="1" x14ac:dyDescent="0.2"/>
    <row r="30930" ht="12.75" customHeight="1" x14ac:dyDescent="0.2"/>
    <row r="30931" ht="12.75" customHeight="1" x14ac:dyDescent="0.2"/>
    <row r="30932" ht="12.75" customHeight="1" x14ac:dyDescent="0.2"/>
    <row r="30933" ht="12.75" customHeight="1" x14ac:dyDescent="0.2"/>
    <row r="30934" ht="12.75" customHeight="1" x14ac:dyDescent="0.2"/>
    <row r="30935" ht="12.75" customHeight="1" x14ac:dyDescent="0.2"/>
    <row r="30936" ht="12.75" customHeight="1" x14ac:dyDescent="0.2"/>
    <row r="30937" ht="12.75" customHeight="1" x14ac:dyDescent="0.2"/>
    <row r="30938" ht="12.75" customHeight="1" x14ac:dyDescent="0.2"/>
    <row r="30939" ht="12.75" customHeight="1" x14ac:dyDescent="0.2"/>
    <row r="30940" ht="12.75" customHeight="1" x14ac:dyDescent="0.2"/>
    <row r="30941" ht="12.75" customHeight="1" x14ac:dyDescent="0.2"/>
    <row r="30942" ht="12.75" customHeight="1" x14ac:dyDescent="0.2"/>
    <row r="30943" ht="12.75" customHeight="1" x14ac:dyDescent="0.2"/>
    <row r="30944" ht="12.75" customHeight="1" x14ac:dyDescent="0.2"/>
    <row r="30945" ht="12.75" customHeight="1" x14ac:dyDescent="0.2"/>
    <row r="30946" ht="12.75" customHeight="1" x14ac:dyDescent="0.2"/>
    <row r="30947" ht="12.75" customHeight="1" x14ac:dyDescent="0.2"/>
    <row r="30948" ht="12.75" customHeight="1" x14ac:dyDescent="0.2"/>
    <row r="30949" ht="12.75" customHeight="1" x14ac:dyDescent="0.2"/>
    <row r="30950" ht="12.75" customHeight="1" x14ac:dyDescent="0.2"/>
    <row r="30951" ht="12.75" customHeight="1" x14ac:dyDescent="0.2"/>
    <row r="30952" ht="12.75" customHeight="1" x14ac:dyDescent="0.2"/>
    <row r="30953" ht="12.75" customHeight="1" x14ac:dyDescent="0.2"/>
    <row r="30954" ht="12.75" customHeight="1" x14ac:dyDescent="0.2"/>
    <row r="30955" ht="12.75" customHeight="1" x14ac:dyDescent="0.2"/>
    <row r="30956" ht="12.75" customHeight="1" x14ac:dyDescent="0.2"/>
    <row r="30957" ht="12.75" customHeight="1" x14ac:dyDescent="0.2"/>
    <row r="30958" ht="12.75" customHeight="1" x14ac:dyDescent="0.2"/>
    <row r="30959" ht="12.75" customHeight="1" x14ac:dyDescent="0.2"/>
    <row r="30960" ht="12.75" customHeight="1" x14ac:dyDescent="0.2"/>
    <row r="30961" ht="12.75" customHeight="1" x14ac:dyDescent="0.2"/>
    <row r="30962" ht="12.75" customHeight="1" x14ac:dyDescent="0.2"/>
    <row r="30963" ht="12.75" customHeight="1" x14ac:dyDescent="0.2"/>
    <row r="30964" ht="12.75" customHeight="1" x14ac:dyDescent="0.2"/>
    <row r="30965" ht="12.75" customHeight="1" x14ac:dyDescent="0.2"/>
    <row r="30966" ht="12.75" customHeight="1" x14ac:dyDescent="0.2"/>
    <row r="30967" ht="12.75" customHeight="1" x14ac:dyDescent="0.2"/>
    <row r="30968" ht="12.75" customHeight="1" x14ac:dyDescent="0.2"/>
    <row r="30969" ht="12.75" customHeight="1" x14ac:dyDescent="0.2"/>
    <row r="30970" ht="12.75" customHeight="1" x14ac:dyDescent="0.2"/>
    <row r="30971" ht="12.75" customHeight="1" x14ac:dyDescent="0.2"/>
    <row r="30972" ht="12.75" customHeight="1" x14ac:dyDescent="0.2"/>
    <row r="30973" ht="12.75" customHeight="1" x14ac:dyDescent="0.2"/>
    <row r="30974" ht="12.75" customHeight="1" x14ac:dyDescent="0.2"/>
    <row r="30975" ht="12.75" customHeight="1" x14ac:dyDescent="0.2"/>
    <row r="30976" ht="12.75" customHeight="1" x14ac:dyDescent="0.2"/>
    <row r="30977" ht="12.75" customHeight="1" x14ac:dyDescent="0.2"/>
    <row r="30978" ht="12.75" customHeight="1" x14ac:dyDescent="0.2"/>
    <row r="30979" ht="12.75" customHeight="1" x14ac:dyDescent="0.2"/>
    <row r="30980" ht="12.75" customHeight="1" x14ac:dyDescent="0.2"/>
    <row r="30981" ht="12.75" customHeight="1" x14ac:dyDescent="0.2"/>
    <row r="30982" ht="12.75" customHeight="1" x14ac:dyDescent="0.2"/>
    <row r="30983" ht="12.75" customHeight="1" x14ac:dyDescent="0.2"/>
    <row r="30984" ht="12.75" customHeight="1" x14ac:dyDescent="0.2"/>
    <row r="30985" ht="12.75" customHeight="1" x14ac:dyDescent="0.2"/>
    <row r="30986" ht="12.75" customHeight="1" x14ac:dyDescent="0.2"/>
    <row r="30987" ht="12.75" customHeight="1" x14ac:dyDescent="0.2"/>
    <row r="30988" ht="12.75" customHeight="1" x14ac:dyDescent="0.2"/>
    <row r="30989" ht="12.75" customHeight="1" x14ac:dyDescent="0.2"/>
    <row r="30990" ht="12.75" customHeight="1" x14ac:dyDescent="0.2"/>
    <row r="30991" ht="12.75" customHeight="1" x14ac:dyDescent="0.2"/>
    <row r="30992" ht="12.75" customHeight="1" x14ac:dyDescent="0.2"/>
    <row r="30993" ht="12.75" customHeight="1" x14ac:dyDescent="0.2"/>
    <row r="30994" ht="12.75" customHeight="1" x14ac:dyDescent="0.2"/>
    <row r="30995" ht="12.75" customHeight="1" x14ac:dyDescent="0.2"/>
    <row r="30996" ht="12.75" customHeight="1" x14ac:dyDescent="0.2"/>
    <row r="30997" ht="12.75" customHeight="1" x14ac:dyDescent="0.2"/>
    <row r="30998" ht="12.75" customHeight="1" x14ac:dyDescent="0.2"/>
    <row r="30999" ht="12.75" customHeight="1" x14ac:dyDescent="0.2"/>
    <row r="31000" ht="12.75" customHeight="1" x14ac:dyDescent="0.2"/>
    <row r="31001" ht="12.75" customHeight="1" x14ac:dyDescent="0.2"/>
    <row r="31002" ht="12.75" customHeight="1" x14ac:dyDescent="0.2"/>
    <row r="31003" ht="12.75" customHeight="1" x14ac:dyDescent="0.2"/>
    <row r="31004" ht="12.75" customHeight="1" x14ac:dyDescent="0.2"/>
    <row r="31005" ht="12.75" customHeight="1" x14ac:dyDescent="0.2"/>
    <row r="31006" ht="12.75" customHeight="1" x14ac:dyDescent="0.2"/>
    <row r="31007" ht="12.75" customHeight="1" x14ac:dyDescent="0.2"/>
    <row r="31008" ht="12.75" customHeight="1" x14ac:dyDescent="0.2"/>
    <row r="31009" ht="12.75" customHeight="1" x14ac:dyDescent="0.2"/>
    <row r="31010" ht="12.75" customHeight="1" x14ac:dyDescent="0.2"/>
    <row r="31011" ht="12.75" customHeight="1" x14ac:dyDescent="0.2"/>
    <row r="31012" ht="12.75" customHeight="1" x14ac:dyDescent="0.2"/>
    <row r="31013" ht="12.75" customHeight="1" x14ac:dyDescent="0.2"/>
    <row r="31014" ht="12.75" customHeight="1" x14ac:dyDescent="0.2"/>
    <row r="31015" ht="12.75" customHeight="1" x14ac:dyDescent="0.2"/>
    <row r="31016" ht="12.75" customHeight="1" x14ac:dyDescent="0.2"/>
    <row r="31017" ht="12.75" customHeight="1" x14ac:dyDescent="0.2"/>
    <row r="31018" ht="12.75" customHeight="1" x14ac:dyDescent="0.2"/>
    <row r="31019" ht="12.75" customHeight="1" x14ac:dyDescent="0.2"/>
    <row r="31020" ht="12.75" customHeight="1" x14ac:dyDescent="0.2"/>
    <row r="31021" ht="12.75" customHeight="1" x14ac:dyDescent="0.2"/>
    <row r="31022" ht="12.75" customHeight="1" x14ac:dyDescent="0.2"/>
    <row r="31023" ht="12.75" customHeight="1" x14ac:dyDescent="0.2"/>
    <row r="31024" ht="12.75" customHeight="1" x14ac:dyDescent="0.2"/>
    <row r="31025" ht="12.75" customHeight="1" x14ac:dyDescent="0.2"/>
    <row r="31026" ht="12.75" customHeight="1" x14ac:dyDescent="0.2"/>
    <row r="31027" ht="12.75" customHeight="1" x14ac:dyDescent="0.2"/>
    <row r="31028" ht="12.75" customHeight="1" x14ac:dyDescent="0.2"/>
    <row r="31029" ht="12.75" customHeight="1" x14ac:dyDescent="0.2"/>
    <row r="31030" ht="12.75" customHeight="1" x14ac:dyDescent="0.2"/>
    <row r="31031" ht="12.75" customHeight="1" x14ac:dyDescent="0.2"/>
    <row r="31032" ht="12.75" customHeight="1" x14ac:dyDescent="0.2"/>
    <row r="31033" ht="12.75" customHeight="1" x14ac:dyDescent="0.2"/>
    <row r="31034" ht="12.75" customHeight="1" x14ac:dyDescent="0.2"/>
    <row r="31035" ht="12.75" customHeight="1" x14ac:dyDescent="0.2"/>
    <row r="31036" ht="12.75" customHeight="1" x14ac:dyDescent="0.2"/>
    <row r="31037" ht="12.75" customHeight="1" x14ac:dyDescent="0.2"/>
    <row r="31038" ht="12.75" customHeight="1" x14ac:dyDescent="0.2"/>
    <row r="31039" ht="12.75" customHeight="1" x14ac:dyDescent="0.2"/>
    <row r="31040" ht="12.75" customHeight="1" x14ac:dyDescent="0.2"/>
    <row r="31041" ht="12.75" customHeight="1" x14ac:dyDescent="0.2"/>
    <row r="31042" ht="12.75" customHeight="1" x14ac:dyDescent="0.2"/>
    <row r="31043" ht="12.75" customHeight="1" x14ac:dyDescent="0.2"/>
    <row r="31044" ht="12.75" customHeight="1" x14ac:dyDescent="0.2"/>
    <row r="31045" ht="12.75" customHeight="1" x14ac:dyDescent="0.2"/>
    <row r="31046" ht="12.75" customHeight="1" x14ac:dyDescent="0.2"/>
    <row r="31047" ht="12.75" customHeight="1" x14ac:dyDescent="0.2"/>
    <row r="31048" ht="12.75" customHeight="1" x14ac:dyDescent="0.2"/>
    <row r="31049" ht="12.75" customHeight="1" x14ac:dyDescent="0.2"/>
    <row r="31050" ht="12.75" customHeight="1" x14ac:dyDescent="0.2"/>
    <row r="31051" ht="12.75" customHeight="1" x14ac:dyDescent="0.2"/>
    <row r="31052" ht="12.75" customHeight="1" x14ac:dyDescent="0.2"/>
    <row r="31053" ht="12.75" customHeight="1" x14ac:dyDescent="0.2"/>
    <row r="31054" ht="12.75" customHeight="1" x14ac:dyDescent="0.2"/>
    <row r="31055" ht="12.75" customHeight="1" x14ac:dyDescent="0.2"/>
    <row r="31056" ht="12.75" customHeight="1" x14ac:dyDescent="0.2"/>
    <row r="31057" ht="12.75" customHeight="1" x14ac:dyDescent="0.2"/>
    <row r="31058" ht="12.75" customHeight="1" x14ac:dyDescent="0.2"/>
    <row r="31059" ht="12.75" customHeight="1" x14ac:dyDescent="0.2"/>
    <row r="31060" ht="12.75" customHeight="1" x14ac:dyDescent="0.2"/>
    <row r="31061" ht="12.75" customHeight="1" x14ac:dyDescent="0.2"/>
    <row r="31062" ht="12.75" customHeight="1" x14ac:dyDescent="0.2"/>
    <row r="31063" ht="12.75" customHeight="1" x14ac:dyDescent="0.2"/>
    <row r="31064" ht="12.75" customHeight="1" x14ac:dyDescent="0.2"/>
    <row r="31065" ht="12.75" customHeight="1" x14ac:dyDescent="0.2"/>
    <row r="31066" ht="12.75" customHeight="1" x14ac:dyDescent="0.2"/>
    <row r="31067" ht="12.75" customHeight="1" x14ac:dyDescent="0.2"/>
    <row r="31068" ht="12.75" customHeight="1" x14ac:dyDescent="0.2"/>
    <row r="31069" ht="12.75" customHeight="1" x14ac:dyDescent="0.2"/>
    <row r="31070" ht="12.75" customHeight="1" x14ac:dyDescent="0.2"/>
    <row r="31071" ht="12.75" customHeight="1" x14ac:dyDescent="0.2"/>
    <row r="31072" ht="12.75" customHeight="1" x14ac:dyDescent="0.2"/>
    <row r="31073" ht="12.75" customHeight="1" x14ac:dyDescent="0.2"/>
    <row r="31074" ht="12.75" customHeight="1" x14ac:dyDescent="0.2"/>
    <row r="31075" ht="12.75" customHeight="1" x14ac:dyDescent="0.2"/>
    <row r="31076" ht="12.75" customHeight="1" x14ac:dyDescent="0.2"/>
    <row r="31077" ht="12.75" customHeight="1" x14ac:dyDescent="0.2"/>
    <row r="31078" ht="12.75" customHeight="1" x14ac:dyDescent="0.2"/>
    <row r="31079" ht="12.75" customHeight="1" x14ac:dyDescent="0.2"/>
    <row r="31080" ht="12.75" customHeight="1" x14ac:dyDescent="0.2"/>
    <row r="31081" ht="12.75" customHeight="1" x14ac:dyDescent="0.2"/>
    <row r="31082" ht="12.75" customHeight="1" x14ac:dyDescent="0.2"/>
    <row r="31083" ht="12.75" customHeight="1" x14ac:dyDescent="0.2"/>
    <row r="31084" ht="12.75" customHeight="1" x14ac:dyDescent="0.2"/>
    <row r="31085" ht="12.75" customHeight="1" x14ac:dyDescent="0.2"/>
    <row r="31086" ht="12.75" customHeight="1" x14ac:dyDescent="0.2"/>
    <row r="31087" ht="12.75" customHeight="1" x14ac:dyDescent="0.2"/>
    <row r="31088" ht="12.75" customHeight="1" x14ac:dyDescent="0.2"/>
    <row r="31089" ht="12.75" customHeight="1" x14ac:dyDescent="0.2"/>
    <row r="31090" ht="12.75" customHeight="1" x14ac:dyDescent="0.2"/>
    <row r="31091" ht="12.75" customHeight="1" x14ac:dyDescent="0.2"/>
    <row r="31092" ht="12.75" customHeight="1" x14ac:dyDescent="0.2"/>
    <row r="31093" ht="12.75" customHeight="1" x14ac:dyDescent="0.2"/>
    <row r="31094" ht="12.75" customHeight="1" x14ac:dyDescent="0.2"/>
    <row r="31095" ht="12.75" customHeight="1" x14ac:dyDescent="0.2"/>
    <row r="31096" ht="12.75" customHeight="1" x14ac:dyDescent="0.2"/>
    <row r="31097" ht="12.75" customHeight="1" x14ac:dyDescent="0.2"/>
    <row r="31098" ht="12.75" customHeight="1" x14ac:dyDescent="0.2"/>
    <row r="31099" ht="12.75" customHeight="1" x14ac:dyDescent="0.2"/>
    <row r="31100" ht="12.75" customHeight="1" x14ac:dyDescent="0.2"/>
    <row r="31101" ht="12.75" customHeight="1" x14ac:dyDescent="0.2"/>
    <row r="31102" ht="12.75" customHeight="1" x14ac:dyDescent="0.2"/>
    <row r="31103" ht="12.75" customHeight="1" x14ac:dyDescent="0.2"/>
    <row r="31104" ht="12.75" customHeight="1" x14ac:dyDescent="0.2"/>
    <row r="31105" ht="12.75" customHeight="1" x14ac:dyDescent="0.2"/>
    <row r="31106" ht="12.75" customHeight="1" x14ac:dyDescent="0.2"/>
    <row r="31107" ht="12.75" customHeight="1" x14ac:dyDescent="0.2"/>
    <row r="31108" ht="12.75" customHeight="1" x14ac:dyDescent="0.2"/>
    <row r="31109" ht="12.75" customHeight="1" x14ac:dyDescent="0.2"/>
    <row r="31110" ht="12.75" customHeight="1" x14ac:dyDescent="0.2"/>
    <row r="31111" ht="12.75" customHeight="1" x14ac:dyDescent="0.2"/>
    <row r="31112" ht="12.75" customHeight="1" x14ac:dyDescent="0.2"/>
    <row r="31113" ht="12.75" customHeight="1" x14ac:dyDescent="0.2"/>
    <row r="31114" ht="12.75" customHeight="1" x14ac:dyDescent="0.2"/>
    <row r="31115" ht="12.75" customHeight="1" x14ac:dyDescent="0.2"/>
    <row r="31116" ht="12.75" customHeight="1" x14ac:dyDescent="0.2"/>
    <row r="31117" ht="12.75" customHeight="1" x14ac:dyDescent="0.2"/>
    <row r="31118" ht="12.75" customHeight="1" x14ac:dyDescent="0.2"/>
    <row r="31119" ht="12.75" customHeight="1" x14ac:dyDescent="0.2"/>
    <row r="31120" ht="12.75" customHeight="1" x14ac:dyDescent="0.2"/>
    <row r="31121" ht="12.75" customHeight="1" x14ac:dyDescent="0.2"/>
    <row r="31122" ht="12.75" customHeight="1" x14ac:dyDescent="0.2"/>
    <row r="31123" ht="12.75" customHeight="1" x14ac:dyDescent="0.2"/>
    <row r="31124" ht="12.75" customHeight="1" x14ac:dyDescent="0.2"/>
    <row r="31125" ht="12.75" customHeight="1" x14ac:dyDescent="0.2"/>
    <row r="31126" ht="12.75" customHeight="1" x14ac:dyDescent="0.2"/>
    <row r="31127" ht="12.75" customHeight="1" x14ac:dyDescent="0.2"/>
    <row r="31128" ht="12.75" customHeight="1" x14ac:dyDescent="0.2"/>
    <row r="31129" ht="12.75" customHeight="1" x14ac:dyDescent="0.2"/>
    <row r="31130" ht="12.75" customHeight="1" x14ac:dyDescent="0.2"/>
    <row r="31131" ht="12.75" customHeight="1" x14ac:dyDescent="0.2"/>
    <row r="31132" ht="12.75" customHeight="1" x14ac:dyDescent="0.2"/>
    <row r="31133" ht="12.75" customHeight="1" x14ac:dyDescent="0.2"/>
    <row r="31134" ht="12.75" customHeight="1" x14ac:dyDescent="0.2"/>
    <row r="31135" ht="12.75" customHeight="1" x14ac:dyDescent="0.2"/>
    <row r="31136" ht="12.75" customHeight="1" x14ac:dyDescent="0.2"/>
    <row r="31137" ht="12.75" customHeight="1" x14ac:dyDescent="0.2"/>
    <row r="31138" ht="12.75" customHeight="1" x14ac:dyDescent="0.2"/>
    <row r="31139" ht="12.75" customHeight="1" x14ac:dyDescent="0.2"/>
    <row r="31140" ht="12.75" customHeight="1" x14ac:dyDescent="0.2"/>
    <row r="31141" ht="12.75" customHeight="1" x14ac:dyDescent="0.2"/>
    <row r="31142" ht="12.75" customHeight="1" x14ac:dyDescent="0.2"/>
    <row r="31143" ht="12.75" customHeight="1" x14ac:dyDescent="0.2"/>
    <row r="31144" ht="12.75" customHeight="1" x14ac:dyDescent="0.2"/>
    <row r="31145" ht="12.75" customHeight="1" x14ac:dyDescent="0.2"/>
    <row r="31146" ht="12.75" customHeight="1" x14ac:dyDescent="0.2"/>
    <row r="31147" ht="12.75" customHeight="1" x14ac:dyDescent="0.2"/>
    <row r="31148" ht="12.75" customHeight="1" x14ac:dyDescent="0.2"/>
    <row r="31149" ht="12.75" customHeight="1" x14ac:dyDescent="0.2"/>
    <row r="31150" ht="12.75" customHeight="1" x14ac:dyDescent="0.2"/>
    <row r="31151" ht="12.75" customHeight="1" x14ac:dyDescent="0.2"/>
    <row r="31152" ht="12.75" customHeight="1" x14ac:dyDescent="0.2"/>
    <row r="31153" ht="12.75" customHeight="1" x14ac:dyDescent="0.2"/>
    <row r="31154" ht="12.75" customHeight="1" x14ac:dyDescent="0.2"/>
    <row r="31155" ht="12.75" customHeight="1" x14ac:dyDescent="0.2"/>
    <row r="31156" ht="12.75" customHeight="1" x14ac:dyDescent="0.2"/>
    <row r="31157" ht="12.75" customHeight="1" x14ac:dyDescent="0.2"/>
    <row r="31158" ht="12.75" customHeight="1" x14ac:dyDescent="0.2"/>
    <row r="31159" ht="12.75" customHeight="1" x14ac:dyDescent="0.2"/>
    <row r="31160" ht="12.75" customHeight="1" x14ac:dyDescent="0.2"/>
    <row r="31161" ht="12.75" customHeight="1" x14ac:dyDescent="0.2"/>
    <row r="31162" ht="12.75" customHeight="1" x14ac:dyDescent="0.2"/>
    <row r="31163" ht="12.75" customHeight="1" x14ac:dyDescent="0.2"/>
    <row r="31164" ht="12.75" customHeight="1" x14ac:dyDescent="0.2"/>
    <row r="31165" ht="12.75" customHeight="1" x14ac:dyDescent="0.2"/>
    <row r="31166" ht="12.75" customHeight="1" x14ac:dyDescent="0.2"/>
    <row r="31167" ht="12.75" customHeight="1" x14ac:dyDescent="0.2"/>
    <row r="31168" ht="12.75" customHeight="1" x14ac:dyDescent="0.2"/>
    <row r="31169" ht="12.75" customHeight="1" x14ac:dyDescent="0.2"/>
    <row r="31170" ht="12.75" customHeight="1" x14ac:dyDescent="0.2"/>
    <row r="31171" ht="12.75" customHeight="1" x14ac:dyDescent="0.2"/>
    <row r="31172" ht="12.75" customHeight="1" x14ac:dyDescent="0.2"/>
    <row r="31173" ht="12.75" customHeight="1" x14ac:dyDescent="0.2"/>
    <row r="31174" ht="12.75" customHeight="1" x14ac:dyDescent="0.2"/>
    <row r="31175" ht="12.75" customHeight="1" x14ac:dyDescent="0.2"/>
    <row r="31176" ht="12.75" customHeight="1" x14ac:dyDescent="0.2"/>
    <row r="31177" ht="12.75" customHeight="1" x14ac:dyDescent="0.2"/>
    <row r="31178" ht="12.75" customHeight="1" x14ac:dyDescent="0.2"/>
    <row r="31179" ht="12.75" customHeight="1" x14ac:dyDescent="0.2"/>
    <row r="31180" ht="12.75" customHeight="1" x14ac:dyDescent="0.2"/>
    <row r="31181" ht="12.75" customHeight="1" x14ac:dyDescent="0.2"/>
    <row r="31182" ht="12.75" customHeight="1" x14ac:dyDescent="0.2"/>
    <row r="31183" ht="12.75" customHeight="1" x14ac:dyDescent="0.2"/>
    <row r="31184" ht="12.75" customHeight="1" x14ac:dyDescent="0.2"/>
    <row r="31185" ht="12.75" customHeight="1" x14ac:dyDescent="0.2"/>
    <row r="31186" ht="12.75" customHeight="1" x14ac:dyDescent="0.2"/>
    <row r="31187" ht="12.75" customHeight="1" x14ac:dyDescent="0.2"/>
    <row r="31188" ht="12.75" customHeight="1" x14ac:dyDescent="0.2"/>
    <row r="31189" ht="12.75" customHeight="1" x14ac:dyDescent="0.2"/>
    <row r="31190" ht="12.75" customHeight="1" x14ac:dyDescent="0.2"/>
    <row r="31191" ht="12.75" customHeight="1" x14ac:dyDescent="0.2"/>
    <row r="31192" ht="12.75" customHeight="1" x14ac:dyDescent="0.2"/>
    <row r="31193" ht="12.75" customHeight="1" x14ac:dyDescent="0.2"/>
    <row r="31194" ht="12.75" customHeight="1" x14ac:dyDescent="0.2"/>
    <row r="31195" ht="12.75" customHeight="1" x14ac:dyDescent="0.2"/>
    <row r="31196" ht="12.75" customHeight="1" x14ac:dyDescent="0.2"/>
    <row r="31197" ht="12.75" customHeight="1" x14ac:dyDescent="0.2"/>
    <row r="31198" ht="12.75" customHeight="1" x14ac:dyDescent="0.2"/>
    <row r="31199" ht="12.75" customHeight="1" x14ac:dyDescent="0.2"/>
    <row r="31200" ht="12.75" customHeight="1" x14ac:dyDescent="0.2"/>
    <row r="31201" ht="12.75" customHeight="1" x14ac:dyDescent="0.2"/>
    <row r="31202" ht="12.75" customHeight="1" x14ac:dyDescent="0.2"/>
    <row r="31203" ht="12.75" customHeight="1" x14ac:dyDescent="0.2"/>
    <row r="31204" ht="12.75" customHeight="1" x14ac:dyDescent="0.2"/>
    <row r="31205" ht="12.75" customHeight="1" x14ac:dyDescent="0.2"/>
    <row r="31206" ht="12.75" customHeight="1" x14ac:dyDescent="0.2"/>
    <row r="31207" ht="12.75" customHeight="1" x14ac:dyDescent="0.2"/>
    <row r="31208" ht="12.75" customHeight="1" x14ac:dyDescent="0.2"/>
    <row r="31209" ht="12.75" customHeight="1" x14ac:dyDescent="0.2"/>
    <row r="31210" ht="12.75" customHeight="1" x14ac:dyDescent="0.2"/>
    <row r="31211" ht="12.75" customHeight="1" x14ac:dyDescent="0.2"/>
    <row r="31212" ht="12.75" customHeight="1" x14ac:dyDescent="0.2"/>
    <row r="31213" ht="12.75" customHeight="1" x14ac:dyDescent="0.2"/>
    <row r="31214" ht="12.75" customHeight="1" x14ac:dyDescent="0.2"/>
    <row r="31215" ht="12.75" customHeight="1" x14ac:dyDescent="0.2"/>
    <row r="31216" ht="12.75" customHeight="1" x14ac:dyDescent="0.2"/>
    <row r="31217" ht="12.75" customHeight="1" x14ac:dyDescent="0.2"/>
    <row r="31218" ht="12.75" customHeight="1" x14ac:dyDescent="0.2"/>
    <row r="31219" ht="12.75" customHeight="1" x14ac:dyDescent="0.2"/>
    <row r="31220" ht="12.75" customHeight="1" x14ac:dyDescent="0.2"/>
    <row r="31221" ht="12.75" customHeight="1" x14ac:dyDescent="0.2"/>
    <row r="31222" ht="12.75" customHeight="1" x14ac:dyDescent="0.2"/>
    <row r="31223" ht="12.75" customHeight="1" x14ac:dyDescent="0.2"/>
    <row r="31224" ht="12.75" customHeight="1" x14ac:dyDescent="0.2"/>
    <row r="31225" ht="12.75" customHeight="1" x14ac:dyDescent="0.2"/>
    <row r="31226" ht="12.75" customHeight="1" x14ac:dyDescent="0.2"/>
    <row r="31227" ht="12.75" customHeight="1" x14ac:dyDescent="0.2"/>
    <row r="31228" ht="12.75" customHeight="1" x14ac:dyDescent="0.2"/>
    <row r="31229" ht="12.75" customHeight="1" x14ac:dyDescent="0.2"/>
    <row r="31230" ht="12.75" customHeight="1" x14ac:dyDescent="0.2"/>
    <row r="31231" ht="12.75" customHeight="1" x14ac:dyDescent="0.2"/>
    <row r="31232" ht="12.75" customHeight="1" x14ac:dyDescent="0.2"/>
    <row r="31233" ht="12.75" customHeight="1" x14ac:dyDescent="0.2"/>
    <row r="31234" ht="12.75" customHeight="1" x14ac:dyDescent="0.2"/>
    <row r="31235" ht="12.75" customHeight="1" x14ac:dyDescent="0.2"/>
    <row r="31236" ht="12.75" customHeight="1" x14ac:dyDescent="0.2"/>
    <row r="31237" ht="12.75" customHeight="1" x14ac:dyDescent="0.2"/>
    <row r="31238" ht="12.75" customHeight="1" x14ac:dyDescent="0.2"/>
    <row r="31239" ht="12.75" customHeight="1" x14ac:dyDescent="0.2"/>
    <row r="31240" ht="12.75" customHeight="1" x14ac:dyDescent="0.2"/>
    <row r="31241" ht="12.75" customHeight="1" x14ac:dyDescent="0.2"/>
    <row r="31242" ht="12.75" customHeight="1" x14ac:dyDescent="0.2"/>
    <row r="31243" ht="12.75" customHeight="1" x14ac:dyDescent="0.2"/>
    <row r="31244" ht="12.75" customHeight="1" x14ac:dyDescent="0.2"/>
    <row r="31245" ht="12.75" customHeight="1" x14ac:dyDescent="0.2"/>
    <row r="31246" ht="12.75" customHeight="1" x14ac:dyDescent="0.2"/>
    <row r="31247" ht="12.75" customHeight="1" x14ac:dyDescent="0.2"/>
    <row r="31248" ht="12.75" customHeight="1" x14ac:dyDescent="0.2"/>
    <row r="31249" ht="12.75" customHeight="1" x14ac:dyDescent="0.2"/>
    <row r="31250" ht="12.75" customHeight="1" x14ac:dyDescent="0.2"/>
    <row r="31251" ht="12.75" customHeight="1" x14ac:dyDescent="0.2"/>
    <row r="31252" ht="12.75" customHeight="1" x14ac:dyDescent="0.2"/>
    <row r="31253" ht="12.75" customHeight="1" x14ac:dyDescent="0.2"/>
    <row r="31254" ht="12.75" customHeight="1" x14ac:dyDescent="0.2"/>
    <row r="31255" ht="12.75" customHeight="1" x14ac:dyDescent="0.2"/>
    <row r="31256" ht="12.75" customHeight="1" x14ac:dyDescent="0.2"/>
    <row r="31257" ht="12.75" customHeight="1" x14ac:dyDescent="0.2"/>
    <row r="31258" ht="12.75" customHeight="1" x14ac:dyDescent="0.2"/>
    <row r="31259" ht="12.75" customHeight="1" x14ac:dyDescent="0.2"/>
    <row r="31260" ht="12.75" customHeight="1" x14ac:dyDescent="0.2"/>
    <row r="31261" ht="12.75" customHeight="1" x14ac:dyDescent="0.2"/>
    <row r="31262" ht="12.75" customHeight="1" x14ac:dyDescent="0.2"/>
    <row r="31263" ht="12.75" customHeight="1" x14ac:dyDescent="0.2"/>
    <row r="31264" ht="12.75" customHeight="1" x14ac:dyDescent="0.2"/>
    <row r="31265" ht="12.75" customHeight="1" x14ac:dyDescent="0.2"/>
    <row r="31266" ht="12.75" customHeight="1" x14ac:dyDescent="0.2"/>
    <row r="31267" ht="12.75" customHeight="1" x14ac:dyDescent="0.2"/>
    <row r="31268" ht="12.75" customHeight="1" x14ac:dyDescent="0.2"/>
    <row r="31269" ht="12.75" customHeight="1" x14ac:dyDescent="0.2"/>
    <row r="31270" ht="12.75" customHeight="1" x14ac:dyDescent="0.2"/>
    <row r="31271" ht="12.75" customHeight="1" x14ac:dyDescent="0.2"/>
    <row r="31272" ht="12.75" customHeight="1" x14ac:dyDescent="0.2"/>
    <row r="31273" ht="12.75" customHeight="1" x14ac:dyDescent="0.2"/>
    <row r="31274" ht="12.75" customHeight="1" x14ac:dyDescent="0.2"/>
    <row r="31275" ht="12.75" customHeight="1" x14ac:dyDescent="0.2"/>
    <row r="31276" ht="12.75" customHeight="1" x14ac:dyDescent="0.2"/>
    <row r="31277" ht="12.75" customHeight="1" x14ac:dyDescent="0.2"/>
    <row r="31278" ht="12.75" customHeight="1" x14ac:dyDescent="0.2"/>
    <row r="31279" ht="12.75" customHeight="1" x14ac:dyDescent="0.2"/>
    <row r="31280" ht="12.75" customHeight="1" x14ac:dyDescent="0.2"/>
    <row r="31281" ht="12.75" customHeight="1" x14ac:dyDescent="0.2"/>
    <row r="31282" ht="12.75" customHeight="1" x14ac:dyDescent="0.2"/>
    <row r="31283" ht="12.75" customHeight="1" x14ac:dyDescent="0.2"/>
    <row r="31284" ht="12.75" customHeight="1" x14ac:dyDescent="0.2"/>
    <row r="31285" ht="12.75" customHeight="1" x14ac:dyDescent="0.2"/>
    <row r="31286" ht="12.75" customHeight="1" x14ac:dyDescent="0.2"/>
    <row r="31287" ht="12.75" customHeight="1" x14ac:dyDescent="0.2"/>
    <row r="31288" ht="12.75" customHeight="1" x14ac:dyDescent="0.2"/>
    <row r="31289" ht="12.75" customHeight="1" x14ac:dyDescent="0.2"/>
    <row r="31290" ht="12.75" customHeight="1" x14ac:dyDescent="0.2"/>
    <row r="31291" ht="12.75" customHeight="1" x14ac:dyDescent="0.2"/>
    <row r="31292" ht="12.75" customHeight="1" x14ac:dyDescent="0.2"/>
    <row r="31293" ht="12.75" customHeight="1" x14ac:dyDescent="0.2"/>
    <row r="31294" ht="12.75" customHeight="1" x14ac:dyDescent="0.2"/>
    <row r="31295" ht="12.75" customHeight="1" x14ac:dyDescent="0.2"/>
    <row r="31296" ht="12.75" customHeight="1" x14ac:dyDescent="0.2"/>
    <row r="31297" ht="12.75" customHeight="1" x14ac:dyDescent="0.2"/>
    <row r="31298" ht="12.75" customHeight="1" x14ac:dyDescent="0.2"/>
    <row r="31299" ht="12.75" customHeight="1" x14ac:dyDescent="0.2"/>
    <row r="31300" ht="12.75" customHeight="1" x14ac:dyDescent="0.2"/>
    <row r="31301" ht="12.75" customHeight="1" x14ac:dyDescent="0.2"/>
    <row r="31302" ht="12.75" customHeight="1" x14ac:dyDescent="0.2"/>
    <row r="31303" ht="12.75" customHeight="1" x14ac:dyDescent="0.2"/>
    <row r="31304" ht="12.75" customHeight="1" x14ac:dyDescent="0.2"/>
    <row r="31305" ht="12.75" customHeight="1" x14ac:dyDescent="0.2"/>
    <row r="31306" ht="12.75" customHeight="1" x14ac:dyDescent="0.2"/>
    <row r="31307" ht="12.75" customHeight="1" x14ac:dyDescent="0.2"/>
    <row r="31308" ht="12.75" customHeight="1" x14ac:dyDescent="0.2"/>
    <row r="31309" ht="12.75" customHeight="1" x14ac:dyDescent="0.2"/>
    <row r="31310" ht="12.75" customHeight="1" x14ac:dyDescent="0.2"/>
    <row r="31311" ht="12.75" customHeight="1" x14ac:dyDescent="0.2"/>
    <row r="31312" ht="12.75" customHeight="1" x14ac:dyDescent="0.2"/>
    <row r="31313" ht="12.75" customHeight="1" x14ac:dyDescent="0.2"/>
    <row r="31314" ht="12.75" customHeight="1" x14ac:dyDescent="0.2"/>
    <row r="31315" ht="12.75" customHeight="1" x14ac:dyDescent="0.2"/>
    <row r="31316" ht="12.75" customHeight="1" x14ac:dyDescent="0.2"/>
    <row r="31317" ht="12.75" customHeight="1" x14ac:dyDescent="0.2"/>
    <row r="31318" ht="12.75" customHeight="1" x14ac:dyDescent="0.2"/>
    <row r="31319" ht="12.75" customHeight="1" x14ac:dyDescent="0.2"/>
    <row r="31320" ht="12.75" customHeight="1" x14ac:dyDescent="0.2"/>
    <row r="31321" ht="12.75" customHeight="1" x14ac:dyDescent="0.2"/>
    <row r="31322" ht="12.75" customHeight="1" x14ac:dyDescent="0.2"/>
    <row r="31323" ht="12.75" customHeight="1" x14ac:dyDescent="0.2"/>
    <row r="31324" ht="12.75" customHeight="1" x14ac:dyDescent="0.2"/>
    <row r="31325" ht="12.75" customHeight="1" x14ac:dyDescent="0.2"/>
    <row r="31326" ht="12.75" customHeight="1" x14ac:dyDescent="0.2"/>
    <row r="31327" ht="12.75" customHeight="1" x14ac:dyDescent="0.2"/>
    <row r="31328" ht="12.75" customHeight="1" x14ac:dyDescent="0.2"/>
    <row r="31329" ht="12.75" customHeight="1" x14ac:dyDescent="0.2"/>
    <row r="31330" ht="12.75" customHeight="1" x14ac:dyDescent="0.2"/>
    <row r="31331" ht="12.75" customHeight="1" x14ac:dyDescent="0.2"/>
    <row r="31332" ht="12.75" customHeight="1" x14ac:dyDescent="0.2"/>
    <row r="31333" ht="12.75" customHeight="1" x14ac:dyDescent="0.2"/>
    <row r="31334" ht="12.75" customHeight="1" x14ac:dyDescent="0.2"/>
    <row r="31335" ht="12.75" customHeight="1" x14ac:dyDescent="0.2"/>
    <row r="31336" ht="12.75" customHeight="1" x14ac:dyDescent="0.2"/>
    <row r="31337" ht="12.75" customHeight="1" x14ac:dyDescent="0.2"/>
    <row r="31338" ht="12.75" customHeight="1" x14ac:dyDescent="0.2"/>
    <row r="31339" ht="12.75" customHeight="1" x14ac:dyDescent="0.2"/>
    <row r="31340" ht="12.75" customHeight="1" x14ac:dyDescent="0.2"/>
    <row r="31341" ht="12.75" customHeight="1" x14ac:dyDescent="0.2"/>
    <row r="31342" ht="12.75" customHeight="1" x14ac:dyDescent="0.2"/>
    <row r="31343" ht="12.75" customHeight="1" x14ac:dyDescent="0.2"/>
    <row r="31344" ht="12.75" customHeight="1" x14ac:dyDescent="0.2"/>
    <row r="31345" ht="12.75" customHeight="1" x14ac:dyDescent="0.2"/>
    <row r="31346" ht="12.75" customHeight="1" x14ac:dyDescent="0.2"/>
    <row r="31347" ht="12.75" customHeight="1" x14ac:dyDescent="0.2"/>
    <row r="31348" ht="12.75" customHeight="1" x14ac:dyDescent="0.2"/>
    <row r="31349" ht="12.75" customHeight="1" x14ac:dyDescent="0.2"/>
    <row r="31350" ht="12.75" customHeight="1" x14ac:dyDescent="0.2"/>
    <row r="31351" ht="12.75" customHeight="1" x14ac:dyDescent="0.2"/>
    <row r="31352" ht="12.75" customHeight="1" x14ac:dyDescent="0.2"/>
    <row r="31353" ht="12.75" customHeight="1" x14ac:dyDescent="0.2"/>
    <row r="31354" ht="12.75" customHeight="1" x14ac:dyDescent="0.2"/>
    <row r="31355" ht="12.75" customHeight="1" x14ac:dyDescent="0.2"/>
    <row r="31356" ht="12.75" customHeight="1" x14ac:dyDescent="0.2"/>
    <row r="31357" ht="12.75" customHeight="1" x14ac:dyDescent="0.2"/>
    <row r="31358" ht="12.75" customHeight="1" x14ac:dyDescent="0.2"/>
    <row r="31359" ht="12.75" customHeight="1" x14ac:dyDescent="0.2"/>
    <row r="31360" ht="12.75" customHeight="1" x14ac:dyDescent="0.2"/>
    <row r="31361" ht="12.75" customHeight="1" x14ac:dyDescent="0.2"/>
    <row r="31362" ht="12.75" customHeight="1" x14ac:dyDescent="0.2"/>
    <row r="31363" ht="12.75" customHeight="1" x14ac:dyDescent="0.2"/>
    <row r="31364" ht="12.75" customHeight="1" x14ac:dyDescent="0.2"/>
    <row r="31365" ht="12.75" customHeight="1" x14ac:dyDescent="0.2"/>
    <row r="31366" ht="12.75" customHeight="1" x14ac:dyDescent="0.2"/>
    <row r="31367" ht="12.75" customHeight="1" x14ac:dyDescent="0.2"/>
    <row r="31368" ht="12.75" customHeight="1" x14ac:dyDescent="0.2"/>
    <row r="31369" ht="12.75" customHeight="1" x14ac:dyDescent="0.2"/>
    <row r="31370" ht="12.75" customHeight="1" x14ac:dyDescent="0.2"/>
    <row r="31371" ht="12.75" customHeight="1" x14ac:dyDescent="0.2"/>
    <row r="31372" ht="12.75" customHeight="1" x14ac:dyDescent="0.2"/>
    <row r="31373" ht="12.75" customHeight="1" x14ac:dyDescent="0.2"/>
    <row r="31374" ht="12.75" customHeight="1" x14ac:dyDescent="0.2"/>
    <row r="31375" ht="12.75" customHeight="1" x14ac:dyDescent="0.2"/>
    <row r="31376" ht="12.75" customHeight="1" x14ac:dyDescent="0.2"/>
    <row r="31377" ht="12.75" customHeight="1" x14ac:dyDescent="0.2"/>
    <row r="31378" ht="12.75" customHeight="1" x14ac:dyDescent="0.2"/>
    <row r="31379" ht="12.75" customHeight="1" x14ac:dyDescent="0.2"/>
    <row r="31380" ht="12.75" customHeight="1" x14ac:dyDescent="0.2"/>
    <row r="31381" ht="12.75" customHeight="1" x14ac:dyDescent="0.2"/>
    <row r="31382" ht="12.75" customHeight="1" x14ac:dyDescent="0.2"/>
    <row r="31383" ht="12.75" customHeight="1" x14ac:dyDescent="0.2"/>
    <row r="31384" ht="12.75" customHeight="1" x14ac:dyDescent="0.2"/>
    <row r="31385" ht="12.75" customHeight="1" x14ac:dyDescent="0.2"/>
    <row r="31386" ht="12.75" customHeight="1" x14ac:dyDescent="0.2"/>
    <row r="31387" ht="12.75" customHeight="1" x14ac:dyDescent="0.2"/>
    <row r="31388" ht="12.75" customHeight="1" x14ac:dyDescent="0.2"/>
    <row r="31389" ht="12.75" customHeight="1" x14ac:dyDescent="0.2"/>
    <row r="31390" ht="12.75" customHeight="1" x14ac:dyDescent="0.2"/>
    <row r="31391" ht="12.75" customHeight="1" x14ac:dyDescent="0.2"/>
    <row r="31392" ht="12.75" customHeight="1" x14ac:dyDescent="0.2"/>
    <row r="31393" ht="12.75" customHeight="1" x14ac:dyDescent="0.2"/>
    <row r="31394" ht="12.75" customHeight="1" x14ac:dyDescent="0.2"/>
    <row r="31395" ht="12.75" customHeight="1" x14ac:dyDescent="0.2"/>
    <row r="31396" ht="12.75" customHeight="1" x14ac:dyDescent="0.2"/>
    <row r="31397" ht="12.75" customHeight="1" x14ac:dyDescent="0.2"/>
    <row r="31398" ht="12.75" customHeight="1" x14ac:dyDescent="0.2"/>
    <row r="31399" ht="12.75" customHeight="1" x14ac:dyDescent="0.2"/>
    <row r="31400" ht="12.75" customHeight="1" x14ac:dyDescent="0.2"/>
    <row r="31401" ht="12.75" customHeight="1" x14ac:dyDescent="0.2"/>
    <row r="31402" ht="12.75" customHeight="1" x14ac:dyDescent="0.2"/>
    <row r="31403" ht="12.75" customHeight="1" x14ac:dyDescent="0.2"/>
    <row r="31404" ht="12.75" customHeight="1" x14ac:dyDescent="0.2"/>
    <row r="31405" ht="12.75" customHeight="1" x14ac:dyDescent="0.2"/>
    <row r="31406" ht="12.75" customHeight="1" x14ac:dyDescent="0.2"/>
    <row r="31407" ht="12.75" customHeight="1" x14ac:dyDescent="0.2"/>
    <row r="31408" ht="12.75" customHeight="1" x14ac:dyDescent="0.2"/>
    <row r="31409" ht="12.75" customHeight="1" x14ac:dyDescent="0.2"/>
    <row r="31410" ht="12.75" customHeight="1" x14ac:dyDescent="0.2"/>
    <row r="31411" ht="12.75" customHeight="1" x14ac:dyDescent="0.2"/>
    <row r="31412" ht="12.75" customHeight="1" x14ac:dyDescent="0.2"/>
    <row r="31413" ht="12.75" customHeight="1" x14ac:dyDescent="0.2"/>
    <row r="31414" ht="12.75" customHeight="1" x14ac:dyDescent="0.2"/>
    <row r="31415" ht="12.75" customHeight="1" x14ac:dyDescent="0.2"/>
    <row r="31416" ht="12.75" customHeight="1" x14ac:dyDescent="0.2"/>
    <row r="31417" ht="12.75" customHeight="1" x14ac:dyDescent="0.2"/>
    <row r="31418" ht="12.75" customHeight="1" x14ac:dyDescent="0.2"/>
    <row r="31419" ht="12.75" customHeight="1" x14ac:dyDescent="0.2"/>
    <row r="31420" ht="12.75" customHeight="1" x14ac:dyDescent="0.2"/>
    <row r="31421" ht="12.75" customHeight="1" x14ac:dyDescent="0.2"/>
    <row r="31422" ht="12.75" customHeight="1" x14ac:dyDescent="0.2"/>
    <row r="31423" ht="12.75" customHeight="1" x14ac:dyDescent="0.2"/>
    <row r="31424" ht="12.75" customHeight="1" x14ac:dyDescent="0.2"/>
    <row r="31425" ht="12.75" customHeight="1" x14ac:dyDescent="0.2"/>
    <row r="31426" ht="12.75" customHeight="1" x14ac:dyDescent="0.2"/>
    <row r="31427" ht="12.75" customHeight="1" x14ac:dyDescent="0.2"/>
    <row r="31428" ht="12.75" customHeight="1" x14ac:dyDescent="0.2"/>
    <row r="31429" ht="12.75" customHeight="1" x14ac:dyDescent="0.2"/>
    <row r="31430" ht="12.75" customHeight="1" x14ac:dyDescent="0.2"/>
    <row r="31431" ht="12.75" customHeight="1" x14ac:dyDescent="0.2"/>
    <row r="31432" ht="12.75" customHeight="1" x14ac:dyDescent="0.2"/>
    <row r="31433" ht="12.75" customHeight="1" x14ac:dyDescent="0.2"/>
    <row r="31434" ht="12.75" customHeight="1" x14ac:dyDescent="0.2"/>
    <row r="31435" ht="12.75" customHeight="1" x14ac:dyDescent="0.2"/>
    <row r="31436" ht="12.75" customHeight="1" x14ac:dyDescent="0.2"/>
    <row r="31437" ht="12.75" customHeight="1" x14ac:dyDescent="0.2"/>
    <row r="31438" ht="12.75" customHeight="1" x14ac:dyDescent="0.2"/>
    <row r="31439" ht="12.75" customHeight="1" x14ac:dyDescent="0.2"/>
    <row r="31440" ht="12.75" customHeight="1" x14ac:dyDescent="0.2"/>
    <row r="31441" ht="12.75" customHeight="1" x14ac:dyDescent="0.2"/>
    <row r="31442" ht="12.75" customHeight="1" x14ac:dyDescent="0.2"/>
    <row r="31443" ht="12.75" customHeight="1" x14ac:dyDescent="0.2"/>
    <row r="31444" ht="12.75" customHeight="1" x14ac:dyDescent="0.2"/>
    <row r="31445" ht="12.75" customHeight="1" x14ac:dyDescent="0.2"/>
    <row r="31446" ht="12.75" customHeight="1" x14ac:dyDescent="0.2"/>
    <row r="31447" ht="12.75" customHeight="1" x14ac:dyDescent="0.2"/>
    <row r="31448" ht="12.75" customHeight="1" x14ac:dyDescent="0.2"/>
    <row r="31449" ht="12.75" customHeight="1" x14ac:dyDescent="0.2"/>
    <row r="31450" ht="12.75" customHeight="1" x14ac:dyDescent="0.2"/>
    <row r="31451" ht="12.75" customHeight="1" x14ac:dyDescent="0.2"/>
    <row r="31452" ht="12.75" customHeight="1" x14ac:dyDescent="0.2"/>
    <row r="31453" ht="12.75" customHeight="1" x14ac:dyDescent="0.2"/>
    <row r="31454" ht="12.75" customHeight="1" x14ac:dyDescent="0.2"/>
    <row r="31455" ht="12.75" customHeight="1" x14ac:dyDescent="0.2"/>
    <row r="31456" ht="12.75" customHeight="1" x14ac:dyDescent="0.2"/>
    <row r="31457" ht="12.75" customHeight="1" x14ac:dyDescent="0.2"/>
    <row r="31458" ht="12.75" customHeight="1" x14ac:dyDescent="0.2"/>
    <row r="31459" ht="12.75" customHeight="1" x14ac:dyDescent="0.2"/>
    <row r="31460" ht="12.75" customHeight="1" x14ac:dyDescent="0.2"/>
    <row r="31461" ht="12.75" customHeight="1" x14ac:dyDescent="0.2"/>
    <row r="31462" ht="12.75" customHeight="1" x14ac:dyDescent="0.2"/>
    <row r="31463" ht="12.75" customHeight="1" x14ac:dyDescent="0.2"/>
    <row r="31464" ht="12.75" customHeight="1" x14ac:dyDescent="0.2"/>
    <row r="31465" ht="12.75" customHeight="1" x14ac:dyDescent="0.2"/>
    <row r="31466" ht="12.75" customHeight="1" x14ac:dyDescent="0.2"/>
    <row r="31467" ht="12.75" customHeight="1" x14ac:dyDescent="0.2"/>
    <row r="31468" ht="12.75" customHeight="1" x14ac:dyDescent="0.2"/>
    <row r="31469" ht="12.75" customHeight="1" x14ac:dyDescent="0.2"/>
    <row r="31470" ht="12.75" customHeight="1" x14ac:dyDescent="0.2"/>
    <row r="31471" ht="12.75" customHeight="1" x14ac:dyDescent="0.2"/>
    <row r="31472" ht="12.75" customHeight="1" x14ac:dyDescent="0.2"/>
    <row r="31473" ht="12.75" customHeight="1" x14ac:dyDescent="0.2"/>
    <row r="31474" ht="12.75" customHeight="1" x14ac:dyDescent="0.2"/>
    <row r="31475" ht="12.75" customHeight="1" x14ac:dyDescent="0.2"/>
    <row r="31476" ht="12.75" customHeight="1" x14ac:dyDescent="0.2"/>
    <row r="31477" ht="12.75" customHeight="1" x14ac:dyDescent="0.2"/>
    <row r="31478" ht="12.75" customHeight="1" x14ac:dyDescent="0.2"/>
    <row r="31479" ht="12.75" customHeight="1" x14ac:dyDescent="0.2"/>
    <row r="31480" ht="12.75" customHeight="1" x14ac:dyDescent="0.2"/>
    <row r="31481" ht="12.75" customHeight="1" x14ac:dyDescent="0.2"/>
    <row r="31482" ht="12.75" customHeight="1" x14ac:dyDescent="0.2"/>
    <row r="31483" ht="12.75" customHeight="1" x14ac:dyDescent="0.2"/>
    <row r="31484" ht="12.75" customHeight="1" x14ac:dyDescent="0.2"/>
    <row r="31485" ht="12.75" customHeight="1" x14ac:dyDescent="0.2"/>
    <row r="31486" ht="12.75" customHeight="1" x14ac:dyDescent="0.2"/>
    <row r="31487" ht="12.75" customHeight="1" x14ac:dyDescent="0.2"/>
    <row r="31488" ht="12.75" customHeight="1" x14ac:dyDescent="0.2"/>
    <row r="31489" ht="12.75" customHeight="1" x14ac:dyDescent="0.2"/>
    <row r="31490" ht="12.75" customHeight="1" x14ac:dyDescent="0.2"/>
    <row r="31491" ht="12.75" customHeight="1" x14ac:dyDescent="0.2"/>
    <row r="31492" ht="12.75" customHeight="1" x14ac:dyDescent="0.2"/>
    <row r="31493" ht="12.75" customHeight="1" x14ac:dyDescent="0.2"/>
    <row r="31494" ht="12.75" customHeight="1" x14ac:dyDescent="0.2"/>
    <row r="31495" ht="12.75" customHeight="1" x14ac:dyDescent="0.2"/>
    <row r="31496" ht="12.75" customHeight="1" x14ac:dyDescent="0.2"/>
    <row r="31497" ht="12.75" customHeight="1" x14ac:dyDescent="0.2"/>
    <row r="31498" ht="12.75" customHeight="1" x14ac:dyDescent="0.2"/>
    <row r="31499" ht="12.75" customHeight="1" x14ac:dyDescent="0.2"/>
    <row r="31500" ht="12.75" customHeight="1" x14ac:dyDescent="0.2"/>
    <row r="31501" ht="12.75" customHeight="1" x14ac:dyDescent="0.2"/>
    <row r="31502" ht="12.75" customHeight="1" x14ac:dyDescent="0.2"/>
    <row r="31503" ht="12.75" customHeight="1" x14ac:dyDescent="0.2"/>
    <row r="31504" ht="12.75" customHeight="1" x14ac:dyDescent="0.2"/>
    <row r="31505" ht="12.75" customHeight="1" x14ac:dyDescent="0.2"/>
    <row r="31506" ht="12.75" customHeight="1" x14ac:dyDescent="0.2"/>
    <row r="31507" ht="12.75" customHeight="1" x14ac:dyDescent="0.2"/>
    <row r="31508" ht="12.75" customHeight="1" x14ac:dyDescent="0.2"/>
    <row r="31509" ht="12.75" customHeight="1" x14ac:dyDescent="0.2"/>
    <row r="31510" ht="12.75" customHeight="1" x14ac:dyDescent="0.2"/>
    <row r="31511" ht="12.75" customHeight="1" x14ac:dyDescent="0.2"/>
    <row r="31512" ht="12.75" customHeight="1" x14ac:dyDescent="0.2"/>
    <row r="31513" ht="12.75" customHeight="1" x14ac:dyDescent="0.2"/>
    <row r="31514" ht="12.75" customHeight="1" x14ac:dyDescent="0.2"/>
    <row r="31515" ht="12.75" customHeight="1" x14ac:dyDescent="0.2"/>
    <row r="31516" ht="12.75" customHeight="1" x14ac:dyDescent="0.2"/>
    <row r="31517" ht="12.75" customHeight="1" x14ac:dyDescent="0.2"/>
    <row r="31518" ht="12.75" customHeight="1" x14ac:dyDescent="0.2"/>
    <row r="31519" ht="12.75" customHeight="1" x14ac:dyDescent="0.2"/>
    <row r="31520" ht="12.75" customHeight="1" x14ac:dyDescent="0.2"/>
    <row r="31521" ht="12.75" customHeight="1" x14ac:dyDescent="0.2"/>
    <row r="31522" ht="12.75" customHeight="1" x14ac:dyDescent="0.2"/>
    <row r="31523" ht="12.75" customHeight="1" x14ac:dyDescent="0.2"/>
    <row r="31524" ht="12.75" customHeight="1" x14ac:dyDescent="0.2"/>
    <row r="31525" ht="12.75" customHeight="1" x14ac:dyDescent="0.2"/>
    <row r="31526" ht="12.75" customHeight="1" x14ac:dyDescent="0.2"/>
    <row r="31527" ht="12.75" customHeight="1" x14ac:dyDescent="0.2"/>
    <row r="31528" ht="12.75" customHeight="1" x14ac:dyDescent="0.2"/>
    <row r="31529" ht="12.75" customHeight="1" x14ac:dyDescent="0.2"/>
    <row r="31530" ht="12.75" customHeight="1" x14ac:dyDescent="0.2"/>
    <row r="31531" ht="12.75" customHeight="1" x14ac:dyDescent="0.2"/>
    <row r="31532" ht="12.75" customHeight="1" x14ac:dyDescent="0.2"/>
    <row r="31533" ht="12.75" customHeight="1" x14ac:dyDescent="0.2"/>
    <row r="31534" ht="12.75" customHeight="1" x14ac:dyDescent="0.2"/>
    <row r="31535" ht="12.75" customHeight="1" x14ac:dyDescent="0.2"/>
    <row r="31536" ht="12.75" customHeight="1" x14ac:dyDescent="0.2"/>
    <row r="31537" ht="12.75" customHeight="1" x14ac:dyDescent="0.2"/>
    <row r="31538" ht="12.75" customHeight="1" x14ac:dyDescent="0.2"/>
    <row r="31539" ht="12.75" customHeight="1" x14ac:dyDescent="0.2"/>
    <row r="31540" ht="12.75" customHeight="1" x14ac:dyDescent="0.2"/>
    <row r="31541" ht="12.75" customHeight="1" x14ac:dyDescent="0.2"/>
    <row r="31542" ht="12.75" customHeight="1" x14ac:dyDescent="0.2"/>
    <row r="31543" ht="12.75" customHeight="1" x14ac:dyDescent="0.2"/>
    <row r="31544" ht="12.75" customHeight="1" x14ac:dyDescent="0.2"/>
    <row r="31545" ht="12.75" customHeight="1" x14ac:dyDescent="0.2"/>
    <row r="31546" ht="12.75" customHeight="1" x14ac:dyDescent="0.2"/>
    <row r="31547" ht="12.75" customHeight="1" x14ac:dyDescent="0.2"/>
    <row r="31548" ht="12.75" customHeight="1" x14ac:dyDescent="0.2"/>
    <row r="31549" ht="12.75" customHeight="1" x14ac:dyDescent="0.2"/>
    <row r="31550" ht="12.75" customHeight="1" x14ac:dyDescent="0.2"/>
    <row r="31551" ht="12.75" customHeight="1" x14ac:dyDescent="0.2"/>
    <row r="31552" ht="12.75" customHeight="1" x14ac:dyDescent="0.2"/>
    <row r="31553" ht="12.75" customHeight="1" x14ac:dyDescent="0.2"/>
    <row r="31554" ht="12.75" customHeight="1" x14ac:dyDescent="0.2"/>
    <row r="31555" ht="12.75" customHeight="1" x14ac:dyDescent="0.2"/>
    <row r="31556" ht="12.75" customHeight="1" x14ac:dyDescent="0.2"/>
    <row r="31557" ht="12.75" customHeight="1" x14ac:dyDescent="0.2"/>
    <row r="31558" ht="12.75" customHeight="1" x14ac:dyDescent="0.2"/>
    <row r="31559" ht="12.75" customHeight="1" x14ac:dyDescent="0.2"/>
    <row r="31560" ht="12.75" customHeight="1" x14ac:dyDescent="0.2"/>
    <row r="31561" ht="12.75" customHeight="1" x14ac:dyDescent="0.2"/>
    <row r="31562" ht="12.75" customHeight="1" x14ac:dyDescent="0.2"/>
    <row r="31563" ht="12.75" customHeight="1" x14ac:dyDescent="0.2"/>
    <row r="31564" ht="12.75" customHeight="1" x14ac:dyDescent="0.2"/>
    <row r="31565" ht="12.75" customHeight="1" x14ac:dyDescent="0.2"/>
    <row r="31566" ht="12.75" customHeight="1" x14ac:dyDescent="0.2"/>
    <row r="31567" ht="12.75" customHeight="1" x14ac:dyDescent="0.2"/>
    <row r="31568" ht="12.75" customHeight="1" x14ac:dyDescent="0.2"/>
    <row r="31569" ht="12.75" customHeight="1" x14ac:dyDescent="0.2"/>
    <row r="31570" ht="12.75" customHeight="1" x14ac:dyDescent="0.2"/>
    <row r="31571" ht="12.75" customHeight="1" x14ac:dyDescent="0.2"/>
    <row r="31572" ht="12.75" customHeight="1" x14ac:dyDescent="0.2"/>
    <row r="31573" ht="12.75" customHeight="1" x14ac:dyDescent="0.2"/>
    <row r="31574" ht="12.75" customHeight="1" x14ac:dyDescent="0.2"/>
    <row r="31575" ht="12.75" customHeight="1" x14ac:dyDescent="0.2"/>
    <row r="31576" ht="12.75" customHeight="1" x14ac:dyDescent="0.2"/>
    <row r="31577" ht="12.75" customHeight="1" x14ac:dyDescent="0.2"/>
    <row r="31578" ht="12.75" customHeight="1" x14ac:dyDescent="0.2"/>
    <row r="31579" ht="12.75" customHeight="1" x14ac:dyDescent="0.2"/>
    <row r="31580" ht="12.75" customHeight="1" x14ac:dyDescent="0.2"/>
    <row r="31581" ht="12.75" customHeight="1" x14ac:dyDescent="0.2"/>
    <row r="31582" ht="12.75" customHeight="1" x14ac:dyDescent="0.2"/>
    <row r="31583" ht="12.75" customHeight="1" x14ac:dyDescent="0.2"/>
    <row r="31584" ht="12.75" customHeight="1" x14ac:dyDescent="0.2"/>
    <row r="31585" ht="12.75" customHeight="1" x14ac:dyDescent="0.2"/>
    <row r="31586" ht="12.75" customHeight="1" x14ac:dyDescent="0.2"/>
    <row r="31587" ht="12.75" customHeight="1" x14ac:dyDescent="0.2"/>
    <row r="31588" ht="12.75" customHeight="1" x14ac:dyDescent="0.2"/>
    <row r="31589" ht="12.75" customHeight="1" x14ac:dyDescent="0.2"/>
    <row r="31590" ht="12.75" customHeight="1" x14ac:dyDescent="0.2"/>
    <row r="31591" ht="12.75" customHeight="1" x14ac:dyDescent="0.2"/>
    <row r="31592" ht="12.75" customHeight="1" x14ac:dyDescent="0.2"/>
    <row r="31593" ht="12.75" customHeight="1" x14ac:dyDescent="0.2"/>
    <row r="31594" ht="12.75" customHeight="1" x14ac:dyDescent="0.2"/>
    <row r="31595" ht="12.75" customHeight="1" x14ac:dyDescent="0.2"/>
    <row r="31596" ht="12.75" customHeight="1" x14ac:dyDescent="0.2"/>
    <row r="31597" ht="12.75" customHeight="1" x14ac:dyDescent="0.2"/>
    <row r="31598" ht="12.75" customHeight="1" x14ac:dyDescent="0.2"/>
    <row r="31599" ht="12.75" customHeight="1" x14ac:dyDescent="0.2"/>
    <row r="31600" ht="12.75" customHeight="1" x14ac:dyDescent="0.2"/>
    <row r="31601" ht="12.75" customHeight="1" x14ac:dyDescent="0.2"/>
    <row r="31602" ht="12.75" customHeight="1" x14ac:dyDescent="0.2"/>
    <row r="31603" ht="12.75" customHeight="1" x14ac:dyDescent="0.2"/>
    <row r="31604" ht="12.75" customHeight="1" x14ac:dyDescent="0.2"/>
    <row r="31605" ht="12.75" customHeight="1" x14ac:dyDescent="0.2"/>
    <row r="31606" ht="12.75" customHeight="1" x14ac:dyDescent="0.2"/>
    <row r="31607" ht="12.75" customHeight="1" x14ac:dyDescent="0.2"/>
    <row r="31608" ht="12.75" customHeight="1" x14ac:dyDescent="0.2"/>
    <row r="31609" ht="12.75" customHeight="1" x14ac:dyDescent="0.2"/>
    <row r="31610" ht="12.75" customHeight="1" x14ac:dyDescent="0.2"/>
    <row r="31611" ht="12.75" customHeight="1" x14ac:dyDescent="0.2"/>
    <row r="31612" ht="12.75" customHeight="1" x14ac:dyDescent="0.2"/>
    <row r="31613" ht="12.75" customHeight="1" x14ac:dyDescent="0.2"/>
    <row r="31614" ht="12.75" customHeight="1" x14ac:dyDescent="0.2"/>
    <row r="31615" ht="12.75" customHeight="1" x14ac:dyDescent="0.2"/>
    <row r="31616" ht="12.75" customHeight="1" x14ac:dyDescent="0.2"/>
    <row r="31617" ht="12.75" customHeight="1" x14ac:dyDescent="0.2"/>
    <row r="31618" ht="12.75" customHeight="1" x14ac:dyDescent="0.2"/>
    <row r="31619" ht="12.75" customHeight="1" x14ac:dyDescent="0.2"/>
    <row r="31620" ht="12.75" customHeight="1" x14ac:dyDescent="0.2"/>
    <row r="31621" ht="12.75" customHeight="1" x14ac:dyDescent="0.2"/>
    <row r="31622" ht="12.75" customHeight="1" x14ac:dyDescent="0.2"/>
    <row r="31623" ht="12.75" customHeight="1" x14ac:dyDescent="0.2"/>
    <row r="31624" ht="12.75" customHeight="1" x14ac:dyDescent="0.2"/>
    <row r="31625" ht="12.75" customHeight="1" x14ac:dyDescent="0.2"/>
    <row r="31626" ht="12.75" customHeight="1" x14ac:dyDescent="0.2"/>
    <row r="31627" ht="12.75" customHeight="1" x14ac:dyDescent="0.2"/>
    <row r="31628" ht="12.75" customHeight="1" x14ac:dyDescent="0.2"/>
    <row r="31629" ht="12.75" customHeight="1" x14ac:dyDescent="0.2"/>
    <row r="31630" ht="12.75" customHeight="1" x14ac:dyDescent="0.2"/>
    <row r="31631" ht="12.75" customHeight="1" x14ac:dyDescent="0.2"/>
    <row r="31632" ht="12.75" customHeight="1" x14ac:dyDescent="0.2"/>
    <row r="31633" ht="12.75" customHeight="1" x14ac:dyDescent="0.2"/>
    <row r="31634" ht="12.75" customHeight="1" x14ac:dyDescent="0.2"/>
    <row r="31635" ht="12.75" customHeight="1" x14ac:dyDescent="0.2"/>
    <row r="31636" ht="12.75" customHeight="1" x14ac:dyDescent="0.2"/>
    <row r="31637" ht="12.75" customHeight="1" x14ac:dyDescent="0.2"/>
    <row r="31638" ht="12.75" customHeight="1" x14ac:dyDescent="0.2"/>
    <row r="31639" ht="12.75" customHeight="1" x14ac:dyDescent="0.2"/>
    <row r="31640" ht="12.75" customHeight="1" x14ac:dyDescent="0.2"/>
    <row r="31641" ht="12.75" customHeight="1" x14ac:dyDescent="0.2"/>
    <row r="31642" ht="12.75" customHeight="1" x14ac:dyDescent="0.2"/>
    <row r="31643" ht="12.75" customHeight="1" x14ac:dyDescent="0.2"/>
    <row r="31644" ht="12.75" customHeight="1" x14ac:dyDescent="0.2"/>
    <row r="31645" ht="12.75" customHeight="1" x14ac:dyDescent="0.2"/>
    <row r="31646" ht="12.75" customHeight="1" x14ac:dyDescent="0.2"/>
    <row r="31647" ht="12.75" customHeight="1" x14ac:dyDescent="0.2"/>
    <row r="31648" ht="12.75" customHeight="1" x14ac:dyDescent="0.2"/>
    <row r="31649" ht="12.75" customHeight="1" x14ac:dyDescent="0.2"/>
    <row r="31650" ht="12.75" customHeight="1" x14ac:dyDescent="0.2"/>
    <row r="31651" ht="12.75" customHeight="1" x14ac:dyDescent="0.2"/>
    <row r="31652" ht="12.75" customHeight="1" x14ac:dyDescent="0.2"/>
    <row r="31653" ht="12.75" customHeight="1" x14ac:dyDescent="0.2"/>
    <row r="31654" ht="12.75" customHeight="1" x14ac:dyDescent="0.2"/>
    <row r="31655" ht="12.75" customHeight="1" x14ac:dyDescent="0.2"/>
    <row r="31656" ht="12.75" customHeight="1" x14ac:dyDescent="0.2"/>
    <row r="31657" ht="12.75" customHeight="1" x14ac:dyDescent="0.2"/>
    <row r="31658" ht="12.75" customHeight="1" x14ac:dyDescent="0.2"/>
    <row r="31659" ht="12.75" customHeight="1" x14ac:dyDescent="0.2"/>
    <row r="31660" ht="12.75" customHeight="1" x14ac:dyDescent="0.2"/>
    <row r="31661" ht="12.75" customHeight="1" x14ac:dyDescent="0.2"/>
    <row r="31662" ht="12.75" customHeight="1" x14ac:dyDescent="0.2"/>
    <row r="31663" ht="12.75" customHeight="1" x14ac:dyDescent="0.2"/>
    <row r="31664" ht="12.75" customHeight="1" x14ac:dyDescent="0.2"/>
    <row r="31665" ht="12.75" customHeight="1" x14ac:dyDescent="0.2"/>
    <row r="31666" ht="12.75" customHeight="1" x14ac:dyDescent="0.2"/>
    <row r="31667" ht="12.75" customHeight="1" x14ac:dyDescent="0.2"/>
    <row r="31668" ht="12.75" customHeight="1" x14ac:dyDescent="0.2"/>
    <row r="31669" ht="12.75" customHeight="1" x14ac:dyDescent="0.2"/>
    <row r="31670" ht="12.75" customHeight="1" x14ac:dyDescent="0.2"/>
    <row r="31671" ht="12.75" customHeight="1" x14ac:dyDescent="0.2"/>
    <row r="31672" ht="12.75" customHeight="1" x14ac:dyDescent="0.2"/>
    <row r="31673" ht="12.75" customHeight="1" x14ac:dyDescent="0.2"/>
    <row r="31674" ht="12.75" customHeight="1" x14ac:dyDescent="0.2"/>
    <row r="31675" ht="12.75" customHeight="1" x14ac:dyDescent="0.2"/>
    <row r="31676" ht="12.75" customHeight="1" x14ac:dyDescent="0.2"/>
    <row r="31677" ht="12.75" customHeight="1" x14ac:dyDescent="0.2"/>
    <row r="31678" ht="12.75" customHeight="1" x14ac:dyDescent="0.2"/>
    <row r="31679" ht="12.75" customHeight="1" x14ac:dyDescent="0.2"/>
    <row r="31680" ht="12.75" customHeight="1" x14ac:dyDescent="0.2"/>
    <row r="31681" ht="12.75" customHeight="1" x14ac:dyDescent="0.2"/>
    <row r="31682" ht="12.75" customHeight="1" x14ac:dyDescent="0.2"/>
    <row r="31683" ht="12.75" customHeight="1" x14ac:dyDescent="0.2"/>
    <row r="31684" ht="12.75" customHeight="1" x14ac:dyDescent="0.2"/>
    <row r="31685" ht="12.75" customHeight="1" x14ac:dyDescent="0.2"/>
    <row r="31686" ht="12.75" customHeight="1" x14ac:dyDescent="0.2"/>
    <row r="31687" ht="12.75" customHeight="1" x14ac:dyDescent="0.2"/>
    <row r="31688" ht="12.75" customHeight="1" x14ac:dyDescent="0.2"/>
    <row r="31689" ht="12.75" customHeight="1" x14ac:dyDescent="0.2"/>
    <row r="31690" ht="12.75" customHeight="1" x14ac:dyDescent="0.2"/>
    <row r="31691" ht="12.75" customHeight="1" x14ac:dyDescent="0.2"/>
    <row r="31692" ht="12.75" customHeight="1" x14ac:dyDescent="0.2"/>
    <row r="31693" ht="12.75" customHeight="1" x14ac:dyDescent="0.2"/>
    <row r="31694" ht="12.75" customHeight="1" x14ac:dyDescent="0.2"/>
    <row r="31695" ht="12.75" customHeight="1" x14ac:dyDescent="0.2"/>
    <row r="31696" ht="12.75" customHeight="1" x14ac:dyDescent="0.2"/>
    <row r="31697" ht="12.75" customHeight="1" x14ac:dyDescent="0.2"/>
    <row r="31698" ht="12.75" customHeight="1" x14ac:dyDescent="0.2"/>
    <row r="31699" ht="12.75" customHeight="1" x14ac:dyDescent="0.2"/>
    <row r="31700" ht="12.75" customHeight="1" x14ac:dyDescent="0.2"/>
    <row r="31701" ht="12.75" customHeight="1" x14ac:dyDescent="0.2"/>
    <row r="31702" ht="12.75" customHeight="1" x14ac:dyDescent="0.2"/>
    <row r="31703" ht="12.75" customHeight="1" x14ac:dyDescent="0.2"/>
    <row r="31704" ht="12.75" customHeight="1" x14ac:dyDescent="0.2"/>
    <row r="31705" ht="12.75" customHeight="1" x14ac:dyDescent="0.2"/>
    <row r="31706" ht="12.75" customHeight="1" x14ac:dyDescent="0.2"/>
    <row r="31707" ht="12.75" customHeight="1" x14ac:dyDescent="0.2"/>
    <row r="31708" ht="12.75" customHeight="1" x14ac:dyDescent="0.2"/>
    <row r="31709" ht="12.75" customHeight="1" x14ac:dyDescent="0.2"/>
    <row r="31710" ht="12.75" customHeight="1" x14ac:dyDescent="0.2"/>
    <row r="31711" ht="12.75" customHeight="1" x14ac:dyDescent="0.2"/>
    <row r="31712" ht="12.75" customHeight="1" x14ac:dyDescent="0.2"/>
    <row r="31713" ht="12.75" customHeight="1" x14ac:dyDescent="0.2"/>
    <row r="31714" ht="12.75" customHeight="1" x14ac:dyDescent="0.2"/>
    <row r="31715" ht="12.75" customHeight="1" x14ac:dyDescent="0.2"/>
    <row r="31716" ht="12.75" customHeight="1" x14ac:dyDescent="0.2"/>
    <row r="31717" ht="12.75" customHeight="1" x14ac:dyDescent="0.2"/>
    <row r="31718" ht="12.75" customHeight="1" x14ac:dyDescent="0.2"/>
    <row r="31719" ht="12.75" customHeight="1" x14ac:dyDescent="0.2"/>
    <row r="31720" ht="12.75" customHeight="1" x14ac:dyDescent="0.2"/>
    <row r="31721" ht="12.75" customHeight="1" x14ac:dyDescent="0.2"/>
    <row r="31722" ht="12.75" customHeight="1" x14ac:dyDescent="0.2"/>
    <row r="31723" ht="12.75" customHeight="1" x14ac:dyDescent="0.2"/>
    <row r="31724" ht="12.75" customHeight="1" x14ac:dyDescent="0.2"/>
    <row r="31725" ht="12.75" customHeight="1" x14ac:dyDescent="0.2"/>
    <row r="31726" ht="12.75" customHeight="1" x14ac:dyDescent="0.2"/>
    <row r="31727" ht="12.75" customHeight="1" x14ac:dyDescent="0.2"/>
    <row r="31728" ht="12.75" customHeight="1" x14ac:dyDescent="0.2"/>
    <row r="31729" ht="12.75" customHeight="1" x14ac:dyDescent="0.2"/>
    <row r="31730" ht="12.75" customHeight="1" x14ac:dyDescent="0.2"/>
    <row r="31731" ht="12.75" customHeight="1" x14ac:dyDescent="0.2"/>
    <row r="31732" ht="12.75" customHeight="1" x14ac:dyDescent="0.2"/>
    <row r="31733" ht="12.75" customHeight="1" x14ac:dyDescent="0.2"/>
    <row r="31734" ht="12.75" customHeight="1" x14ac:dyDescent="0.2"/>
    <row r="31735" ht="12.75" customHeight="1" x14ac:dyDescent="0.2"/>
    <row r="31736" ht="12.75" customHeight="1" x14ac:dyDescent="0.2"/>
    <row r="31737" ht="12.75" customHeight="1" x14ac:dyDescent="0.2"/>
    <row r="31738" ht="12.75" customHeight="1" x14ac:dyDescent="0.2"/>
    <row r="31739" ht="12.75" customHeight="1" x14ac:dyDescent="0.2"/>
    <row r="31740" ht="12.75" customHeight="1" x14ac:dyDescent="0.2"/>
    <row r="31741" ht="12.75" customHeight="1" x14ac:dyDescent="0.2"/>
    <row r="31742" ht="12.75" customHeight="1" x14ac:dyDescent="0.2"/>
    <row r="31743" ht="12.75" customHeight="1" x14ac:dyDescent="0.2"/>
    <row r="31744" ht="12.75" customHeight="1" x14ac:dyDescent="0.2"/>
    <row r="31745" ht="12.75" customHeight="1" x14ac:dyDescent="0.2"/>
    <row r="31746" ht="12.75" customHeight="1" x14ac:dyDescent="0.2"/>
    <row r="31747" ht="12.75" customHeight="1" x14ac:dyDescent="0.2"/>
    <row r="31748" ht="12.75" customHeight="1" x14ac:dyDescent="0.2"/>
    <row r="31749" ht="12.75" customHeight="1" x14ac:dyDescent="0.2"/>
    <row r="31750" ht="12.75" customHeight="1" x14ac:dyDescent="0.2"/>
    <row r="31751" ht="12.75" customHeight="1" x14ac:dyDescent="0.2"/>
    <row r="31752" ht="12.75" customHeight="1" x14ac:dyDescent="0.2"/>
    <row r="31753" ht="12.75" customHeight="1" x14ac:dyDescent="0.2"/>
    <row r="31754" ht="12.75" customHeight="1" x14ac:dyDescent="0.2"/>
    <row r="31755" ht="12.75" customHeight="1" x14ac:dyDescent="0.2"/>
    <row r="31756" ht="12.75" customHeight="1" x14ac:dyDescent="0.2"/>
    <row r="31757" ht="12.75" customHeight="1" x14ac:dyDescent="0.2"/>
    <row r="31758" ht="12.75" customHeight="1" x14ac:dyDescent="0.2"/>
    <row r="31759" ht="12.75" customHeight="1" x14ac:dyDescent="0.2"/>
    <row r="31760" ht="12.75" customHeight="1" x14ac:dyDescent="0.2"/>
    <row r="31761" ht="12.75" customHeight="1" x14ac:dyDescent="0.2"/>
    <row r="31762" ht="12.75" customHeight="1" x14ac:dyDescent="0.2"/>
    <row r="31763" ht="12.75" customHeight="1" x14ac:dyDescent="0.2"/>
    <row r="31764" ht="12.75" customHeight="1" x14ac:dyDescent="0.2"/>
    <row r="31765" ht="12.75" customHeight="1" x14ac:dyDescent="0.2"/>
    <row r="31766" ht="12.75" customHeight="1" x14ac:dyDescent="0.2"/>
    <row r="31767" ht="12.75" customHeight="1" x14ac:dyDescent="0.2"/>
    <row r="31768" ht="12.75" customHeight="1" x14ac:dyDescent="0.2"/>
    <row r="31769" ht="12.75" customHeight="1" x14ac:dyDescent="0.2"/>
    <row r="31770" ht="12.75" customHeight="1" x14ac:dyDescent="0.2"/>
    <row r="31771" ht="12.75" customHeight="1" x14ac:dyDescent="0.2"/>
    <row r="31772" ht="12.75" customHeight="1" x14ac:dyDescent="0.2"/>
    <row r="31773" ht="12.75" customHeight="1" x14ac:dyDescent="0.2"/>
    <row r="31774" ht="12.75" customHeight="1" x14ac:dyDescent="0.2"/>
    <row r="31775" ht="12.75" customHeight="1" x14ac:dyDescent="0.2"/>
    <row r="31776" ht="12.75" customHeight="1" x14ac:dyDescent="0.2"/>
    <row r="31777" ht="12.75" customHeight="1" x14ac:dyDescent="0.2"/>
    <row r="31778" ht="12.75" customHeight="1" x14ac:dyDescent="0.2"/>
    <row r="31779" ht="12.75" customHeight="1" x14ac:dyDescent="0.2"/>
    <row r="31780" ht="12.75" customHeight="1" x14ac:dyDescent="0.2"/>
    <row r="31781" ht="12.75" customHeight="1" x14ac:dyDescent="0.2"/>
    <row r="31782" ht="12.75" customHeight="1" x14ac:dyDescent="0.2"/>
    <row r="31783" ht="12.75" customHeight="1" x14ac:dyDescent="0.2"/>
    <row r="31784" ht="12.75" customHeight="1" x14ac:dyDescent="0.2"/>
    <row r="31785" ht="12.75" customHeight="1" x14ac:dyDescent="0.2"/>
    <row r="31786" ht="12.75" customHeight="1" x14ac:dyDescent="0.2"/>
    <row r="31787" ht="12.75" customHeight="1" x14ac:dyDescent="0.2"/>
    <row r="31788" ht="12.75" customHeight="1" x14ac:dyDescent="0.2"/>
    <row r="31789" ht="12.75" customHeight="1" x14ac:dyDescent="0.2"/>
    <row r="31790" ht="12.75" customHeight="1" x14ac:dyDescent="0.2"/>
    <row r="31791" ht="12.75" customHeight="1" x14ac:dyDescent="0.2"/>
    <row r="31792" ht="12.75" customHeight="1" x14ac:dyDescent="0.2"/>
    <row r="31793" ht="12.75" customHeight="1" x14ac:dyDescent="0.2"/>
    <row r="31794" ht="12.75" customHeight="1" x14ac:dyDescent="0.2"/>
    <row r="31795" ht="12.75" customHeight="1" x14ac:dyDescent="0.2"/>
    <row r="31796" ht="12.75" customHeight="1" x14ac:dyDescent="0.2"/>
    <row r="31797" ht="12.75" customHeight="1" x14ac:dyDescent="0.2"/>
    <row r="31798" ht="12.75" customHeight="1" x14ac:dyDescent="0.2"/>
    <row r="31799" ht="12.75" customHeight="1" x14ac:dyDescent="0.2"/>
    <row r="31800" ht="12.75" customHeight="1" x14ac:dyDescent="0.2"/>
    <row r="31801" ht="12.75" customHeight="1" x14ac:dyDescent="0.2"/>
    <row r="31802" ht="12.75" customHeight="1" x14ac:dyDescent="0.2"/>
    <row r="31803" ht="12.75" customHeight="1" x14ac:dyDescent="0.2"/>
    <row r="31804" ht="12.75" customHeight="1" x14ac:dyDescent="0.2"/>
    <row r="31805" ht="12.75" customHeight="1" x14ac:dyDescent="0.2"/>
    <row r="31806" ht="12.75" customHeight="1" x14ac:dyDescent="0.2"/>
    <row r="31807" ht="12.75" customHeight="1" x14ac:dyDescent="0.2"/>
    <row r="31808" ht="12.75" customHeight="1" x14ac:dyDescent="0.2"/>
    <row r="31809" ht="12.75" customHeight="1" x14ac:dyDescent="0.2"/>
    <row r="31810" ht="12.75" customHeight="1" x14ac:dyDescent="0.2"/>
    <row r="31811" ht="12.75" customHeight="1" x14ac:dyDescent="0.2"/>
    <row r="31812" ht="12.75" customHeight="1" x14ac:dyDescent="0.2"/>
    <row r="31813" ht="12.75" customHeight="1" x14ac:dyDescent="0.2"/>
    <row r="31814" ht="12.75" customHeight="1" x14ac:dyDescent="0.2"/>
    <row r="31815" ht="12.75" customHeight="1" x14ac:dyDescent="0.2"/>
    <row r="31816" ht="12.75" customHeight="1" x14ac:dyDescent="0.2"/>
    <row r="31817" ht="12.75" customHeight="1" x14ac:dyDescent="0.2"/>
    <row r="31818" ht="12.75" customHeight="1" x14ac:dyDescent="0.2"/>
    <row r="31819" ht="12.75" customHeight="1" x14ac:dyDescent="0.2"/>
    <row r="31820" ht="12.75" customHeight="1" x14ac:dyDescent="0.2"/>
    <row r="31821" ht="12.75" customHeight="1" x14ac:dyDescent="0.2"/>
    <row r="31822" ht="12.75" customHeight="1" x14ac:dyDescent="0.2"/>
    <row r="31823" ht="12.75" customHeight="1" x14ac:dyDescent="0.2"/>
    <row r="31824" ht="12.75" customHeight="1" x14ac:dyDescent="0.2"/>
    <row r="31825" ht="12.75" customHeight="1" x14ac:dyDescent="0.2"/>
    <row r="31826" ht="12.75" customHeight="1" x14ac:dyDescent="0.2"/>
    <row r="31827" ht="12.75" customHeight="1" x14ac:dyDescent="0.2"/>
    <row r="31828" ht="12.75" customHeight="1" x14ac:dyDescent="0.2"/>
    <row r="31829" ht="12.75" customHeight="1" x14ac:dyDescent="0.2"/>
    <row r="31830" ht="12.75" customHeight="1" x14ac:dyDescent="0.2"/>
    <row r="31831" ht="12.75" customHeight="1" x14ac:dyDescent="0.2"/>
    <row r="31832" ht="12.75" customHeight="1" x14ac:dyDescent="0.2"/>
    <row r="31833" ht="12.75" customHeight="1" x14ac:dyDescent="0.2"/>
    <row r="31834" ht="12.75" customHeight="1" x14ac:dyDescent="0.2"/>
    <row r="31835" ht="12.75" customHeight="1" x14ac:dyDescent="0.2"/>
    <row r="31836" ht="12.75" customHeight="1" x14ac:dyDescent="0.2"/>
    <row r="31837" ht="12.75" customHeight="1" x14ac:dyDescent="0.2"/>
    <row r="31838" ht="12.75" customHeight="1" x14ac:dyDescent="0.2"/>
    <row r="31839" ht="12.75" customHeight="1" x14ac:dyDescent="0.2"/>
    <row r="31840" ht="12.75" customHeight="1" x14ac:dyDescent="0.2"/>
    <row r="31841" ht="12.75" customHeight="1" x14ac:dyDescent="0.2"/>
    <row r="31842" ht="12.75" customHeight="1" x14ac:dyDescent="0.2"/>
    <row r="31843" ht="12.75" customHeight="1" x14ac:dyDescent="0.2"/>
    <row r="31844" ht="12.75" customHeight="1" x14ac:dyDescent="0.2"/>
    <row r="31845" ht="12.75" customHeight="1" x14ac:dyDescent="0.2"/>
    <row r="31846" ht="12.75" customHeight="1" x14ac:dyDescent="0.2"/>
    <row r="31847" ht="12.75" customHeight="1" x14ac:dyDescent="0.2"/>
    <row r="31848" ht="12.75" customHeight="1" x14ac:dyDescent="0.2"/>
    <row r="31849" ht="12.75" customHeight="1" x14ac:dyDescent="0.2"/>
    <row r="31850" ht="12.75" customHeight="1" x14ac:dyDescent="0.2"/>
    <row r="31851" ht="12.75" customHeight="1" x14ac:dyDescent="0.2"/>
    <row r="31852" ht="12.75" customHeight="1" x14ac:dyDescent="0.2"/>
    <row r="31853" ht="12.75" customHeight="1" x14ac:dyDescent="0.2"/>
    <row r="31854" ht="12.75" customHeight="1" x14ac:dyDescent="0.2"/>
    <row r="31855" ht="12.75" customHeight="1" x14ac:dyDescent="0.2"/>
    <row r="31856" ht="12.75" customHeight="1" x14ac:dyDescent="0.2"/>
    <row r="31857" ht="12.75" customHeight="1" x14ac:dyDescent="0.2"/>
    <row r="31858" ht="12.75" customHeight="1" x14ac:dyDescent="0.2"/>
    <row r="31859" ht="12.75" customHeight="1" x14ac:dyDescent="0.2"/>
    <row r="31860" ht="12.75" customHeight="1" x14ac:dyDescent="0.2"/>
    <row r="31861" ht="12.75" customHeight="1" x14ac:dyDescent="0.2"/>
    <row r="31862" ht="12.75" customHeight="1" x14ac:dyDescent="0.2"/>
    <row r="31863" ht="12.75" customHeight="1" x14ac:dyDescent="0.2"/>
    <row r="31864" ht="12.75" customHeight="1" x14ac:dyDescent="0.2"/>
    <row r="31865" ht="12.75" customHeight="1" x14ac:dyDescent="0.2"/>
    <row r="31866" ht="12.75" customHeight="1" x14ac:dyDescent="0.2"/>
    <row r="31867" ht="12.75" customHeight="1" x14ac:dyDescent="0.2"/>
    <row r="31868" ht="12.75" customHeight="1" x14ac:dyDescent="0.2"/>
    <row r="31869" ht="12.75" customHeight="1" x14ac:dyDescent="0.2"/>
    <row r="31870" ht="12.75" customHeight="1" x14ac:dyDescent="0.2"/>
    <row r="31871" ht="12.75" customHeight="1" x14ac:dyDescent="0.2"/>
    <row r="31872" ht="12.75" customHeight="1" x14ac:dyDescent="0.2"/>
    <row r="31873" ht="12.75" customHeight="1" x14ac:dyDescent="0.2"/>
    <row r="31874" ht="12.75" customHeight="1" x14ac:dyDescent="0.2"/>
    <row r="31875" ht="12.75" customHeight="1" x14ac:dyDescent="0.2"/>
    <row r="31876" ht="12.75" customHeight="1" x14ac:dyDescent="0.2"/>
    <row r="31877" ht="12.75" customHeight="1" x14ac:dyDescent="0.2"/>
    <row r="31878" ht="12.75" customHeight="1" x14ac:dyDescent="0.2"/>
    <row r="31879" ht="12.75" customHeight="1" x14ac:dyDescent="0.2"/>
    <row r="31880" ht="12.75" customHeight="1" x14ac:dyDescent="0.2"/>
    <row r="31881" ht="12.75" customHeight="1" x14ac:dyDescent="0.2"/>
    <row r="31882" ht="12.75" customHeight="1" x14ac:dyDescent="0.2"/>
    <row r="31883" ht="12.75" customHeight="1" x14ac:dyDescent="0.2"/>
    <row r="31884" ht="12.75" customHeight="1" x14ac:dyDescent="0.2"/>
    <row r="31885" ht="12.75" customHeight="1" x14ac:dyDescent="0.2"/>
    <row r="31886" ht="12.75" customHeight="1" x14ac:dyDescent="0.2"/>
    <row r="31887" ht="12.75" customHeight="1" x14ac:dyDescent="0.2"/>
    <row r="31888" ht="12.75" customHeight="1" x14ac:dyDescent="0.2"/>
    <row r="31889" ht="12.75" customHeight="1" x14ac:dyDescent="0.2"/>
    <row r="31890" ht="12.75" customHeight="1" x14ac:dyDescent="0.2"/>
    <row r="31891" ht="12.75" customHeight="1" x14ac:dyDescent="0.2"/>
    <row r="31892" ht="12.75" customHeight="1" x14ac:dyDescent="0.2"/>
    <row r="31893" ht="12.75" customHeight="1" x14ac:dyDescent="0.2"/>
    <row r="31894" ht="12.75" customHeight="1" x14ac:dyDescent="0.2"/>
    <row r="31895" ht="12.75" customHeight="1" x14ac:dyDescent="0.2"/>
    <row r="31896" ht="12.75" customHeight="1" x14ac:dyDescent="0.2"/>
    <row r="31897" ht="12.75" customHeight="1" x14ac:dyDescent="0.2"/>
    <row r="31898" ht="12.75" customHeight="1" x14ac:dyDescent="0.2"/>
    <row r="31899" ht="12.75" customHeight="1" x14ac:dyDescent="0.2"/>
    <row r="31900" ht="12.75" customHeight="1" x14ac:dyDescent="0.2"/>
    <row r="31901" ht="12.75" customHeight="1" x14ac:dyDescent="0.2"/>
    <row r="31902" ht="12.75" customHeight="1" x14ac:dyDescent="0.2"/>
    <row r="31903" ht="12.75" customHeight="1" x14ac:dyDescent="0.2"/>
    <row r="31904" ht="12.75" customHeight="1" x14ac:dyDescent="0.2"/>
    <row r="31905" ht="12.75" customHeight="1" x14ac:dyDescent="0.2"/>
    <row r="31906" ht="12.75" customHeight="1" x14ac:dyDescent="0.2"/>
    <row r="31907" ht="12.75" customHeight="1" x14ac:dyDescent="0.2"/>
    <row r="31908" ht="12.75" customHeight="1" x14ac:dyDescent="0.2"/>
    <row r="31909" ht="12.75" customHeight="1" x14ac:dyDescent="0.2"/>
    <row r="31910" ht="12.75" customHeight="1" x14ac:dyDescent="0.2"/>
    <row r="31911" ht="12.75" customHeight="1" x14ac:dyDescent="0.2"/>
    <row r="31912" ht="12.75" customHeight="1" x14ac:dyDescent="0.2"/>
    <row r="31913" ht="12.75" customHeight="1" x14ac:dyDescent="0.2"/>
    <row r="31914" ht="12.75" customHeight="1" x14ac:dyDescent="0.2"/>
    <row r="31915" ht="12.75" customHeight="1" x14ac:dyDescent="0.2"/>
    <row r="31916" ht="12.75" customHeight="1" x14ac:dyDescent="0.2"/>
    <row r="31917" ht="12.75" customHeight="1" x14ac:dyDescent="0.2"/>
    <row r="31918" ht="12.75" customHeight="1" x14ac:dyDescent="0.2"/>
    <row r="31919" ht="12.75" customHeight="1" x14ac:dyDescent="0.2"/>
    <row r="31920" ht="12.75" customHeight="1" x14ac:dyDescent="0.2"/>
    <row r="31921" ht="12.75" customHeight="1" x14ac:dyDescent="0.2"/>
    <row r="31922" ht="12.75" customHeight="1" x14ac:dyDescent="0.2"/>
    <row r="31923" ht="12.75" customHeight="1" x14ac:dyDescent="0.2"/>
    <row r="31924" ht="12.75" customHeight="1" x14ac:dyDescent="0.2"/>
    <row r="31925" ht="12.75" customHeight="1" x14ac:dyDescent="0.2"/>
    <row r="31926" ht="12.75" customHeight="1" x14ac:dyDescent="0.2"/>
    <row r="31927" ht="12.75" customHeight="1" x14ac:dyDescent="0.2"/>
    <row r="31928" ht="12.75" customHeight="1" x14ac:dyDescent="0.2"/>
    <row r="31929" ht="12.75" customHeight="1" x14ac:dyDescent="0.2"/>
    <row r="31930" ht="12.75" customHeight="1" x14ac:dyDescent="0.2"/>
    <row r="31931" ht="12.75" customHeight="1" x14ac:dyDescent="0.2"/>
    <row r="31932" ht="12.75" customHeight="1" x14ac:dyDescent="0.2"/>
    <row r="31933" ht="12.75" customHeight="1" x14ac:dyDescent="0.2"/>
    <row r="31934" ht="12.75" customHeight="1" x14ac:dyDescent="0.2"/>
    <row r="31935" ht="12.75" customHeight="1" x14ac:dyDescent="0.2"/>
    <row r="31936" ht="12.75" customHeight="1" x14ac:dyDescent="0.2"/>
    <row r="31937" ht="12.75" customHeight="1" x14ac:dyDescent="0.2"/>
    <row r="31938" ht="12.75" customHeight="1" x14ac:dyDescent="0.2"/>
    <row r="31939" ht="12.75" customHeight="1" x14ac:dyDescent="0.2"/>
    <row r="31940" ht="12.75" customHeight="1" x14ac:dyDescent="0.2"/>
    <row r="31941" ht="12.75" customHeight="1" x14ac:dyDescent="0.2"/>
    <row r="31942" ht="12.75" customHeight="1" x14ac:dyDescent="0.2"/>
    <row r="31943" ht="12.75" customHeight="1" x14ac:dyDescent="0.2"/>
    <row r="31944" ht="12.75" customHeight="1" x14ac:dyDescent="0.2"/>
    <row r="31945" ht="12.75" customHeight="1" x14ac:dyDescent="0.2"/>
    <row r="31946" ht="12.75" customHeight="1" x14ac:dyDescent="0.2"/>
    <row r="31947" ht="12.75" customHeight="1" x14ac:dyDescent="0.2"/>
    <row r="31948" ht="12.75" customHeight="1" x14ac:dyDescent="0.2"/>
    <row r="31949" ht="12.75" customHeight="1" x14ac:dyDescent="0.2"/>
    <row r="31950" ht="12.75" customHeight="1" x14ac:dyDescent="0.2"/>
    <row r="31951" ht="12.75" customHeight="1" x14ac:dyDescent="0.2"/>
    <row r="31952" ht="12.75" customHeight="1" x14ac:dyDescent="0.2"/>
    <row r="31953" ht="12.75" customHeight="1" x14ac:dyDescent="0.2"/>
    <row r="31954" ht="12.75" customHeight="1" x14ac:dyDescent="0.2"/>
    <row r="31955" ht="12.75" customHeight="1" x14ac:dyDescent="0.2"/>
    <row r="31956" ht="12.75" customHeight="1" x14ac:dyDescent="0.2"/>
    <row r="31957" ht="12.75" customHeight="1" x14ac:dyDescent="0.2"/>
    <row r="31958" ht="12.75" customHeight="1" x14ac:dyDescent="0.2"/>
    <row r="31959" ht="12.75" customHeight="1" x14ac:dyDescent="0.2"/>
    <row r="31960" ht="12.75" customHeight="1" x14ac:dyDescent="0.2"/>
    <row r="31961" ht="12.75" customHeight="1" x14ac:dyDescent="0.2"/>
    <row r="31962" ht="12.75" customHeight="1" x14ac:dyDescent="0.2"/>
    <row r="31963" ht="12.75" customHeight="1" x14ac:dyDescent="0.2"/>
    <row r="31964" ht="12.75" customHeight="1" x14ac:dyDescent="0.2"/>
    <row r="31965" ht="12.75" customHeight="1" x14ac:dyDescent="0.2"/>
    <row r="31966" ht="12.75" customHeight="1" x14ac:dyDescent="0.2"/>
    <row r="31967" ht="12.75" customHeight="1" x14ac:dyDescent="0.2"/>
    <row r="31968" ht="12.75" customHeight="1" x14ac:dyDescent="0.2"/>
    <row r="31969" ht="12.75" customHeight="1" x14ac:dyDescent="0.2"/>
    <row r="31970" ht="12.75" customHeight="1" x14ac:dyDescent="0.2"/>
    <row r="31971" ht="12.75" customHeight="1" x14ac:dyDescent="0.2"/>
    <row r="31972" ht="12.75" customHeight="1" x14ac:dyDescent="0.2"/>
    <row r="31973" ht="12.75" customHeight="1" x14ac:dyDescent="0.2"/>
    <row r="31974" ht="12.75" customHeight="1" x14ac:dyDescent="0.2"/>
    <row r="31975" ht="12.75" customHeight="1" x14ac:dyDescent="0.2"/>
    <row r="31976" ht="12.75" customHeight="1" x14ac:dyDescent="0.2"/>
    <row r="31977" ht="12.75" customHeight="1" x14ac:dyDescent="0.2"/>
    <row r="31978" ht="12.75" customHeight="1" x14ac:dyDescent="0.2"/>
    <row r="31979" ht="12.75" customHeight="1" x14ac:dyDescent="0.2"/>
    <row r="31980" ht="12.75" customHeight="1" x14ac:dyDescent="0.2"/>
    <row r="31981" ht="12.75" customHeight="1" x14ac:dyDescent="0.2"/>
    <row r="31982" ht="12.75" customHeight="1" x14ac:dyDescent="0.2"/>
    <row r="31983" ht="12.75" customHeight="1" x14ac:dyDescent="0.2"/>
    <row r="31984" ht="12.75" customHeight="1" x14ac:dyDescent="0.2"/>
    <row r="31985" ht="12.75" customHeight="1" x14ac:dyDescent="0.2"/>
    <row r="31986" ht="12.75" customHeight="1" x14ac:dyDescent="0.2"/>
    <row r="31987" ht="12.75" customHeight="1" x14ac:dyDescent="0.2"/>
    <row r="31988" ht="12.75" customHeight="1" x14ac:dyDescent="0.2"/>
    <row r="31989" ht="12.75" customHeight="1" x14ac:dyDescent="0.2"/>
    <row r="31990" ht="12.75" customHeight="1" x14ac:dyDescent="0.2"/>
    <row r="31991" ht="12.75" customHeight="1" x14ac:dyDescent="0.2"/>
    <row r="31992" ht="12.75" customHeight="1" x14ac:dyDescent="0.2"/>
    <row r="31993" ht="12.75" customHeight="1" x14ac:dyDescent="0.2"/>
    <row r="31994" ht="12.75" customHeight="1" x14ac:dyDescent="0.2"/>
    <row r="31995" ht="12.75" customHeight="1" x14ac:dyDescent="0.2"/>
    <row r="31996" ht="12.75" customHeight="1" x14ac:dyDescent="0.2"/>
    <row r="31997" ht="12.75" customHeight="1" x14ac:dyDescent="0.2"/>
    <row r="31998" ht="12.75" customHeight="1" x14ac:dyDescent="0.2"/>
    <row r="31999" ht="12.75" customHeight="1" x14ac:dyDescent="0.2"/>
    <row r="32000" ht="12.75" customHeight="1" x14ac:dyDescent="0.2"/>
    <row r="32001" ht="12.75" customHeight="1" x14ac:dyDescent="0.2"/>
    <row r="32002" ht="12.75" customHeight="1" x14ac:dyDescent="0.2"/>
    <row r="32003" ht="12.75" customHeight="1" x14ac:dyDescent="0.2"/>
    <row r="32004" ht="12.75" customHeight="1" x14ac:dyDescent="0.2"/>
    <row r="32005" ht="12.75" customHeight="1" x14ac:dyDescent="0.2"/>
    <row r="32006" ht="12.75" customHeight="1" x14ac:dyDescent="0.2"/>
    <row r="32007" ht="12.75" customHeight="1" x14ac:dyDescent="0.2"/>
    <row r="32008" ht="12.75" customHeight="1" x14ac:dyDescent="0.2"/>
    <row r="32009" ht="12.75" customHeight="1" x14ac:dyDescent="0.2"/>
    <row r="32010" ht="12.75" customHeight="1" x14ac:dyDescent="0.2"/>
    <row r="32011" ht="12.75" customHeight="1" x14ac:dyDescent="0.2"/>
    <row r="32012" ht="12.75" customHeight="1" x14ac:dyDescent="0.2"/>
    <row r="32013" ht="12.75" customHeight="1" x14ac:dyDescent="0.2"/>
    <row r="32014" ht="12.75" customHeight="1" x14ac:dyDescent="0.2"/>
    <row r="32015" ht="12.75" customHeight="1" x14ac:dyDescent="0.2"/>
    <row r="32016" ht="12.75" customHeight="1" x14ac:dyDescent="0.2"/>
    <row r="32017" ht="12.75" customHeight="1" x14ac:dyDescent="0.2"/>
    <row r="32018" ht="12.75" customHeight="1" x14ac:dyDescent="0.2"/>
    <row r="32019" ht="12.75" customHeight="1" x14ac:dyDescent="0.2"/>
    <row r="32020" ht="12.75" customHeight="1" x14ac:dyDescent="0.2"/>
    <row r="32021" ht="12.75" customHeight="1" x14ac:dyDescent="0.2"/>
    <row r="32022" ht="12.75" customHeight="1" x14ac:dyDescent="0.2"/>
    <row r="32023" ht="12.75" customHeight="1" x14ac:dyDescent="0.2"/>
    <row r="32024" ht="12.75" customHeight="1" x14ac:dyDescent="0.2"/>
    <row r="32025" ht="12.75" customHeight="1" x14ac:dyDescent="0.2"/>
    <row r="32026" ht="12.75" customHeight="1" x14ac:dyDescent="0.2"/>
    <row r="32027" ht="12.75" customHeight="1" x14ac:dyDescent="0.2"/>
    <row r="32028" ht="12.75" customHeight="1" x14ac:dyDescent="0.2"/>
    <row r="32029" ht="12.75" customHeight="1" x14ac:dyDescent="0.2"/>
    <row r="32030" ht="12.75" customHeight="1" x14ac:dyDescent="0.2"/>
    <row r="32031" ht="12.75" customHeight="1" x14ac:dyDescent="0.2"/>
    <row r="32032" ht="12.75" customHeight="1" x14ac:dyDescent="0.2"/>
    <row r="32033" ht="12.75" customHeight="1" x14ac:dyDescent="0.2"/>
    <row r="32034" ht="12.75" customHeight="1" x14ac:dyDescent="0.2"/>
    <row r="32035" ht="12.75" customHeight="1" x14ac:dyDescent="0.2"/>
    <row r="32036" ht="12.75" customHeight="1" x14ac:dyDescent="0.2"/>
    <row r="32037" ht="12.75" customHeight="1" x14ac:dyDescent="0.2"/>
    <row r="32038" ht="12.75" customHeight="1" x14ac:dyDescent="0.2"/>
    <row r="32039" ht="12.75" customHeight="1" x14ac:dyDescent="0.2"/>
    <row r="32040" ht="12.75" customHeight="1" x14ac:dyDescent="0.2"/>
    <row r="32041" ht="12.75" customHeight="1" x14ac:dyDescent="0.2"/>
    <row r="32042" ht="12.75" customHeight="1" x14ac:dyDescent="0.2"/>
    <row r="32043" ht="12.75" customHeight="1" x14ac:dyDescent="0.2"/>
    <row r="32044" ht="12.75" customHeight="1" x14ac:dyDescent="0.2"/>
    <row r="32045" ht="12.75" customHeight="1" x14ac:dyDescent="0.2"/>
    <row r="32046" ht="12.75" customHeight="1" x14ac:dyDescent="0.2"/>
    <row r="32047" ht="12.75" customHeight="1" x14ac:dyDescent="0.2"/>
    <row r="32048" ht="12.75" customHeight="1" x14ac:dyDescent="0.2"/>
    <row r="32049" ht="12.75" customHeight="1" x14ac:dyDescent="0.2"/>
    <row r="32050" ht="12.75" customHeight="1" x14ac:dyDescent="0.2"/>
    <row r="32051" ht="12.75" customHeight="1" x14ac:dyDescent="0.2"/>
    <row r="32052" ht="12.75" customHeight="1" x14ac:dyDescent="0.2"/>
    <row r="32053" ht="12.75" customHeight="1" x14ac:dyDescent="0.2"/>
    <row r="32054" ht="12.75" customHeight="1" x14ac:dyDescent="0.2"/>
    <row r="32055" ht="12.75" customHeight="1" x14ac:dyDescent="0.2"/>
    <row r="32056" ht="12.75" customHeight="1" x14ac:dyDescent="0.2"/>
    <row r="32057" ht="12.75" customHeight="1" x14ac:dyDescent="0.2"/>
    <row r="32058" ht="12.75" customHeight="1" x14ac:dyDescent="0.2"/>
    <row r="32059" ht="12.75" customHeight="1" x14ac:dyDescent="0.2"/>
    <row r="32060" ht="12.75" customHeight="1" x14ac:dyDescent="0.2"/>
    <row r="32061" ht="12.75" customHeight="1" x14ac:dyDescent="0.2"/>
    <row r="32062" ht="12.75" customHeight="1" x14ac:dyDescent="0.2"/>
    <row r="32063" ht="12.75" customHeight="1" x14ac:dyDescent="0.2"/>
    <row r="32064" ht="12.75" customHeight="1" x14ac:dyDescent="0.2"/>
    <row r="32065" ht="12.75" customHeight="1" x14ac:dyDescent="0.2"/>
    <row r="32066" ht="12.75" customHeight="1" x14ac:dyDescent="0.2"/>
    <row r="32067" ht="12.75" customHeight="1" x14ac:dyDescent="0.2"/>
    <row r="32068" ht="12.75" customHeight="1" x14ac:dyDescent="0.2"/>
    <row r="32069" ht="12.75" customHeight="1" x14ac:dyDescent="0.2"/>
    <row r="32070" ht="12.75" customHeight="1" x14ac:dyDescent="0.2"/>
    <row r="32071" ht="12.75" customHeight="1" x14ac:dyDescent="0.2"/>
    <row r="32072" ht="12.75" customHeight="1" x14ac:dyDescent="0.2"/>
    <row r="32073" ht="12.75" customHeight="1" x14ac:dyDescent="0.2"/>
    <row r="32074" ht="12.75" customHeight="1" x14ac:dyDescent="0.2"/>
    <row r="32075" ht="12.75" customHeight="1" x14ac:dyDescent="0.2"/>
    <row r="32076" ht="12.75" customHeight="1" x14ac:dyDescent="0.2"/>
    <row r="32077" ht="12.75" customHeight="1" x14ac:dyDescent="0.2"/>
    <row r="32078" ht="12.75" customHeight="1" x14ac:dyDescent="0.2"/>
    <row r="32079" ht="12.75" customHeight="1" x14ac:dyDescent="0.2"/>
    <row r="32080" ht="12.75" customHeight="1" x14ac:dyDescent="0.2"/>
    <row r="32081" ht="12.75" customHeight="1" x14ac:dyDescent="0.2"/>
    <row r="32082" ht="12.75" customHeight="1" x14ac:dyDescent="0.2"/>
    <row r="32083" ht="12.75" customHeight="1" x14ac:dyDescent="0.2"/>
    <row r="32084" ht="12.75" customHeight="1" x14ac:dyDescent="0.2"/>
    <row r="32085" ht="12.75" customHeight="1" x14ac:dyDescent="0.2"/>
    <row r="32086" ht="12.75" customHeight="1" x14ac:dyDescent="0.2"/>
    <row r="32087" ht="12.75" customHeight="1" x14ac:dyDescent="0.2"/>
    <row r="32088" ht="12.75" customHeight="1" x14ac:dyDescent="0.2"/>
    <row r="32089" ht="12.75" customHeight="1" x14ac:dyDescent="0.2"/>
    <row r="32090" ht="12.75" customHeight="1" x14ac:dyDescent="0.2"/>
    <row r="32091" ht="12.75" customHeight="1" x14ac:dyDescent="0.2"/>
    <row r="32092" ht="12.75" customHeight="1" x14ac:dyDescent="0.2"/>
    <row r="32093" ht="12.75" customHeight="1" x14ac:dyDescent="0.2"/>
    <row r="32094" ht="12.75" customHeight="1" x14ac:dyDescent="0.2"/>
    <row r="32095" ht="12.75" customHeight="1" x14ac:dyDescent="0.2"/>
    <row r="32096" ht="12.75" customHeight="1" x14ac:dyDescent="0.2"/>
    <row r="32097" ht="12.75" customHeight="1" x14ac:dyDescent="0.2"/>
    <row r="32098" ht="12.75" customHeight="1" x14ac:dyDescent="0.2"/>
    <row r="32099" ht="12.75" customHeight="1" x14ac:dyDescent="0.2"/>
    <row r="32100" ht="12.75" customHeight="1" x14ac:dyDescent="0.2"/>
    <row r="32101" ht="12.75" customHeight="1" x14ac:dyDescent="0.2"/>
    <row r="32102" ht="12.75" customHeight="1" x14ac:dyDescent="0.2"/>
    <row r="32103" ht="12.75" customHeight="1" x14ac:dyDescent="0.2"/>
    <row r="32104" ht="12.75" customHeight="1" x14ac:dyDescent="0.2"/>
    <row r="32105" ht="12.75" customHeight="1" x14ac:dyDescent="0.2"/>
    <row r="32106" ht="12.75" customHeight="1" x14ac:dyDescent="0.2"/>
    <row r="32107" ht="12.75" customHeight="1" x14ac:dyDescent="0.2"/>
    <row r="32108" ht="12.75" customHeight="1" x14ac:dyDescent="0.2"/>
    <row r="32109" ht="12.75" customHeight="1" x14ac:dyDescent="0.2"/>
    <row r="32110" ht="12.75" customHeight="1" x14ac:dyDescent="0.2"/>
    <row r="32111" ht="12.75" customHeight="1" x14ac:dyDescent="0.2"/>
    <row r="32112" ht="12.75" customHeight="1" x14ac:dyDescent="0.2"/>
    <row r="32113" ht="12.75" customHeight="1" x14ac:dyDescent="0.2"/>
    <row r="32114" ht="12.75" customHeight="1" x14ac:dyDescent="0.2"/>
    <row r="32115" ht="12.75" customHeight="1" x14ac:dyDescent="0.2"/>
    <row r="32116" ht="12.75" customHeight="1" x14ac:dyDescent="0.2"/>
    <row r="32117" ht="12.75" customHeight="1" x14ac:dyDescent="0.2"/>
    <row r="32118" ht="12.75" customHeight="1" x14ac:dyDescent="0.2"/>
    <row r="32119" ht="12.75" customHeight="1" x14ac:dyDescent="0.2"/>
    <row r="32120" ht="12.75" customHeight="1" x14ac:dyDescent="0.2"/>
    <row r="32121" ht="12.75" customHeight="1" x14ac:dyDescent="0.2"/>
    <row r="32122" ht="12.75" customHeight="1" x14ac:dyDescent="0.2"/>
    <row r="32123" ht="12.75" customHeight="1" x14ac:dyDescent="0.2"/>
    <row r="32124" ht="12.75" customHeight="1" x14ac:dyDescent="0.2"/>
    <row r="32125" ht="12.75" customHeight="1" x14ac:dyDescent="0.2"/>
    <row r="32126" ht="12.75" customHeight="1" x14ac:dyDescent="0.2"/>
    <row r="32127" ht="12.75" customHeight="1" x14ac:dyDescent="0.2"/>
    <row r="32128" ht="12.75" customHeight="1" x14ac:dyDescent="0.2"/>
    <row r="32129" ht="12.75" customHeight="1" x14ac:dyDescent="0.2"/>
    <row r="32130" ht="12.75" customHeight="1" x14ac:dyDescent="0.2"/>
    <row r="32131" ht="12.75" customHeight="1" x14ac:dyDescent="0.2"/>
    <row r="32132" ht="12.75" customHeight="1" x14ac:dyDescent="0.2"/>
    <row r="32133" ht="12.75" customHeight="1" x14ac:dyDescent="0.2"/>
    <row r="32134" ht="12.75" customHeight="1" x14ac:dyDescent="0.2"/>
    <row r="32135" ht="12.75" customHeight="1" x14ac:dyDescent="0.2"/>
    <row r="32136" ht="12.75" customHeight="1" x14ac:dyDescent="0.2"/>
    <row r="32137" ht="12.75" customHeight="1" x14ac:dyDescent="0.2"/>
    <row r="32138" ht="12.75" customHeight="1" x14ac:dyDescent="0.2"/>
    <row r="32139" ht="12.75" customHeight="1" x14ac:dyDescent="0.2"/>
    <row r="32140" ht="12.75" customHeight="1" x14ac:dyDescent="0.2"/>
    <row r="32141" ht="12.75" customHeight="1" x14ac:dyDescent="0.2"/>
    <row r="32142" ht="12.75" customHeight="1" x14ac:dyDescent="0.2"/>
    <row r="32143" ht="12.75" customHeight="1" x14ac:dyDescent="0.2"/>
    <row r="32144" ht="12.75" customHeight="1" x14ac:dyDescent="0.2"/>
    <row r="32145" ht="12.75" customHeight="1" x14ac:dyDescent="0.2"/>
    <row r="32146" ht="12.75" customHeight="1" x14ac:dyDescent="0.2"/>
    <row r="32147" ht="12.75" customHeight="1" x14ac:dyDescent="0.2"/>
    <row r="32148" ht="12.75" customHeight="1" x14ac:dyDescent="0.2"/>
    <row r="32149" ht="12.75" customHeight="1" x14ac:dyDescent="0.2"/>
    <row r="32150" ht="12.75" customHeight="1" x14ac:dyDescent="0.2"/>
    <row r="32151" ht="12.75" customHeight="1" x14ac:dyDescent="0.2"/>
    <row r="32152" ht="12.75" customHeight="1" x14ac:dyDescent="0.2"/>
    <row r="32153" ht="12.75" customHeight="1" x14ac:dyDescent="0.2"/>
    <row r="32154" ht="12.75" customHeight="1" x14ac:dyDescent="0.2"/>
    <row r="32155" ht="12.75" customHeight="1" x14ac:dyDescent="0.2"/>
    <row r="32156" ht="12.75" customHeight="1" x14ac:dyDescent="0.2"/>
    <row r="32157" ht="12.75" customHeight="1" x14ac:dyDescent="0.2"/>
    <row r="32158" ht="12.75" customHeight="1" x14ac:dyDescent="0.2"/>
    <row r="32159" ht="12.75" customHeight="1" x14ac:dyDescent="0.2"/>
    <row r="32160" ht="12.75" customHeight="1" x14ac:dyDescent="0.2"/>
    <row r="32161" ht="12.75" customHeight="1" x14ac:dyDescent="0.2"/>
    <row r="32162" ht="12.75" customHeight="1" x14ac:dyDescent="0.2"/>
    <row r="32163" ht="12.75" customHeight="1" x14ac:dyDescent="0.2"/>
    <row r="32164" ht="12.75" customHeight="1" x14ac:dyDescent="0.2"/>
    <row r="32165" ht="12.75" customHeight="1" x14ac:dyDescent="0.2"/>
    <row r="32166" ht="12.75" customHeight="1" x14ac:dyDescent="0.2"/>
    <row r="32167" ht="12.75" customHeight="1" x14ac:dyDescent="0.2"/>
    <row r="32168" ht="12.75" customHeight="1" x14ac:dyDescent="0.2"/>
    <row r="32169" ht="12.75" customHeight="1" x14ac:dyDescent="0.2"/>
    <row r="32170" ht="12.75" customHeight="1" x14ac:dyDescent="0.2"/>
    <row r="32171" ht="12.75" customHeight="1" x14ac:dyDescent="0.2"/>
    <row r="32172" ht="12.75" customHeight="1" x14ac:dyDescent="0.2"/>
    <row r="32173" ht="12.75" customHeight="1" x14ac:dyDescent="0.2"/>
    <row r="32174" ht="12.75" customHeight="1" x14ac:dyDescent="0.2"/>
    <row r="32175" ht="12.75" customHeight="1" x14ac:dyDescent="0.2"/>
    <row r="32176" ht="12.75" customHeight="1" x14ac:dyDescent="0.2"/>
    <row r="32177" ht="12.75" customHeight="1" x14ac:dyDescent="0.2"/>
    <row r="32178" ht="12.75" customHeight="1" x14ac:dyDescent="0.2"/>
    <row r="32179" ht="12.75" customHeight="1" x14ac:dyDescent="0.2"/>
    <row r="32180" ht="12.75" customHeight="1" x14ac:dyDescent="0.2"/>
    <row r="32181" ht="12.75" customHeight="1" x14ac:dyDescent="0.2"/>
    <row r="32182" ht="12.75" customHeight="1" x14ac:dyDescent="0.2"/>
    <row r="32183" ht="12.75" customHeight="1" x14ac:dyDescent="0.2"/>
    <row r="32184" ht="12.75" customHeight="1" x14ac:dyDescent="0.2"/>
    <row r="32185" ht="12.75" customHeight="1" x14ac:dyDescent="0.2"/>
    <row r="32186" ht="12.75" customHeight="1" x14ac:dyDescent="0.2"/>
    <row r="32187" ht="12.75" customHeight="1" x14ac:dyDescent="0.2"/>
    <row r="32188" ht="12.75" customHeight="1" x14ac:dyDescent="0.2"/>
    <row r="32189" ht="12.75" customHeight="1" x14ac:dyDescent="0.2"/>
    <row r="32190" ht="12.75" customHeight="1" x14ac:dyDescent="0.2"/>
    <row r="32191" ht="12.75" customHeight="1" x14ac:dyDescent="0.2"/>
    <row r="32192" ht="12.75" customHeight="1" x14ac:dyDescent="0.2"/>
    <row r="32193" ht="12.75" customHeight="1" x14ac:dyDescent="0.2"/>
    <row r="32194" ht="12.75" customHeight="1" x14ac:dyDescent="0.2"/>
    <row r="32195" ht="12.75" customHeight="1" x14ac:dyDescent="0.2"/>
    <row r="32196" ht="12.75" customHeight="1" x14ac:dyDescent="0.2"/>
    <row r="32197" ht="12.75" customHeight="1" x14ac:dyDescent="0.2"/>
    <row r="32198" ht="12.75" customHeight="1" x14ac:dyDescent="0.2"/>
    <row r="32199" ht="12.75" customHeight="1" x14ac:dyDescent="0.2"/>
    <row r="32200" ht="12.75" customHeight="1" x14ac:dyDescent="0.2"/>
    <row r="32201" ht="12.75" customHeight="1" x14ac:dyDescent="0.2"/>
    <row r="32202" ht="12.75" customHeight="1" x14ac:dyDescent="0.2"/>
    <row r="32203" ht="12.75" customHeight="1" x14ac:dyDescent="0.2"/>
    <row r="32204" ht="12.75" customHeight="1" x14ac:dyDescent="0.2"/>
    <row r="32205" ht="12.75" customHeight="1" x14ac:dyDescent="0.2"/>
    <row r="32206" ht="12.75" customHeight="1" x14ac:dyDescent="0.2"/>
    <row r="32207" ht="12.75" customHeight="1" x14ac:dyDescent="0.2"/>
    <row r="32208" ht="12.75" customHeight="1" x14ac:dyDescent="0.2"/>
    <row r="32209" ht="12.75" customHeight="1" x14ac:dyDescent="0.2"/>
    <row r="32210" ht="12.75" customHeight="1" x14ac:dyDescent="0.2"/>
    <row r="32211" ht="12.75" customHeight="1" x14ac:dyDescent="0.2"/>
    <row r="32212" ht="12.75" customHeight="1" x14ac:dyDescent="0.2"/>
    <row r="32213" ht="12.75" customHeight="1" x14ac:dyDescent="0.2"/>
    <row r="32214" ht="12.75" customHeight="1" x14ac:dyDescent="0.2"/>
    <row r="32215" ht="12.75" customHeight="1" x14ac:dyDescent="0.2"/>
    <row r="32216" ht="12.75" customHeight="1" x14ac:dyDescent="0.2"/>
    <row r="32217" ht="12.75" customHeight="1" x14ac:dyDescent="0.2"/>
    <row r="32218" ht="12.75" customHeight="1" x14ac:dyDescent="0.2"/>
    <row r="32219" ht="12.75" customHeight="1" x14ac:dyDescent="0.2"/>
    <row r="32220" ht="12.75" customHeight="1" x14ac:dyDescent="0.2"/>
    <row r="32221" ht="12.75" customHeight="1" x14ac:dyDescent="0.2"/>
    <row r="32222" ht="12.75" customHeight="1" x14ac:dyDescent="0.2"/>
    <row r="32223" ht="12.75" customHeight="1" x14ac:dyDescent="0.2"/>
    <row r="32224" ht="12.75" customHeight="1" x14ac:dyDescent="0.2"/>
    <row r="32225" ht="12.75" customHeight="1" x14ac:dyDescent="0.2"/>
    <row r="32226" ht="12.75" customHeight="1" x14ac:dyDescent="0.2"/>
    <row r="32227" ht="12.75" customHeight="1" x14ac:dyDescent="0.2"/>
    <row r="32228" ht="12.75" customHeight="1" x14ac:dyDescent="0.2"/>
    <row r="32229" ht="12.75" customHeight="1" x14ac:dyDescent="0.2"/>
    <row r="32230" ht="12.75" customHeight="1" x14ac:dyDescent="0.2"/>
    <row r="32231" ht="12.75" customHeight="1" x14ac:dyDescent="0.2"/>
    <row r="32232" ht="12.75" customHeight="1" x14ac:dyDescent="0.2"/>
    <row r="32233" ht="12.75" customHeight="1" x14ac:dyDescent="0.2"/>
    <row r="32234" ht="12.75" customHeight="1" x14ac:dyDescent="0.2"/>
    <row r="32235" ht="12.75" customHeight="1" x14ac:dyDescent="0.2"/>
    <row r="32236" ht="12.75" customHeight="1" x14ac:dyDescent="0.2"/>
    <row r="32237" ht="12.75" customHeight="1" x14ac:dyDescent="0.2"/>
    <row r="32238" ht="12.75" customHeight="1" x14ac:dyDescent="0.2"/>
    <row r="32239" ht="12.75" customHeight="1" x14ac:dyDescent="0.2"/>
    <row r="32240" ht="12.75" customHeight="1" x14ac:dyDescent="0.2"/>
    <row r="32241" ht="12.75" customHeight="1" x14ac:dyDescent="0.2"/>
    <row r="32242" ht="12.75" customHeight="1" x14ac:dyDescent="0.2"/>
    <row r="32243" ht="12.75" customHeight="1" x14ac:dyDescent="0.2"/>
    <row r="32244" ht="12.75" customHeight="1" x14ac:dyDescent="0.2"/>
    <row r="32245" ht="12.75" customHeight="1" x14ac:dyDescent="0.2"/>
    <row r="32246" ht="12.75" customHeight="1" x14ac:dyDescent="0.2"/>
    <row r="32247" ht="12.75" customHeight="1" x14ac:dyDescent="0.2"/>
    <row r="32248" ht="12.75" customHeight="1" x14ac:dyDescent="0.2"/>
    <row r="32249" ht="12.75" customHeight="1" x14ac:dyDescent="0.2"/>
    <row r="32250" ht="12.75" customHeight="1" x14ac:dyDescent="0.2"/>
    <row r="32251" ht="12.75" customHeight="1" x14ac:dyDescent="0.2"/>
    <row r="32252" ht="12.75" customHeight="1" x14ac:dyDescent="0.2"/>
    <row r="32253" ht="12.75" customHeight="1" x14ac:dyDescent="0.2"/>
    <row r="32254" ht="12.75" customHeight="1" x14ac:dyDescent="0.2"/>
    <row r="32255" ht="12.75" customHeight="1" x14ac:dyDescent="0.2"/>
    <row r="32256" ht="12.75" customHeight="1" x14ac:dyDescent="0.2"/>
    <row r="32257" ht="12.75" customHeight="1" x14ac:dyDescent="0.2"/>
    <row r="32258" ht="12.75" customHeight="1" x14ac:dyDescent="0.2"/>
    <row r="32259" ht="12.75" customHeight="1" x14ac:dyDescent="0.2"/>
    <row r="32260" ht="12.75" customHeight="1" x14ac:dyDescent="0.2"/>
    <row r="32261" ht="12.75" customHeight="1" x14ac:dyDescent="0.2"/>
    <row r="32262" ht="12.75" customHeight="1" x14ac:dyDescent="0.2"/>
    <row r="32263" ht="12.75" customHeight="1" x14ac:dyDescent="0.2"/>
    <row r="32264" ht="12.75" customHeight="1" x14ac:dyDescent="0.2"/>
    <row r="32265" ht="12.75" customHeight="1" x14ac:dyDescent="0.2"/>
    <row r="32266" ht="12.75" customHeight="1" x14ac:dyDescent="0.2"/>
    <row r="32267" ht="12.75" customHeight="1" x14ac:dyDescent="0.2"/>
    <row r="32268" ht="12.75" customHeight="1" x14ac:dyDescent="0.2"/>
    <row r="32269" ht="12.75" customHeight="1" x14ac:dyDescent="0.2"/>
    <row r="32270" ht="12.75" customHeight="1" x14ac:dyDescent="0.2"/>
    <row r="32271" ht="12.75" customHeight="1" x14ac:dyDescent="0.2"/>
    <row r="32272" ht="12.75" customHeight="1" x14ac:dyDescent="0.2"/>
    <row r="32273" ht="12.75" customHeight="1" x14ac:dyDescent="0.2"/>
    <row r="32274" ht="12.75" customHeight="1" x14ac:dyDescent="0.2"/>
    <row r="32275" ht="12.75" customHeight="1" x14ac:dyDescent="0.2"/>
    <row r="32276" ht="12.75" customHeight="1" x14ac:dyDescent="0.2"/>
    <row r="32277" ht="12.75" customHeight="1" x14ac:dyDescent="0.2"/>
    <row r="32278" ht="12.75" customHeight="1" x14ac:dyDescent="0.2"/>
    <row r="32279" ht="12.75" customHeight="1" x14ac:dyDescent="0.2"/>
    <row r="32280" ht="12.75" customHeight="1" x14ac:dyDescent="0.2"/>
    <row r="32281" ht="12.75" customHeight="1" x14ac:dyDescent="0.2"/>
    <row r="32282" ht="12.75" customHeight="1" x14ac:dyDescent="0.2"/>
    <row r="32283" ht="12.75" customHeight="1" x14ac:dyDescent="0.2"/>
    <row r="32284" ht="12.75" customHeight="1" x14ac:dyDescent="0.2"/>
    <row r="32285" ht="12.75" customHeight="1" x14ac:dyDescent="0.2"/>
    <row r="32286" ht="12.75" customHeight="1" x14ac:dyDescent="0.2"/>
    <row r="32287" ht="12.75" customHeight="1" x14ac:dyDescent="0.2"/>
    <row r="32288" ht="12.75" customHeight="1" x14ac:dyDescent="0.2"/>
    <row r="32289" ht="12.75" customHeight="1" x14ac:dyDescent="0.2"/>
    <row r="32290" ht="12.75" customHeight="1" x14ac:dyDescent="0.2"/>
    <row r="32291" ht="12.75" customHeight="1" x14ac:dyDescent="0.2"/>
    <row r="32292" ht="12.75" customHeight="1" x14ac:dyDescent="0.2"/>
    <row r="32293" ht="12.75" customHeight="1" x14ac:dyDescent="0.2"/>
    <row r="32294" ht="12.75" customHeight="1" x14ac:dyDescent="0.2"/>
    <row r="32295" ht="12.75" customHeight="1" x14ac:dyDescent="0.2"/>
    <row r="32296" ht="12.75" customHeight="1" x14ac:dyDescent="0.2"/>
    <row r="32297" ht="12.75" customHeight="1" x14ac:dyDescent="0.2"/>
    <row r="32298" ht="12.75" customHeight="1" x14ac:dyDescent="0.2"/>
    <row r="32299" ht="12.75" customHeight="1" x14ac:dyDescent="0.2"/>
    <row r="32300" ht="12.75" customHeight="1" x14ac:dyDescent="0.2"/>
    <row r="32301" ht="12.75" customHeight="1" x14ac:dyDescent="0.2"/>
    <row r="32302" ht="12.75" customHeight="1" x14ac:dyDescent="0.2"/>
    <row r="32303" ht="12.75" customHeight="1" x14ac:dyDescent="0.2"/>
    <row r="32304" ht="12.75" customHeight="1" x14ac:dyDescent="0.2"/>
    <row r="32305" ht="12.75" customHeight="1" x14ac:dyDescent="0.2"/>
    <row r="32306" ht="12.75" customHeight="1" x14ac:dyDescent="0.2"/>
    <row r="32307" ht="12.75" customHeight="1" x14ac:dyDescent="0.2"/>
    <row r="32308" ht="12.75" customHeight="1" x14ac:dyDescent="0.2"/>
    <row r="32309" ht="12.75" customHeight="1" x14ac:dyDescent="0.2"/>
    <row r="32310" ht="12.75" customHeight="1" x14ac:dyDescent="0.2"/>
    <row r="32311" ht="12.75" customHeight="1" x14ac:dyDescent="0.2"/>
    <row r="32312" ht="12.75" customHeight="1" x14ac:dyDescent="0.2"/>
    <row r="32313" ht="12.75" customHeight="1" x14ac:dyDescent="0.2"/>
    <row r="32314" ht="12.75" customHeight="1" x14ac:dyDescent="0.2"/>
    <row r="32315" ht="12.75" customHeight="1" x14ac:dyDescent="0.2"/>
    <row r="32316" ht="12.75" customHeight="1" x14ac:dyDescent="0.2"/>
    <row r="32317" ht="12.75" customHeight="1" x14ac:dyDescent="0.2"/>
    <row r="32318" ht="12.75" customHeight="1" x14ac:dyDescent="0.2"/>
    <row r="32319" ht="12.75" customHeight="1" x14ac:dyDescent="0.2"/>
    <row r="32320" ht="12.75" customHeight="1" x14ac:dyDescent="0.2"/>
    <row r="32321" ht="12.75" customHeight="1" x14ac:dyDescent="0.2"/>
    <row r="32322" ht="12.75" customHeight="1" x14ac:dyDescent="0.2"/>
    <row r="32323" ht="12.75" customHeight="1" x14ac:dyDescent="0.2"/>
    <row r="32324" ht="12.75" customHeight="1" x14ac:dyDescent="0.2"/>
    <row r="32325" ht="12.75" customHeight="1" x14ac:dyDescent="0.2"/>
    <row r="32326" ht="12.75" customHeight="1" x14ac:dyDescent="0.2"/>
    <row r="32327" ht="12.75" customHeight="1" x14ac:dyDescent="0.2"/>
    <row r="32328" ht="12.75" customHeight="1" x14ac:dyDescent="0.2"/>
    <row r="32329" ht="12.75" customHeight="1" x14ac:dyDescent="0.2"/>
    <row r="32330" ht="12.75" customHeight="1" x14ac:dyDescent="0.2"/>
    <row r="32331" ht="12.75" customHeight="1" x14ac:dyDescent="0.2"/>
    <row r="32332" ht="12.75" customHeight="1" x14ac:dyDescent="0.2"/>
    <row r="32333" ht="12.75" customHeight="1" x14ac:dyDescent="0.2"/>
    <row r="32334" ht="12.75" customHeight="1" x14ac:dyDescent="0.2"/>
    <row r="32335" ht="12.75" customHeight="1" x14ac:dyDescent="0.2"/>
    <row r="32336" ht="12.75" customHeight="1" x14ac:dyDescent="0.2"/>
    <row r="32337" ht="12.75" customHeight="1" x14ac:dyDescent="0.2"/>
    <row r="32338" ht="12.75" customHeight="1" x14ac:dyDescent="0.2"/>
    <row r="32339" ht="12.75" customHeight="1" x14ac:dyDescent="0.2"/>
    <row r="32340" ht="12.75" customHeight="1" x14ac:dyDescent="0.2"/>
    <row r="32341" ht="12.75" customHeight="1" x14ac:dyDescent="0.2"/>
    <row r="32342" ht="12.75" customHeight="1" x14ac:dyDescent="0.2"/>
    <row r="32343" ht="12.75" customHeight="1" x14ac:dyDescent="0.2"/>
    <row r="32344" ht="12.75" customHeight="1" x14ac:dyDescent="0.2"/>
    <row r="32345" ht="12.75" customHeight="1" x14ac:dyDescent="0.2"/>
    <row r="32346" ht="12.75" customHeight="1" x14ac:dyDescent="0.2"/>
    <row r="32347" ht="12.75" customHeight="1" x14ac:dyDescent="0.2"/>
    <row r="32348" ht="12.75" customHeight="1" x14ac:dyDescent="0.2"/>
    <row r="32349" ht="12.75" customHeight="1" x14ac:dyDescent="0.2"/>
    <row r="32350" ht="12.75" customHeight="1" x14ac:dyDescent="0.2"/>
    <row r="32351" ht="12.75" customHeight="1" x14ac:dyDescent="0.2"/>
    <row r="32352" ht="12.75" customHeight="1" x14ac:dyDescent="0.2"/>
    <row r="32353" ht="12.75" customHeight="1" x14ac:dyDescent="0.2"/>
    <row r="32354" ht="12.75" customHeight="1" x14ac:dyDescent="0.2"/>
    <row r="32355" ht="12.75" customHeight="1" x14ac:dyDescent="0.2"/>
    <row r="32356" ht="12.75" customHeight="1" x14ac:dyDescent="0.2"/>
    <row r="32357" ht="12.75" customHeight="1" x14ac:dyDescent="0.2"/>
    <row r="32358" ht="12.75" customHeight="1" x14ac:dyDescent="0.2"/>
    <row r="32359" ht="12.75" customHeight="1" x14ac:dyDescent="0.2"/>
    <row r="32360" ht="12.75" customHeight="1" x14ac:dyDescent="0.2"/>
    <row r="32361" ht="12.75" customHeight="1" x14ac:dyDescent="0.2"/>
    <row r="32362" ht="12.75" customHeight="1" x14ac:dyDescent="0.2"/>
    <row r="32363" ht="12.75" customHeight="1" x14ac:dyDescent="0.2"/>
    <row r="32364" ht="12.75" customHeight="1" x14ac:dyDescent="0.2"/>
    <row r="32365" ht="12.75" customHeight="1" x14ac:dyDescent="0.2"/>
    <row r="32366" ht="12.75" customHeight="1" x14ac:dyDescent="0.2"/>
    <row r="32367" ht="12.75" customHeight="1" x14ac:dyDescent="0.2"/>
    <row r="32368" ht="12.75" customHeight="1" x14ac:dyDescent="0.2"/>
    <row r="32369" ht="12.75" customHeight="1" x14ac:dyDescent="0.2"/>
    <row r="32370" ht="12.75" customHeight="1" x14ac:dyDescent="0.2"/>
    <row r="32371" ht="12.75" customHeight="1" x14ac:dyDescent="0.2"/>
    <row r="32372" ht="12.75" customHeight="1" x14ac:dyDescent="0.2"/>
    <row r="32373" ht="12.75" customHeight="1" x14ac:dyDescent="0.2"/>
    <row r="32374" ht="12.75" customHeight="1" x14ac:dyDescent="0.2"/>
    <row r="32375" ht="12.75" customHeight="1" x14ac:dyDescent="0.2"/>
    <row r="32376" ht="12.75" customHeight="1" x14ac:dyDescent="0.2"/>
    <row r="32377" ht="12.75" customHeight="1" x14ac:dyDescent="0.2"/>
    <row r="32378" ht="12.75" customHeight="1" x14ac:dyDescent="0.2"/>
    <row r="32379" ht="12.75" customHeight="1" x14ac:dyDescent="0.2"/>
    <row r="32380" ht="12.75" customHeight="1" x14ac:dyDescent="0.2"/>
    <row r="32381" ht="12.75" customHeight="1" x14ac:dyDescent="0.2"/>
    <row r="32382" ht="12.75" customHeight="1" x14ac:dyDescent="0.2"/>
    <row r="32383" ht="12.75" customHeight="1" x14ac:dyDescent="0.2"/>
    <row r="32384" ht="12.75" customHeight="1" x14ac:dyDescent="0.2"/>
    <row r="32385" ht="12.75" customHeight="1" x14ac:dyDescent="0.2"/>
    <row r="32386" ht="12.75" customHeight="1" x14ac:dyDescent="0.2"/>
    <row r="32387" ht="12.75" customHeight="1" x14ac:dyDescent="0.2"/>
    <row r="32388" ht="12.75" customHeight="1" x14ac:dyDescent="0.2"/>
    <row r="32389" ht="12.75" customHeight="1" x14ac:dyDescent="0.2"/>
    <row r="32390" ht="12.75" customHeight="1" x14ac:dyDescent="0.2"/>
    <row r="32391" ht="12.75" customHeight="1" x14ac:dyDescent="0.2"/>
    <row r="32392" ht="12.75" customHeight="1" x14ac:dyDescent="0.2"/>
    <row r="32393" ht="12.75" customHeight="1" x14ac:dyDescent="0.2"/>
    <row r="32394" ht="12.75" customHeight="1" x14ac:dyDescent="0.2"/>
    <row r="32395" ht="12.75" customHeight="1" x14ac:dyDescent="0.2"/>
    <row r="32396" ht="12.75" customHeight="1" x14ac:dyDescent="0.2"/>
    <row r="32397" ht="12.75" customHeight="1" x14ac:dyDescent="0.2"/>
    <row r="32398" ht="12.75" customHeight="1" x14ac:dyDescent="0.2"/>
    <row r="32399" ht="12.75" customHeight="1" x14ac:dyDescent="0.2"/>
    <row r="32400" ht="12.75" customHeight="1" x14ac:dyDescent="0.2"/>
    <row r="32401" ht="12.75" customHeight="1" x14ac:dyDescent="0.2"/>
    <row r="32402" ht="12.75" customHeight="1" x14ac:dyDescent="0.2"/>
    <row r="32403" ht="12.75" customHeight="1" x14ac:dyDescent="0.2"/>
    <row r="32404" ht="12.75" customHeight="1" x14ac:dyDescent="0.2"/>
    <row r="32405" ht="12.75" customHeight="1" x14ac:dyDescent="0.2"/>
    <row r="32406" ht="12.75" customHeight="1" x14ac:dyDescent="0.2"/>
    <row r="32407" ht="12.75" customHeight="1" x14ac:dyDescent="0.2"/>
    <row r="32408" ht="12.75" customHeight="1" x14ac:dyDescent="0.2"/>
    <row r="32409" ht="12.75" customHeight="1" x14ac:dyDescent="0.2"/>
    <row r="32410" ht="12.75" customHeight="1" x14ac:dyDescent="0.2"/>
    <row r="32411" ht="12.75" customHeight="1" x14ac:dyDescent="0.2"/>
    <row r="32412" ht="12.75" customHeight="1" x14ac:dyDescent="0.2"/>
    <row r="32413" ht="12.75" customHeight="1" x14ac:dyDescent="0.2"/>
    <row r="32414" ht="12.75" customHeight="1" x14ac:dyDescent="0.2"/>
    <row r="32415" ht="12.75" customHeight="1" x14ac:dyDescent="0.2"/>
    <row r="32416" ht="12.75" customHeight="1" x14ac:dyDescent="0.2"/>
    <row r="32417" ht="12.75" customHeight="1" x14ac:dyDescent="0.2"/>
    <row r="32418" ht="12.75" customHeight="1" x14ac:dyDescent="0.2"/>
    <row r="32419" ht="12.75" customHeight="1" x14ac:dyDescent="0.2"/>
    <row r="32420" ht="12.75" customHeight="1" x14ac:dyDescent="0.2"/>
    <row r="32421" ht="12.75" customHeight="1" x14ac:dyDescent="0.2"/>
    <row r="32422" ht="12.75" customHeight="1" x14ac:dyDescent="0.2"/>
    <row r="32423" ht="12.75" customHeight="1" x14ac:dyDescent="0.2"/>
    <row r="32424" ht="12.75" customHeight="1" x14ac:dyDescent="0.2"/>
    <row r="32425" ht="12.75" customHeight="1" x14ac:dyDescent="0.2"/>
    <row r="32426" ht="12.75" customHeight="1" x14ac:dyDescent="0.2"/>
    <row r="32427" ht="12.75" customHeight="1" x14ac:dyDescent="0.2"/>
    <row r="32428" ht="12.75" customHeight="1" x14ac:dyDescent="0.2"/>
    <row r="32429" ht="12.75" customHeight="1" x14ac:dyDescent="0.2"/>
    <row r="32430" ht="12.75" customHeight="1" x14ac:dyDescent="0.2"/>
    <row r="32431" ht="12.75" customHeight="1" x14ac:dyDescent="0.2"/>
    <row r="32432" ht="12.75" customHeight="1" x14ac:dyDescent="0.2"/>
    <row r="32433" ht="12.75" customHeight="1" x14ac:dyDescent="0.2"/>
    <row r="32434" ht="12.75" customHeight="1" x14ac:dyDescent="0.2"/>
    <row r="32435" ht="12.75" customHeight="1" x14ac:dyDescent="0.2"/>
    <row r="32436" ht="12.75" customHeight="1" x14ac:dyDescent="0.2"/>
    <row r="32437" ht="12.75" customHeight="1" x14ac:dyDescent="0.2"/>
    <row r="32438" ht="12.75" customHeight="1" x14ac:dyDescent="0.2"/>
    <row r="32439" ht="12.75" customHeight="1" x14ac:dyDescent="0.2"/>
    <row r="32440" ht="12.75" customHeight="1" x14ac:dyDescent="0.2"/>
    <row r="32441" ht="12.75" customHeight="1" x14ac:dyDescent="0.2"/>
    <row r="32442" ht="12.75" customHeight="1" x14ac:dyDescent="0.2"/>
    <row r="32443" ht="12.75" customHeight="1" x14ac:dyDescent="0.2"/>
    <row r="32444" ht="12.75" customHeight="1" x14ac:dyDescent="0.2"/>
    <row r="32445" ht="12.75" customHeight="1" x14ac:dyDescent="0.2"/>
    <row r="32446" ht="12.75" customHeight="1" x14ac:dyDescent="0.2"/>
    <row r="32447" ht="12.75" customHeight="1" x14ac:dyDescent="0.2"/>
    <row r="32448" ht="12.75" customHeight="1" x14ac:dyDescent="0.2"/>
    <row r="32449" ht="12.75" customHeight="1" x14ac:dyDescent="0.2"/>
    <row r="32450" ht="12.75" customHeight="1" x14ac:dyDescent="0.2"/>
    <row r="32451" ht="12.75" customHeight="1" x14ac:dyDescent="0.2"/>
    <row r="32452" ht="12.75" customHeight="1" x14ac:dyDescent="0.2"/>
    <row r="32453" ht="12.75" customHeight="1" x14ac:dyDescent="0.2"/>
    <row r="32454" ht="12.75" customHeight="1" x14ac:dyDescent="0.2"/>
    <row r="32455" ht="12.75" customHeight="1" x14ac:dyDescent="0.2"/>
    <row r="32456" ht="12.75" customHeight="1" x14ac:dyDescent="0.2"/>
    <row r="32457" ht="12.75" customHeight="1" x14ac:dyDescent="0.2"/>
    <row r="32458" ht="12.75" customHeight="1" x14ac:dyDescent="0.2"/>
    <row r="32459" ht="12.75" customHeight="1" x14ac:dyDescent="0.2"/>
    <row r="32460" ht="12.75" customHeight="1" x14ac:dyDescent="0.2"/>
    <row r="32461" ht="12.75" customHeight="1" x14ac:dyDescent="0.2"/>
    <row r="32462" ht="12.75" customHeight="1" x14ac:dyDescent="0.2"/>
    <row r="32463" ht="12.75" customHeight="1" x14ac:dyDescent="0.2"/>
    <row r="32464" ht="12.75" customHeight="1" x14ac:dyDescent="0.2"/>
    <row r="32465" ht="12.75" customHeight="1" x14ac:dyDescent="0.2"/>
    <row r="32466" ht="12.75" customHeight="1" x14ac:dyDescent="0.2"/>
    <row r="32467" ht="12.75" customHeight="1" x14ac:dyDescent="0.2"/>
    <row r="32468" ht="12.75" customHeight="1" x14ac:dyDescent="0.2"/>
    <row r="32469" ht="12.75" customHeight="1" x14ac:dyDescent="0.2"/>
    <row r="32470" ht="12.75" customHeight="1" x14ac:dyDescent="0.2"/>
    <row r="32471" ht="12.75" customHeight="1" x14ac:dyDescent="0.2"/>
    <row r="32472" ht="12.75" customHeight="1" x14ac:dyDescent="0.2"/>
    <row r="32473" ht="12.75" customHeight="1" x14ac:dyDescent="0.2"/>
    <row r="32474" ht="12.75" customHeight="1" x14ac:dyDescent="0.2"/>
    <row r="32475" ht="12.75" customHeight="1" x14ac:dyDescent="0.2"/>
    <row r="32476" ht="12.75" customHeight="1" x14ac:dyDescent="0.2"/>
    <row r="32477" ht="12.75" customHeight="1" x14ac:dyDescent="0.2"/>
    <row r="32478" ht="12.75" customHeight="1" x14ac:dyDescent="0.2"/>
    <row r="32479" ht="12.75" customHeight="1" x14ac:dyDescent="0.2"/>
    <row r="32480" ht="12.75" customHeight="1" x14ac:dyDescent="0.2"/>
    <row r="32481" ht="12.75" customHeight="1" x14ac:dyDescent="0.2"/>
    <row r="32482" ht="12.75" customHeight="1" x14ac:dyDescent="0.2"/>
    <row r="32483" ht="12.75" customHeight="1" x14ac:dyDescent="0.2"/>
    <row r="32484" ht="12.75" customHeight="1" x14ac:dyDescent="0.2"/>
    <row r="32485" ht="12.75" customHeight="1" x14ac:dyDescent="0.2"/>
    <row r="32486" ht="12.75" customHeight="1" x14ac:dyDescent="0.2"/>
    <row r="32487" ht="12.75" customHeight="1" x14ac:dyDescent="0.2"/>
    <row r="32488" ht="12.75" customHeight="1" x14ac:dyDescent="0.2"/>
    <row r="32489" ht="12.75" customHeight="1" x14ac:dyDescent="0.2"/>
    <row r="32490" ht="12.75" customHeight="1" x14ac:dyDescent="0.2"/>
    <row r="32491" ht="12.75" customHeight="1" x14ac:dyDescent="0.2"/>
    <row r="32492" ht="12.75" customHeight="1" x14ac:dyDescent="0.2"/>
    <row r="32493" ht="12.75" customHeight="1" x14ac:dyDescent="0.2"/>
    <row r="32494" ht="12.75" customHeight="1" x14ac:dyDescent="0.2"/>
    <row r="32495" ht="12.75" customHeight="1" x14ac:dyDescent="0.2"/>
    <row r="32496" ht="12.75" customHeight="1" x14ac:dyDescent="0.2"/>
    <row r="32497" ht="12.75" customHeight="1" x14ac:dyDescent="0.2"/>
    <row r="32498" ht="12.75" customHeight="1" x14ac:dyDescent="0.2"/>
    <row r="32499" ht="12.75" customHeight="1" x14ac:dyDescent="0.2"/>
    <row r="32500" ht="12.75" customHeight="1" x14ac:dyDescent="0.2"/>
    <row r="32501" ht="12.75" customHeight="1" x14ac:dyDescent="0.2"/>
    <row r="32502" ht="12.75" customHeight="1" x14ac:dyDescent="0.2"/>
    <row r="32503" ht="12.75" customHeight="1" x14ac:dyDescent="0.2"/>
    <row r="32504" ht="12.75" customHeight="1" x14ac:dyDescent="0.2"/>
    <row r="32505" ht="12.75" customHeight="1" x14ac:dyDescent="0.2"/>
    <row r="32506" ht="12.75" customHeight="1" x14ac:dyDescent="0.2"/>
    <row r="32507" ht="12.75" customHeight="1" x14ac:dyDescent="0.2"/>
    <row r="32508" ht="12.75" customHeight="1" x14ac:dyDescent="0.2"/>
    <row r="32509" ht="12.75" customHeight="1" x14ac:dyDescent="0.2"/>
    <row r="32510" ht="12.75" customHeight="1" x14ac:dyDescent="0.2"/>
    <row r="32511" ht="12.75" customHeight="1" x14ac:dyDescent="0.2"/>
    <row r="32512" ht="12.75" customHeight="1" x14ac:dyDescent="0.2"/>
    <row r="32513" ht="12.75" customHeight="1" x14ac:dyDescent="0.2"/>
    <row r="32514" ht="12.75" customHeight="1" x14ac:dyDescent="0.2"/>
    <row r="32515" ht="12.75" customHeight="1" x14ac:dyDescent="0.2"/>
    <row r="32516" ht="12.75" customHeight="1" x14ac:dyDescent="0.2"/>
    <row r="32517" ht="12.75" customHeight="1" x14ac:dyDescent="0.2"/>
    <row r="32518" ht="12.75" customHeight="1" x14ac:dyDescent="0.2"/>
    <row r="32519" ht="12.75" customHeight="1" x14ac:dyDescent="0.2"/>
    <row r="32520" ht="12.75" customHeight="1" x14ac:dyDescent="0.2"/>
    <row r="32521" ht="12.75" customHeight="1" x14ac:dyDescent="0.2"/>
    <row r="32522" ht="12.75" customHeight="1" x14ac:dyDescent="0.2"/>
    <row r="32523" ht="12.75" customHeight="1" x14ac:dyDescent="0.2"/>
    <row r="32524" ht="12.75" customHeight="1" x14ac:dyDescent="0.2"/>
    <row r="32525" ht="12.75" customHeight="1" x14ac:dyDescent="0.2"/>
    <row r="32526" ht="12.75" customHeight="1" x14ac:dyDescent="0.2"/>
    <row r="32527" ht="12.75" customHeight="1" x14ac:dyDescent="0.2"/>
    <row r="32528" ht="12.75" customHeight="1" x14ac:dyDescent="0.2"/>
    <row r="32529" ht="12.75" customHeight="1" x14ac:dyDescent="0.2"/>
    <row r="32530" ht="12.75" customHeight="1" x14ac:dyDescent="0.2"/>
    <row r="32531" ht="12.75" customHeight="1" x14ac:dyDescent="0.2"/>
    <row r="32532" ht="12.75" customHeight="1" x14ac:dyDescent="0.2"/>
    <row r="32533" ht="12.75" customHeight="1" x14ac:dyDescent="0.2"/>
    <row r="32534" ht="12.75" customHeight="1" x14ac:dyDescent="0.2"/>
    <row r="32535" ht="12.75" customHeight="1" x14ac:dyDescent="0.2"/>
    <row r="32536" ht="12.75" customHeight="1" x14ac:dyDescent="0.2"/>
    <row r="32537" ht="12.75" customHeight="1" x14ac:dyDescent="0.2"/>
    <row r="32538" ht="12.75" customHeight="1" x14ac:dyDescent="0.2"/>
    <row r="32539" ht="12.75" customHeight="1" x14ac:dyDescent="0.2"/>
    <row r="32540" ht="12.75" customHeight="1" x14ac:dyDescent="0.2"/>
    <row r="32541" ht="12.75" customHeight="1" x14ac:dyDescent="0.2"/>
    <row r="32542" ht="12.75" customHeight="1" x14ac:dyDescent="0.2"/>
    <row r="32543" ht="12.75" customHeight="1" x14ac:dyDescent="0.2"/>
    <row r="32544" ht="12.75" customHeight="1" x14ac:dyDescent="0.2"/>
    <row r="32545" ht="12.75" customHeight="1" x14ac:dyDescent="0.2"/>
    <row r="32546" ht="12.75" customHeight="1" x14ac:dyDescent="0.2"/>
    <row r="32547" ht="12.75" customHeight="1" x14ac:dyDescent="0.2"/>
    <row r="32548" ht="12.75" customHeight="1" x14ac:dyDescent="0.2"/>
    <row r="32549" ht="12.75" customHeight="1" x14ac:dyDescent="0.2"/>
    <row r="32550" ht="12.75" customHeight="1" x14ac:dyDescent="0.2"/>
    <row r="32551" ht="12.75" customHeight="1" x14ac:dyDescent="0.2"/>
    <row r="32552" ht="12.75" customHeight="1" x14ac:dyDescent="0.2"/>
    <row r="32553" ht="12.75" customHeight="1" x14ac:dyDescent="0.2"/>
    <row r="32554" ht="12.75" customHeight="1" x14ac:dyDescent="0.2"/>
    <row r="32555" ht="12.75" customHeight="1" x14ac:dyDescent="0.2"/>
    <row r="32556" ht="12.75" customHeight="1" x14ac:dyDescent="0.2"/>
    <row r="32557" ht="12.75" customHeight="1" x14ac:dyDescent="0.2"/>
    <row r="32558" ht="12.75" customHeight="1" x14ac:dyDescent="0.2"/>
    <row r="32559" ht="12.75" customHeight="1" x14ac:dyDescent="0.2"/>
    <row r="32560" ht="12.75" customHeight="1" x14ac:dyDescent="0.2"/>
    <row r="32561" ht="12.75" customHeight="1" x14ac:dyDescent="0.2"/>
    <row r="32562" ht="12.75" customHeight="1" x14ac:dyDescent="0.2"/>
    <row r="32563" ht="12.75" customHeight="1" x14ac:dyDescent="0.2"/>
    <row r="32564" ht="12.75" customHeight="1" x14ac:dyDescent="0.2"/>
    <row r="32565" ht="12.75" customHeight="1" x14ac:dyDescent="0.2"/>
    <row r="32566" ht="12.75" customHeight="1" x14ac:dyDescent="0.2"/>
    <row r="32567" ht="12.75" customHeight="1" x14ac:dyDescent="0.2"/>
    <row r="32568" ht="12.75" customHeight="1" x14ac:dyDescent="0.2"/>
    <row r="32569" ht="12.75" customHeight="1" x14ac:dyDescent="0.2"/>
    <row r="32570" ht="12.75" customHeight="1" x14ac:dyDescent="0.2"/>
    <row r="32571" ht="12.75" customHeight="1" x14ac:dyDescent="0.2"/>
    <row r="32572" ht="12.75" customHeight="1" x14ac:dyDescent="0.2"/>
    <row r="32573" ht="12.75" customHeight="1" x14ac:dyDescent="0.2"/>
    <row r="32574" ht="12.75" customHeight="1" x14ac:dyDescent="0.2"/>
    <row r="32575" ht="12.75" customHeight="1" x14ac:dyDescent="0.2"/>
    <row r="32576" ht="12.75" customHeight="1" x14ac:dyDescent="0.2"/>
    <row r="32577" ht="12.75" customHeight="1" x14ac:dyDescent="0.2"/>
    <row r="32578" ht="12.75" customHeight="1" x14ac:dyDescent="0.2"/>
    <row r="32579" ht="12.75" customHeight="1" x14ac:dyDescent="0.2"/>
    <row r="32580" ht="12.75" customHeight="1" x14ac:dyDescent="0.2"/>
    <row r="32581" ht="12.75" customHeight="1" x14ac:dyDescent="0.2"/>
    <row r="32582" ht="12.75" customHeight="1" x14ac:dyDescent="0.2"/>
    <row r="32583" ht="12.75" customHeight="1" x14ac:dyDescent="0.2"/>
    <row r="32584" ht="12.75" customHeight="1" x14ac:dyDescent="0.2"/>
    <row r="32585" ht="12.75" customHeight="1" x14ac:dyDescent="0.2"/>
    <row r="32586" ht="12.75" customHeight="1" x14ac:dyDescent="0.2"/>
    <row r="32587" ht="12.75" customHeight="1" x14ac:dyDescent="0.2"/>
    <row r="32588" ht="12.75" customHeight="1" x14ac:dyDescent="0.2"/>
    <row r="32589" ht="12.75" customHeight="1" x14ac:dyDescent="0.2"/>
    <row r="32590" ht="12.75" customHeight="1" x14ac:dyDescent="0.2"/>
    <row r="32591" ht="12.75" customHeight="1" x14ac:dyDescent="0.2"/>
    <row r="32592" ht="12.75" customHeight="1" x14ac:dyDescent="0.2"/>
    <row r="32593" ht="12.75" customHeight="1" x14ac:dyDescent="0.2"/>
    <row r="32594" ht="12.75" customHeight="1" x14ac:dyDescent="0.2"/>
    <row r="32595" ht="12.75" customHeight="1" x14ac:dyDescent="0.2"/>
    <row r="32596" ht="12.75" customHeight="1" x14ac:dyDescent="0.2"/>
    <row r="32597" ht="12.75" customHeight="1" x14ac:dyDescent="0.2"/>
    <row r="32598" ht="12.75" customHeight="1" x14ac:dyDescent="0.2"/>
    <row r="32599" ht="12.75" customHeight="1" x14ac:dyDescent="0.2"/>
    <row r="32600" ht="12.75" customHeight="1" x14ac:dyDescent="0.2"/>
    <row r="32601" ht="12.75" customHeight="1" x14ac:dyDescent="0.2"/>
    <row r="32602" ht="12.75" customHeight="1" x14ac:dyDescent="0.2"/>
    <row r="32603" ht="12.75" customHeight="1" x14ac:dyDescent="0.2"/>
    <row r="32604" ht="12.75" customHeight="1" x14ac:dyDescent="0.2"/>
    <row r="32605" ht="12.75" customHeight="1" x14ac:dyDescent="0.2"/>
    <row r="32606" ht="12.75" customHeight="1" x14ac:dyDescent="0.2"/>
    <row r="32607" ht="12.75" customHeight="1" x14ac:dyDescent="0.2"/>
    <row r="32608" ht="12.75" customHeight="1" x14ac:dyDescent="0.2"/>
    <row r="32609" ht="12.75" customHeight="1" x14ac:dyDescent="0.2"/>
    <row r="32610" ht="12.75" customHeight="1" x14ac:dyDescent="0.2"/>
    <row r="32611" ht="12.75" customHeight="1" x14ac:dyDescent="0.2"/>
    <row r="32612" ht="12.75" customHeight="1" x14ac:dyDescent="0.2"/>
    <row r="32613" ht="12.75" customHeight="1" x14ac:dyDescent="0.2"/>
    <row r="32614" ht="12.75" customHeight="1" x14ac:dyDescent="0.2"/>
    <row r="32615" ht="12.75" customHeight="1" x14ac:dyDescent="0.2"/>
    <row r="32616" ht="12.75" customHeight="1" x14ac:dyDescent="0.2"/>
    <row r="32617" ht="12.75" customHeight="1" x14ac:dyDescent="0.2"/>
    <row r="32618" ht="12.75" customHeight="1" x14ac:dyDescent="0.2"/>
    <row r="32619" ht="12.75" customHeight="1" x14ac:dyDescent="0.2"/>
    <row r="32620" ht="12.75" customHeight="1" x14ac:dyDescent="0.2"/>
    <row r="32621" ht="12.75" customHeight="1" x14ac:dyDescent="0.2"/>
    <row r="32622" ht="12.75" customHeight="1" x14ac:dyDescent="0.2"/>
    <row r="32623" ht="12.75" customHeight="1" x14ac:dyDescent="0.2"/>
    <row r="32624" ht="12.75" customHeight="1" x14ac:dyDescent="0.2"/>
    <row r="32625" ht="12.75" customHeight="1" x14ac:dyDescent="0.2"/>
    <row r="32626" ht="12.75" customHeight="1" x14ac:dyDescent="0.2"/>
    <row r="32627" ht="12.75" customHeight="1" x14ac:dyDescent="0.2"/>
    <row r="32628" ht="12.75" customHeight="1" x14ac:dyDescent="0.2"/>
    <row r="32629" ht="12.75" customHeight="1" x14ac:dyDescent="0.2"/>
    <row r="32630" ht="12.75" customHeight="1" x14ac:dyDescent="0.2"/>
    <row r="32631" ht="12.75" customHeight="1" x14ac:dyDescent="0.2"/>
    <row r="32632" ht="12.75" customHeight="1" x14ac:dyDescent="0.2"/>
    <row r="32633" ht="12.75" customHeight="1" x14ac:dyDescent="0.2"/>
    <row r="32634" ht="12.75" customHeight="1" x14ac:dyDescent="0.2"/>
    <row r="32635" ht="12.75" customHeight="1" x14ac:dyDescent="0.2"/>
    <row r="32636" ht="12.75" customHeight="1" x14ac:dyDescent="0.2"/>
    <row r="32637" ht="12.75" customHeight="1" x14ac:dyDescent="0.2"/>
    <row r="32638" ht="12.75" customHeight="1" x14ac:dyDescent="0.2"/>
    <row r="32639" ht="12.75" customHeight="1" x14ac:dyDescent="0.2"/>
    <row r="32640" ht="12.75" customHeight="1" x14ac:dyDescent="0.2"/>
    <row r="32641" ht="12.75" customHeight="1" x14ac:dyDescent="0.2"/>
    <row r="32642" ht="12.75" customHeight="1" x14ac:dyDescent="0.2"/>
    <row r="32643" ht="12.75" customHeight="1" x14ac:dyDescent="0.2"/>
    <row r="32644" ht="12.75" customHeight="1" x14ac:dyDescent="0.2"/>
    <row r="32645" ht="12.75" customHeight="1" x14ac:dyDescent="0.2"/>
    <row r="32646" ht="12.75" customHeight="1" x14ac:dyDescent="0.2"/>
    <row r="32647" ht="12.75" customHeight="1" x14ac:dyDescent="0.2"/>
    <row r="32648" ht="12.75" customHeight="1" x14ac:dyDescent="0.2"/>
    <row r="32649" ht="12.75" customHeight="1" x14ac:dyDescent="0.2"/>
    <row r="32650" ht="12.75" customHeight="1" x14ac:dyDescent="0.2"/>
    <row r="32651" ht="12.75" customHeight="1" x14ac:dyDescent="0.2"/>
    <row r="32652" ht="12.75" customHeight="1" x14ac:dyDescent="0.2"/>
    <row r="32653" ht="12.75" customHeight="1" x14ac:dyDescent="0.2"/>
    <row r="32654" ht="12.75" customHeight="1" x14ac:dyDescent="0.2"/>
    <row r="32655" ht="12.75" customHeight="1" x14ac:dyDescent="0.2"/>
    <row r="32656" ht="12.75" customHeight="1" x14ac:dyDescent="0.2"/>
    <row r="32657" ht="12.75" customHeight="1" x14ac:dyDescent="0.2"/>
    <row r="32658" ht="12.75" customHeight="1" x14ac:dyDescent="0.2"/>
    <row r="32659" ht="12.75" customHeight="1" x14ac:dyDescent="0.2"/>
    <row r="32660" ht="12.75" customHeight="1" x14ac:dyDescent="0.2"/>
    <row r="32661" ht="12.75" customHeight="1" x14ac:dyDescent="0.2"/>
    <row r="32662" ht="12.75" customHeight="1" x14ac:dyDescent="0.2"/>
    <row r="32663" ht="12.75" customHeight="1" x14ac:dyDescent="0.2"/>
    <row r="32664" ht="12.75" customHeight="1" x14ac:dyDescent="0.2"/>
    <row r="32665" ht="12.75" customHeight="1" x14ac:dyDescent="0.2"/>
    <row r="32666" ht="12.75" customHeight="1" x14ac:dyDescent="0.2"/>
    <row r="32667" ht="12.75" customHeight="1" x14ac:dyDescent="0.2"/>
    <row r="32668" ht="12.75" customHeight="1" x14ac:dyDescent="0.2"/>
    <row r="32669" ht="12.75" customHeight="1" x14ac:dyDescent="0.2"/>
    <row r="32670" ht="12.75" customHeight="1" x14ac:dyDescent="0.2"/>
    <row r="32671" ht="12.75" customHeight="1" x14ac:dyDescent="0.2"/>
    <row r="32672" ht="12.75" customHeight="1" x14ac:dyDescent="0.2"/>
    <row r="32673" ht="12.75" customHeight="1" x14ac:dyDescent="0.2"/>
    <row r="32674" ht="12.75" customHeight="1" x14ac:dyDescent="0.2"/>
    <row r="32675" ht="12.75" customHeight="1" x14ac:dyDescent="0.2"/>
    <row r="32676" ht="12.75" customHeight="1" x14ac:dyDescent="0.2"/>
    <row r="32677" ht="12.75" customHeight="1" x14ac:dyDescent="0.2"/>
    <row r="32678" ht="12.75" customHeight="1" x14ac:dyDescent="0.2"/>
    <row r="32679" ht="12.75" customHeight="1" x14ac:dyDescent="0.2"/>
    <row r="32680" ht="12.75" customHeight="1" x14ac:dyDescent="0.2"/>
    <row r="32681" ht="12.75" customHeight="1" x14ac:dyDescent="0.2"/>
    <row r="32682" ht="12.75" customHeight="1" x14ac:dyDescent="0.2"/>
    <row r="32683" ht="12.75" customHeight="1" x14ac:dyDescent="0.2"/>
    <row r="32684" ht="12.75" customHeight="1" x14ac:dyDescent="0.2"/>
    <row r="32685" ht="12.75" customHeight="1" x14ac:dyDescent="0.2"/>
    <row r="32686" ht="12.75" customHeight="1" x14ac:dyDescent="0.2"/>
    <row r="32687" ht="12.75" customHeight="1" x14ac:dyDescent="0.2"/>
    <row r="32688" ht="12.75" customHeight="1" x14ac:dyDescent="0.2"/>
    <row r="32689" ht="12.75" customHeight="1" x14ac:dyDescent="0.2"/>
    <row r="32690" ht="12.75" customHeight="1" x14ac:dyDescent="0.2"/>
    <row r="32691" ht="12.75" customHeight="1" x14ac:dyDescent="0.2"/>
    <row r="32692" ht="12.75" customHeight="1" x14ac:dyDescent="0.2"/>
    <row r="32693" ht="12.75" customHeight="1" x14ac:dyDescent="0.2"/>
    <row r="32694" ht="12.75" customHeight="1" x14ac:dyDescent="0.2"/>
    <row r="32695" ht="12.75" customHeight="1" x14ac:dyDescent="0.2"/>
    <row r="32696" ht="12.75" customHeight="1" x14ac:dyDescent="0.2"/>
    <row r="32697" ht="12.75" customHeight="1" x14ac:dyDescent="0.2"/>
    <row r="32698" ht="12.75" customHeight="1" x14ac:dyDescent="0.2"/>
    <row r="32699" ht="12.75" customHeight="1" x14ac:dyDescent="0.2"/>
    <row r="32700" ht="12.75" customHeight="1" x14ac:dyDescent="0.2"/>
    <row r="32701" ht="12.75" customHeight="1" x14ac:dyDescent="0.2"/>
    <row r="32702" ht="12.75" customHeight="1" x14ac:dyDescent="0.2"/>
    <row r="32703" ht="12.75" customHeight="1" x14ac:dyDescent="0.2"/>
    <row r="32704" ht="12.75" customHeight="1" x14ac:dyDescent="0.2"/>
    <row r="32705" ht="12.75" customHeight="1" x14ac:dyDescent="0.2"/>
    <row r="32706" ht="12.75" customHeight="1" x14ac:dyDescent="0.2"/>
    <row r="32707" ht="12.75" customHeight="1" x14ac:dyDescent="0.2"/>
    <row r="32708" ht="12.75" customHeight="1" x14ac:dyDescent="0.2"/>
    <row r="32709" ht="12.75" customHeight="1" x14ac:dyDescent="0.2"/>
    <row r="32710" ht="12.75" customHeight="1" x14ac:dyDescent="0.2"/>
    <row r="32711" ht="12.75" customHeight="1" x14ac:dyDescent="0.2"/>
    <row r="32712" ht="12.75" customHeight="1" x14ac:dyDescent="0.2"/>
    <row r="32713" ht="12.75" customHeight="1" x14ac:dyDescent="0.2"/>
    <row r="32714" ht="12.75" customHeight="1" x14ac:dyDescent="0.2"/>
    <row r="32715" ht="12.75" customHeight="1" x14ac:dyDescent="0.2"/>
    <row r="32716" ht="12.75" customHeight="1" x14ac:dyDescent="0.2"/>
    <row r="32717" ht="12.75" customHeight="1" x14ac:dyDescent="0.2"/>
    <row r="32718" ht="12.75" customHeight="1" x14ac:dyDescent="0.2"/>
    <row r="32719" ht="12.75" customHeight="1" x14ac:dyDescent="0.2"/>
    <row r="32720" ht="12.75" customHeight="1" x14ac:dyDescent="0.2"/>
    <row r="32721" ht="12.75" customHeight="1" x14ac:dyDescent="0.2"/>
    <row r="32722" ht="12.75" customHeight="1" x14ac:dyDescent="0.2"/>
    <row r="32723" ht="12.75" customHeight="1" x14ac:dyDescent="0.2"/>
    <row r="32724" ht="12.75" customHeight="1" x14ac:dyDescent="0.2"/>
    <row r="32725" ht="12.75" customHeight="1" x14ac:dyDescent="0.2"/>
    <row r="32726" ht="12.75" customHeight="1" x14ac:dyDescent="0.2"/>
    <row r="32727" ht="12.75" customHeight="1" x14ac:dyDescent="0.2"/>
    <row r="32728" ht="12.75" customHeight="1" x14ac:dyDescent="0.2"/>
    <row r="32729" ht="12.75" customHeight="1" x14ac:dyDescent="0.2"/>
    <row r="32730" ht="12.75" customHeight="1" x14ac:dyDescent="0.2"/>
    <row r="32731" ht="12.75" customHeight="1" x14ac:dyDescent="0.2"/>
    <row r="32732" ht="12.75" customHeight="1" x14ac:dyDescent="0.2"/>
    <row r="32733" ht="12.75" customHeight="1" x14ac:dyDescent="0.2"/>
    <row r="32734" ht="12.75" customHeight="1" x14ac:dyDescent="0.2"/>
    <row r="32735" ht="12.75" customHeight="1" x14ac:dyDescent="0.2"/>
    <row r="32736" ht="12.75" customHeight="1" x14ac:dyDescent="0.2"/>
    <row r="32737" ht="12.75" customHeight="1" x14ac:dyDescent="0.2"/>
    <row r="32738" ht="12.75" customHeight="1" x14ac:dyDescent="0.2"/>
    <row r="32739" ht="12.75" customHeight="1" x14ac:dyDescent="0.2"/>
    <row r="32740" ht="12.75" customHeight="1" x14ac:dyDescent="0.2"/>
    <row r="32741" ht="12.75" customHeight="1" x14ac:dyDescent="0.2"/>
    <row r="32742" ht="12.75" customHeight="1" x14ac:dyDescent="0.2"/>
    <row r="32743" ht="12.75" customHeight="1" x14ac:dyDescent="0.2"/>
    <row r="32744" ht="12.75" customHeight="1" x14ac:dyDescent="0.2"/>
    <row r="32745" ht="12.75" customHeight="1" x14ac:dyDescent="0.2"/>
    <row r="32746" ht="12.75" customHeight="1" x14ac:dyDescent="0.2"/>
    <row r="32747" ht="12.75" customHeight="1" x14ac:dyDescent="0.2"/>
    <row r="32748" ht="12.75" customHeight="1" x14ac:dyDescent="0.2"/>
    <row r="32749" ht="12.75" customHeight="1" x14ac:dyDescent="0.2"/>
    <row r="32750" ht="12.75" customHeight="1" x14ac:dyDescent="0.2"/>
    <row r="32751" ht="12.75" customHeight="1" x14ac:dyDescent="0.2"/>
    <row r="32752" ht="12.75" customHeight="1" x14ac:dyDescent="0.2"/>
    <row r="32753" ht="12.75" customHeight="1" x14ac:dyDescent="0.2"/>
    <row r="32754" ht="12.75" customHeight="1" x14ac:dyDescent="0.2"/>
    <row r="32755" ht="12.75" customHeight="1" x14ac:dyDescent="0.2"/>
    <row r="32756" ht="12.75" customHeight="1" x14ac:dyDescent="0.2"/>
    <row r="32757" ht="12.75" customHeight="1" x14ac:dyDescent="0.2"/>
    <row r="32758" ht="12.75" customHeight="1" x14ac:dyDescent="0.2"/>
    <row r="32759" ht="12.75" customHeight="1" x14ac:dyDescent="0.2"/>
    <row r="32760" ht="12.75" customHeight="1" x14ac:dyDescent="0.2"/>
    <row r="32761" ht="12.75" customHeight="1" x14ac:dyDescent="0.2"/>
    <row r="32762" ht="12.75" customHeight="1" x14ac:dyDescent="0.2"/>
    <row r="32763" ht="12.75" customHeight="1" x14ac:dyDescent="0.2"/>
    <row r="32764" ht="12.75" customHeight="1" x14ac:dyDescent="0.2"/>
    <row r="32765" ht="12.75" customHeight="1" x14ac:dyDescent="0.2"/>
    <row r="32766" ht="12.75" customHeight="1" x14ac:dyDescent="0.2"/>
    <row r="32767" ht="12.75" customHeight="1" x14ac:dyDescent="0.2"/>
    <row r="32768" ht="12.75" customHeight="1" x14ac:dyDescent="0.2"/>
    <row r="32769" ht="12.75" customHeight="1" x14ac:dyDescent="0.2"/>
    <row r="32770" ht="12.75" customHeight="1" x14ac:dyDescent="0.2"/>
    <row r="32771" ht="12.75" customHeight="1" x14ac:dyDescent="0.2"/>
    <row r="32772" ht="12.75" customHeight="1" x14ac:dyDescent="0.2"/>
    <row r="32773" ht="12.75" customHeight="1" x14ac:dyDescent="0.2"/>
    <row r="32774" ht="12.75" customHeight="1" x14ac:dyDescent="0.2"/>
    <row r="32775" ht="12.75" customHeight="1" x14ac:dyDescent="0.2"/>
    <row r="32776" ht="12.75" customHeight="1" x14ac:dyDescent="0.2"/>
    <row r="32777" ht="12.75" customHeight="1" x14ac:dyDescent="0.2"/>
    <row r="32778" ht="12.75" customHeight="1" x14ac:dyDescent="0.2"/>
    <row r="32779" ht="12.75" customHeight="1" x14ac:dyDescent="0.2"/>
    <row r="32780" ht="12.75" customHeight="1" x14ac:dyDescent="0.2"/>
    <row r="32781" ht="12.75" customHeight="1" x14ac:dyDescent="0.2"/>
    <row r="32782" ht="12.75" customHeight="1" x14ac:dyDescent="0.2"/>
    <row r="32783" ht="12.75" customHeight="1" x14ac:dyDescent="0.2"/>
    <row r="32784" ht="12.75" customHeight="1" x14ac:dyDescent="0.2"/>
    <row r="32785" ht="12.75" customHeight="1" x14ac:dyDescent="0.2"/>
    <row r="32786" ht="12.75" customHeight="1" x14ac:dyDescent="0.2"/>
    <row r="32787" ht="12.75" customHeight="1" x14ac:dyDescent="0.2"/>
    <row r="32788" ht="12.75" customHeight="1" x14ac:dyDescent="0.2"/>
    <row r="32789" ht="12.75" customHeight="1" x14ac:dyDescent="0.2"/>
    <row r="32790" ht="12.75" customHeight="1" x14ac:dyDescent="0.2"/>
    <row r="32791" ht="12.75" customHeight="1" x14ac:dyDescent="0.2"/>
    <row r="32792" ht="12.75" customHeight="1" x14ac:dyDescent="0.2"/>
    <row r="32793" ht="12.75" customHeight="1" x14ac:dyDescent="0.2"/>
    <row r="32794" ht="12.75" customHeight="1" x14ac:dyDescent="0.2"/>
    <row r="32795" ht="12.75" customHeight="1" x14ac:dyDescent="0.2"/>
    <row r="32796" ht="12.75" customHeight="1" x14ac:dyDescent="0.2"/>
    <row r="32797" ht="12.75" customHeight="1" x14ac:dyDescent="0.2"/>
    <row r="32798" ht="12.75" customHeight="1" x14ac:dyDescent="0.2"/>
    <row r="32799" ht="12.75" customHeight="1" x14ac:dyDescent="0.2"/>
    <row r="32800" ht="12.75" customHeight="1" x14ac:dyDescent="0.2"/>
    <row r="32801" ht="12.75" customHeight="1" x14ac:dyDescent="0.2"/>
    <row r="32802" ht="12.75" customHeight="1" x14ac:dyDescent="0.2"/>
    <row r="32803" ht="12.75" customHeight="1" x14ac:dyDescent="0.2"/>
    <row r="32804" ht="12.75" customHeight="1" x14ac:dyDescent="0.2"/>
    <row r="32805" ht="12.75" customHeight="1" x14ac:dyDescent="0.2"/>
    <row r="32806" ht="12.75" customHeight="1" x14ac:dyDescent="0.2"/>
    <row r="32807" ht="12.75" customHeight="1" x14ac:dyDescent="0.2"/>
    <row r="32808" ht="12.75" customHeight="1" x14ac:dyDescent="0.2"/>
    <row r="32809" ht="12.75" customHeight="1" x14ac:dyDescent="0.2"/>
    <row r="32810" ht="12.75" customHeight="1" x14ac:dyDescent="0.2"/>
    <row r="32811" ht="12.75" customHeight="1" x14ac:dyDescent="0.2"/>
    <row r="32812" ht="12.75" customHeight="1" x14ac:dyDescent="0.2"/>
    <row r="32813" ht="12.75" customHeight="1" x14ac:dyDescent="0.2"/>
    <row r="32814" ht="12.75" customHeight="1" x14ac:dyDescent="0.2"/>
    <row r="32815" ht="12.75" customHeight="1" x14ac:dyDescent="0.2"/>
    <row r="32816" ht="12.75" customHeight="1" x14ac:dyDescent="0.2"/>
    <row r="32817" ht="12.75" customHeight="1" x14ac:dyDescent="0.2"/>
    <row r="32818" ht="12.75" customHeight="1" x14ac:dyDescent="0.2"/>
    <row r="32819" ht="12.75" customHeight="1" x14ac:dyDescent="0.2"/>
    <row r="32820" ht="12.75" customHeight="1" x14ac:dyDescent="0.2"/>
    <row r="32821" ht="12.75" customHeight="1" x14ac:dyDescent="0.2"/>
    <row r="32822" ht="12.75" customHeight="1" x14ac:dyDescent="0.2"/>
    <row r="32823" ht="12.75" customHeight="1" x14ac:dyDescent="0.2"/>
    <row r="32824" ht="12.75" customHeight="1" x14ac:dyDescent="0.2"/>
    <row r="32825" ht="12.75" customHeight="1" x14ac:dyDescent="0.2"/>
    <row r="32826" ht="12.75" customHeight="1" x14ac:dyDescent="0.2"/>
    <row r="32827" ht="12.75" customHeight="1" x14ac:dyDescent="0.2"/>
    <row r="32828" ht="12.75" customHeight="1" x14ac:dyDescent="0.2"/>
    <row r="32829" ht="12.75" customHeight="1" x14ac:dyDescent="0.2"/>
    <row r="32830" ht="12.75" customHeight="1" x14ac:dyDescent="0.2"/>
    <row r="32831" ht="12.75" customHeight="1" x14ac:dyDescent="0.2"/>
    <row r="32832" ht="12.75" customHeight="1" x14ac:dyDescent="0.2"/>
    <row r="32833" ht="12.75" customHeight="1" x14ac:dyDescent="0.2"/>
    <row r="32834" ht="12.75" customHeight="1" x14ac:dyDescent="0.2"/>
    <row r="32835" ht="12.75" customHeight="1" x14ac:dyDescent="0.2"/>
    <row r="32836" ht="12.75" customHeight="1" x14ac:dyDescent="0.2"/>
    <row r="32837" ht="12.75" customHeight="1" x14ac:dyDescent="0.2"/>
    <row r="32838" ht="12.75" customHeight="1" x14ac:dyDescent="0.2"/>
    <row r="32839" ht="12.75" customHeight="1" x14ac:dyDescent="0.2"/>
    <row r="32840" ht="12.75" customHeight="1" x14ac:dyDescent="0.2"/>
    <row r="32841" ht="12.75" customHeight="1" x14ac:dyDescent="0.2"/>
    <row r="32842" ht="12.75" customHeight="1" x14ac:dyDescent="0.2"/>
    <row r="32843" ht="12.75" customHeight="1" x14ac:dyDescent="0.2"/>
    <row r="32844" ht="12.75" customHeight="1" x14ac:dyDescent="0.2"/>
    <row r="32845" ht="12.75" customHeight="1" x14ac:dyDescent="0.2"/>
    <row r="32846" ht="12.75" customHeight="1" x14ac:dyDescent="0.2"/>
    <row r="32847" ht="12.75" customHeight="1" x14ac:dyDescent="0.2"/>
    <row r="32848" ht="12.75" customHeight="1" x14ac:dyDescent="0.2"/>
    <row r="32849" ht="12.75" customHeight="1" x14ac:dyDescent="0.2"/>
    <row r="32850" ht="12.75" customHeight="1" x14ac:dyDescent="0.2"/>
    <row r="32851" ht="12.75" customHeight="1" x14ac:dyDescent="0.2"/>
    <row r="32852" ht="12.75" customHeight="1" x14ac:dyDescent="0.2"/>
    <row r="32853" ht="12.75" customHeight="1" x14ac:dyDescent="0.2"/>
    <row r="32854" ht="12.75" customHeight="1" x14ac:dyDescent="0.2"/>
    <row r="32855" ht="12.75" customHeight="1" x14ac:dyDescent="0.2"/>
    <row r="32856" ht="12.75" customHeight="1" x14ac:dyDescent="0.2"/>
    <row r="32857" ht="12.75" customHeight="1" x14ac:dyDescent="0.2"/>
    <row r="32858" ht="12.75" customHeight="1" x14ac:dyDescent="0.2"/>
    <row r="32859" ht="12.75" customHeight="1" x14ac:dyDescent="0.2"/>
    <row r="32860" ht="12.75" customHeight="1" x14ac:dyDescent="0.2"/>
    <row r="32861" ht="12.75" customHeight="1" x14ac:dyDescent="0.2"/>
    <row r="32862" ht="12.75" customHeight="1" x14ac:dyDescent="0.2"/>
    <row r="32863" ht="12.75" customHeight="1" x14ac:dyDescent="0.2"/>
    <row r="32864" ht="12.75" customHeight="1" x14ac:dyDescent="0.2"/>
    <row r="32865" ht="12.75" customHeight="1" x14ac:dyDescent="0.2"/>
    <row r="32866" ht="12.75" customHeight="1" x14ac:dyDescent="0.2"/>
    <row r="32867" ht="12.75" customHeight="1" x14ac:dyDescent="0.2"/>
    <row r="32868" ht="12.75" customHeight="1" x14ac:dyDescent="0.2"/>
    <row r="32869" ht="12.75" customHeight="1" x14ac:dyDescent="0.2"/>
    <row r="32870" ht="12.75" customHeight="1" x14ac:dyDescent="0.2"/>
    <row r="32871" ht="12.75" customHeight="1" x14ac:dyDescent="0.2"/>
    <row r="32872" ht="12.75" customHeight="1" x14ac:dyDescent="0.2"/>
    <row r="32873" ht="12.75" customHeight="1" x14ac:dyDescent="0.2"/>
    <row r="32874" ht="12.75" customHeight="1" x14ac:dyDescent="0.2"/>
    <row r="32875" ht="12.75" customHeight="1" x14ac:dyDescent="0.2"/>
    <row r="32876" ht="12.75" customHeight="1" x14ac:dyDescent="0.2"/>
    <row r="32877" ht="12.75" customHeight="1" x14ac:dyDescent="0.2"/>
    <row r="32878" ht="12.75" customHeight="1" x14ac:dyDescent="0.2"/>
    <row r="32879" ht="12.75" customHeight="1" x14ac:dyDescent="0.2"/>
    <row r="32880" ht="12.75" customHeight="1" x14ac:dyDescent="0.2"/>
    <row r="32881" ht="12.75" customHeight="1" x14ac:dyDescent="0.2"/>
    <row r="32882" ht="12.75" customHeight="1" x14ac:dyDescent="0.2"/>
    <row r="32883" ht="12.75" customHeight="1" x14ac:dyDescent="0.2"/>
    <row r="32884" ht="12.75" customHeight="1" x14ac:dyDescent="0.2"/>
    <row r="32885" ht="12.75" customHeight="1" x14ac:dyDescent="0.2"/>
    <row r="32886" ht="12.75" customHeight="1" x14ac:dyDescent="0.2"/>
    <row r="32887" ht="12.75" customHeight="1" x14ac:dyDescent="0.2"/>
    <row r="32888" ht="12.75" customHeight="1" x14ac:dyDescent="0.2"/>
    <row r="32889" ht="12.75" customHeight="1" x14ac:dyDescent="0.2"/>
    <row r="32890" ht="12.75" customHeight="1" x14ac:dyDescent="0.2"/>
    <row r="32891" ht="12.75" customHeight="1" x14ac:dyDescent="0.2"/>
    <row r="32892" ht="12.75" customHeight="1" x14ac:dyDescent="0.2"/>
    <row r="32893" ht="12.75" customHeight="1" x14ac:dyDescent="0.2"/>
    <row r="32894" ht="12.75" customHeight="1" x14ac:dyDescent="0.2"/>
    <row r="32895" ht="12.75" customHeight="1" x14ac:dyDescent="0.2"/>
    <row r="32896" ht="12.75" customHeight="1" x14ac:dyDescent="0.2"/>
    <row r="32897" ht="12.75" customHeight="1" x14ac:dyDescent="0.2"/>
    <row r="32898" ht="12.75" customHeight="1" x14ac:dyDescent="0.2"/>
    <row r="32899" ht="12.75" customHeight="1" x14ac:dyDescent="0.2"/>
    <row r="32900" ht="12.75" customHeight="1" x14ac:dyDescent="0.2"/>
    <row r="32901" ht="12.75" customHeight="1" x14ac:dyDescent="0.2"/>
    <row r="32902" ht="12.75" customHeight="1" x14ac:dyDescent="0.2"/>
    <row r="32903" ht="12.75" customHeight="1" x14ac:dyDescent="0.2"/>
    <row r="32904" ht="12.75" customHeight="1" x14ac:dyDescent="0.2"/>
    <row r="32905" ht="12.75" customHeight="1" x14ac:dyDescent="0.2"/>
    <row r="32906" ht="12.75" customHeight="1" x14ac:dyDescent="0.2"/>
    <row r="32907" ht="12.75" customHeight="1" x14ac:dyDescent="0.2"/>
    <row r="32908" ht="12.75" customHeight="1" x14ac:dyDescent="0.2"/>
    <row r="32909" ht="12.75" customHeight="1" x14ac:dyDescent="0.2"/>
    <row r="32910" ht="12.75" customHeight="1" x14ac:dyDescent="0.2"/>
    <row r="32911" ht="12.75" customHeight="1" x14ac:dyDescent="0.2"/>
    <row r="32912" ht="12.75" customHeight="1" x14ac:dyDescent="0.2"/>
    <row r="32913" ht="12.75" customHeight="1" x14ac:dyDescent="0.2"/>
    <row r="32914" ht="12.75" customHeight="1" x14ac:dyDescent="0.2"/>
    <row r="32915" ht="12.75" customHeight="1" x14ac:dyDescent="0.2"/>
    <row r="32916" ht="12.75" customHeight="1" x14ac:dyDescent="0.2"/>
    <row r="32917" ht="12.75" customHeight="1" x14ac:dyDescent="0.2"/>
    <row r="32918" ht="12.75" customHeight="1" x14ac:dyDescent="0.2"/>
    <row r="32919" ht="12.75" customHeight="1" x14ac:dyDescent="0.2"/>
    <row r="32920" ht="12.75" customHeight="1" x14ac:dyDescent="0.2"/>
    <row r="32921" ht="12.75" customHeight="1" x14ac:dyDescent="0.2"/>
    <row r="32922" ht="12.75" customHeight="1" x14ac:dyDescent="0.2"/>
    <row r="32923" ht="12.75" customHeight="1" x14ac:dyDescent="0.2"/>
    <row r="32924" ht="12.75" customHeight="1" x14ac:dyDescent="0.2"/>
    <row r="32925" ht="12.75" customHeight="1" x14ac:dyDescent="0.2"/>
    <row r="32926" ht="12.75" customHeight="1" x14ac:dyDescent="0.2"/>
    <row r="32927" ht="12.75" customHeight="1" x14ac:dyDescent="0.2"/>
    <row r="32928" ht="12.75" customHeight="1" x14ac:dyDescent="0.2"/>
    <row r="32929" ht="12.75" customHeight="1" x14ac:dyDescent="0.2"/>
    <row r="32930" ht="12.75" customHeight="1" x14ac:dyDescent="0.2"/>
    <row r="32931" ht="12.75" customHeight="1" x14ac:dyDescent="0.2"/>
    <row r="32932" ht="12.75" customHeight="1" x14ac:dyDescent="0.2"/>
    <row r="32933" ht="12.75" customHeight="1" x14ac:dyDescent="0.2"/>
    <row r="32934" ht="12.75" customHeight="1" x14ac:dyDescent="0.2"/>
    <row r="32935" ht="12.75" customHeight="1" x14ac:dyDescent="0.2"/>
    <row r="32936" ht="12.75" customHeight="1" x14ac:dyDescent="0.2"/>
    <row r="32937" ht="12.75" customHeight="1" x14ac:dyDescent="0.2"/>
    <row r="32938" ht="12.75" customHeight="1" x14ac:dyDescent="0.2"/>
    <row r="32939" ht="12.75" customHeight="1" x14ac:dyDescent="0.2"/>
    <row r="32940" ht="12.75" customHeight="1" x14ac:dyDescent="0.2"/>
    <row r="32941" ht="12.75" customHeight="1" x14ac:dyDescent="0.2"/>
    <row r="32942" ht="12.75" customHeight="1" x14ac:dyDescent="0.2"/>
    <row r="32943" ht="12.75" customHeight="1" x14ac:dyDescent="0.2"/>
    <row r="32944" ht="12.75" customHeight="1" x14ac:dyDescent="0.2"/>
    <row r="32945" ht="12.75" customHeight="1" x14ac:dyDescent="0.2"/>
    <row r="32946" ht="12.75" customHeight="1" x14ac:dyDescent="0.2"/>
    <row r="32947" ht="12.75" customHeight="1" x14ac:dyDescent="0.2"/>
    <row r="32948" ht="12.75" customHeight="1" x14ac:dyDescent="0.2"/>
    <row r="32949" ht="12.75" customHeight="1" x14ac:dyDescent="0.2"/>
    <row r="32950" ht="12.75" customHeight="1" x14ac:dyDescent="0.2"/>
    <row r="32951" ht="12.75" customHeight="1" x14ac:dyDescent="0.2"/>
    <row r="32952" ht="12.75" customHeight="1" x14ac:dyDescent="0.2"/>
    <row r="32953" ht="12.75" customHeight="1" x14ac:dyDescent="0.2"/>
    <row r="32954" ht="12.75" customHeight="1" x14ac:dyDescent="0.2"/>
    <row r="32955" ht="12.75" customHeight="1" x14ac:dyDescent="0.2"/>
    <row r="32956" ht="12.75" customHeight="1" x14ac:dyDescent="0.2"/>
    <row r="32957" ht="12.75" customHeight="1" x14ac:dyDescent="0.2"/>
    <row r="32958" ht="12.75" customHeight="1" x14ac:dyDescent="0.2"/>
    <row r="32959" ht="12.75" customHeight="1" x14ac:dyDescent="0.2"/>
    <row r="32960" ht="12.75" customHeight="1" x14ac:dyDescent="0.2"/>
    <row r="32961" ht="12.75" customHeight="1" x14ac:dyDescent="0.2"/>
    <row r="32962" ht="12.75" customHeight="1" x14ac:dyDescent="0.2"/>
    <row r="32963" ht="12.75" customHeight="1" x14ac:dyDescent="0.2"/>
    <row r="32964" ht="12.75" customHeight="1" x14ac:dyDescent="0.2"/>
    <row r="32965" ht="12.75" customHeight="1" x14ac:dyDescent="0.2"/>
    <row r="32966" ht="12.75" customHeight="1" x14ac:dyDescent="0.2"/>
    <row r="32967" ht="12.75" customHeight="1" x14ac:dyDescent="0.2"/>
    <row r="32968" ht="12.75" customHeight="1" x14ac:dyDescent="0.2"/>
    <row r="32969" ht="12.75" customHeight="1" x14ac:dyDescent="0.2"/>
    <row r="32970" ht="12.75" customHeight="1" x14ac:dyDescent="0.2"/>
    <row r="32971" ht="12.75" customHeight="1" x14ac:dyDescent="0.2"/>
    <row r="32972" ht="12.75" customHeight="1" x14ac:dyDescent="0.2"/>
    <row r="32973" ht="12.75" customHeight="1" x14ac:dyDescent="0.2"/>
    <row r="32974" ht="12.75" customHeight="1" x14ac:dyDescent="0.2"/>
    <row r="32975" ht="12.75" customHeight="1" x14ac:dyDescent="0.2"/>
    <row r="32976" ht="12.75" customHeight="1" x14ac:dyDescent="0.2"/>
    <row r="32977" ht="12.75" customHeight="1" x14ac:dyDescent="0.2"/>
    <row r="32978" ht="12.75" customHeight="1" x14ac:dyDescent="0.2"/>
    <row r="32979" ht="12.75" customHeight="1" x14ac:dyDescent="0.2"/>
    <row r="32980" ht="12.75" customHeight="1" x14ac:dyDescent="0.2"/>
    <row r="32981" ht="12.75" customHeight="1" x14ac:dyDescent="0.2"/>
    <row r="32982" ht="12.75" customHeight="1" x14ac:dyDescent="0.2"/>
    <row r="32983" ht="12.75" customHeight="1" x14ac:dyDescent="0.2"/>
    <row r="32984" ht="12.75" customHeight="1" x14ac:dyDescent="0.2"/>
    <row r="32985" ht="12.75" customHeight="1" x14ac:dyDescent="0.2"/>
    <row r="32986" ht="12.75" customHeight="1" x14ac:dyDescent="0.2"/>
    <row r="32987" ht="12.75" customHeight="1" x14ac:dyDescent="0.2"/>
    <row r="32988" ht="12.75" customHeight="1" x14ac:dyDescent="0.2"/>
    <row r="32989" ht="12.75" customHeight="1" x14ac:dyDescent="0.2"/>
    <row r="32990" ht="12.75" customHeight="1" x14ac:dyDescent="0.2"/>
    <row r="32991" ht="12.75" customHeight="1" x14ac:dyDescent="0.2"/>
    <row r="32992" ht="12.75" customHeight="1" x14ac:dyDescent="0.2"/>
    <row r="32993" ht="12.75" customHeight="1" x14ac:dyDescent="0.2"/>
    <row r="32994" ht="12.75" customHeight="1" x14ac:dyDescent="0.2"/>
    <row r="32995" ht="12.75" customHeight="1" x14ac:dyDescent="0.2"/>
    <row r="32996" ht="12.75" customHeight="1" x14ac:dyDescent="0.2"/>
    <row r="32997" ht="12.75" customHeight="1" x14ac:dyDescent="0.2"/>
    <row r="32998" ht="12.75" customHeight="1" x14ac:dyDescent="0.2"/>
    <row r="32999" ht="12.75" customHeight="1" x14ac:dyDescent="0.2"/>
    <row r="33000" ht="12.75" customHeight="1" x14ac:dyDescent="0.2"/>
    <row r="33001" ht="12.75" customHeight="1" x14ac:dyDescent="0.2"/>
    <row r="33002" ht="12.75" customHeight="1" x14ac:dyDescent="0.2"/>
    <row r="33003" ht="12.75" customHeight="1" x14ac:dyDescent="0.2"/>
    <row r="33004" ht="12.75" customHeight="1" x14ac:dyDescent="0.2"/>
    <row r="33005" ht="12.75" customHeight="1" x14ac:dyDescent="0.2"/>
    <row r="33006" ht="12.75" customHeight="1" x14ac:dyDescent="0.2"/>
    <row r="33007" ht="12.75" customHeight="1" x14ac:dyDescent="0.2"/>
    <row r="33008" ht="12.75" customHeight="1" x14ac:dyDescent="0.2"/>
    <row r="33009" ht="12.75" customHeight="1" x14ac:dyDescent="0.2"/>
    <row r="33010" ht="12.75" customHeight="1" x14ac:dyDescent="0.2"/>
    <row r="33011" ht="12.75" customHeight="1" x14ac:dyDescent="0.2"/>
    <row r="33012" ht="12.75" customHeight="1" x14ac:dyDescent="0.2"/>
    <row r="33013" ht="12.75" customHeight="1" x14ac:dyDescent="0.2"/>
    <row r="33014" ht="12.75" customHeight="1" x14ac:dyDescent="0.2"/>
    <row r="33015" ht="12.75" customHeight="1" x14ac:dyDescent="0.2"/>
    <row r="33016" ht="12.75" customHeight="1" x14ac:dyDescent="0.2"/>
    <row r="33017" ht="12.75" customHeight="1" x14ac:dyDescent="0.2"/>
    <row r="33018" ht="12.75" customHeight="1" x14ac:dyDescent="0.2"/>
    <row r="33019" ht="12.75" customHeight="1" x14ac:dyDescent="0.2"/>
    <row r="33020" ht="12.75" customHeight="1" x14ac:dyDescent="0.2"/>
    <row r="33021" ht="12.75" customHeight="1" x14ac:dyDescent="0.2"/>
    <row r="33022" ht="12.75" customHeight="1" x14ac:dyDescent="0.2"/>
    <row r="33023" ht="12.75" customHeight="1" x14ac:dyDescent="0.2"/>
    <row r="33024" ht="12.75" customHeight="1" x14ac:dyDescent="0.2"/>
    <row r="33025" ht="12.75" customHeight="1" x14ac:dyDescent="0.2"/>
    <row r="33026" ht="12.75" customHeight="1" x14ac:dyDescent="0.2"/>
    <row r="33027" ht="12.75" customHeight="1" x14ac:dyDescent="0.2"/>
    <row r="33028" ht="12.75" customHeight="1" x14ac:dyDescent="0.2"/>
    <row r="33029" ht="12.75" customHeight="1" x14ac:dyDescent="0.2"/>
    <row r="33030" ht="12.75" customHeight="1" x14ac:dyDescent="0.2"/>
    <row r="33031" ht="12.75" customHeight="1" x14ac:dyDescent="0.2"/>
    <row r="33032" ht="12.75" customHeight="1" x14ac:dyDescent="0.2"/>
    <row r="33033" ht="12.75" customHeight="1" x14ac:dyDescent="0.2"/>
    <row r="33034" ht="12.75" customHeight="1" x14ac:dyDescent="0.2"/>
    <row r="33035" ht="12.75" customHeight="1" x14ac:dyDescent="0.2"/>
    <row r="33036" ht="12.75" customHeight="1" x14ac:dyDescent="0.2"/>
    <row r="33037" ht="12.75" customHeight="1" x14ac:dyDescent="0.2"/>
    <row r="33038" ht="12.75" customHeight="1" x14ac:dyDescent="0.2"/>
    <row r="33039" ht="12.75" customHeight="1" x14ac:dyDescent="0.2"/>
    <row r="33040" ht="12.75" customHeight="1" x14ac:dyDescent="0.2"/>
    <row r="33041" ht="12.75" customHeight="1" x14ac:dyDescent="0.2"/>
    <row r="33042" ht="12.75" customHeight="1" x14ac:dyDescent="0.2"/>
    <row r="33043" ht="12.75" customHeight="1" x14ac:dyDescent="0.2"/>
    <row r="33044" ht="12.75" customHeight="1" x14ac:dyDescent="0.2"/>
    <row r="33045" ht="12.75" customHeight="1" x14ac:dyDescent="0.2"/>
    <row r="33046" ht="12.75" customHeight="1" x14ac:dyDescent="0.2"/>
    <row r="33047" ht="12.75" customHeight="1" x14ac:dyDescent="0.2"/>
    <row r="33048" ht="12.75" customHeight="1" x14ac:dyDescent="0.2"/>
    <row r="33049" ht="12.75" customHeight="1" x14ac:dyDescent="0.2"/>
    <row r="33050" ht="12.75" customHeight="1" x14ac:dyDescent="0.2"/>
    <row r="33051" ht="12.75" customHeight="1" x14ac:dyDescent="0.2"/>
    <row r="33052" ht="12.75" customHeight="1" x14ac:dyDescent="0.2"/>
    <row r="33053" ht="12.75" customHeight="1" x14ac:dyDescent="0.2"/>
    <row r="33054" ht="12.75" customHeight="1" x14ac:dyDescent="0.2"/>
    <row r="33055" ht="12.75" customHeight="1" x14ac:dyDescent="0.2"/>
    <row r="33056" ht="12.75" customHeight="1" x14ac:dyDescent="0.2"/>
    <row r="33057" ht="12.75" customHeight="1" x14ac:dyDescent="0.2"/>
    <row r="33058" ht="12.75" customHeight="1" x14ac:dyDescent="0.2"/>
    <row r="33059" ht="12.75" customHeight="1" x14ac:dyDescent="0.2"/>
    <row r="33060" ht="12.75" customHeight="1" x14ac:dyDescent="0.2"/>
    <row r="33061" ht="12.75" customHeight="1" x14ac:dyDescent="0.2"/>
    <row r="33062" ht="12.75" customHeight="1" x14ac:dyDescent="0.2"/>
    <row r="33063" ht="12.75" customHeight="1" x14ac:dyDescent="0.2"/>
    <row r="33064" ht="12.75" customHeight="1" x14ac:dyDescent="0.2"/>
    <row r="33065" ht="12.75" customHeight="1" x14ac:dyDescent="0.2"/>
    <row r="33066" ht="12.75" customHeight="1" x14ac:dyDescent="0.2"/>
    <row r="33067" ht="12.75" customHeight="1" x14ac:dyDescent="0.2"/>
    <row r="33068" ht="12.75" customHeight="1" x14ac:dyDescent="0.2"/>
    <row r="33069" ht="12.75" customHeight="1" x14ac:dyDescent="0.2"/>
    <row r="33070" ht="12.75" customHeight="1" x14ac:dyDescent="0.2"/>
    <row r="33071" ht="12.75" customHeight="1" x14ac:dyDescent="0.2"/>
    <row r="33072" ht="12.75" customHeight="1" x14ac:dyDescent="0.2"/>
    <row r="33073" ht="12.75" customHeight="1" x14ac:dyDescent="0.2"/>
    <row r="33074" ht="12.75" customHeight="1" x14ac:dyDescent="0.2"/>
    <row r="33075" ht="12.75" customHeight="1" x14ac:dyDescent="0.2"/>
    <row r="33076" ht="12.75" customHeight="1" x14ac:dyDescent="0.2"/>
    <row r="33077" ht="12.75" customHeight="1" x14ac:dyDescent="0.2"/>
    <row r="33078" ht="12.75" customHeight="1" x14ac:dyDescent="0.2"/>
    <row r="33079" ht="12.75" customHeight="1" x14ac:dyDescent="0.2"/>
    <row r="33080" ht="12.75" customHeight="1" x14ac:dyDescent="0.2"/>
    <row r="33081" ht="12.75" customHeight="1" x14ac:dyDescent="0.2"/>
    <row r="33082" ht="12.75" customHeight="1" x14ac:dyDescent="0.2"/>
    <row r="33083" ht="12.75" customHeight="1" x14ac:dyDescent="0.2"/>
    <row r="33084" ht="12.75" customHeight="1" x14ac:dyDescent="0.2"/>
    <row r="33085" ht="12.75" customHeight="1" x14ac:dyDescent="0.2"/>
    <row r="33086" ht="12.75" customHeight="1" x14ac:dyDescent="0.2"/>
    <row r="33087" ht="12.75" customHeight="1" x14ac:dyDescent="0.2"/>
    <row r="33088" ht="12.75" customHeight="1" x14ac:dyDescent="0.2"/>
    <row r="33089" ht="12.75" customHeight="1" x14ac:dyDescent="0.2"/>
    <row r="33090" ht="12.75" customHeight="1" x14ac:dyDescent="0.2"/>
    <row r="33091" ht="12.75" customHeight="1" x14ac:dyDescent="0.2"/>
    <row r="33092" ht="12.75" customHeight="1" x14ac:dyDescent="0.2"/>
    <row r="33093" ht="12.75" customHeight="1" x14ac:dyDescent="0.2"/>
    <row r="33094" ht="12.75" customHeight="1" x14ac:dyDescent="0.2"/>
    <row r="33095" ht="12.75" customHeight="1" x14ac:dyDescent="0.2"/>
    <row r="33096" ht="12.75" customHeight="1" x14ac:dyDescent="0.2"/>
    <row r="33097" ht="12.75" customHeight="1" x14ac:dyDescent="0.2"/>
    <row r="33098" ht="12.75" customHeight="1" x14ac:dyDescent="0.2"/>
    <row r="33099" ht="12.75" customHeight="1" x14ac:dyDescent="0.2"/>
    <row r="33100" ht="12.75" customHeight="1" x14ac:dyDescent="0.2"/>
    <row r="33101" ht="12.75" customHeight="1" x14ac:dyDescent="0.2"/>
    <row r="33102" ht="12.75" customHeight="1" x14ac:dyDescent="0.2"/>
    <row r="33103" ht="12.75" customHeight="1" x14ac:dyDescent="0.2"/>
    <row r="33104" ht="12.75" customHeight="1" x14ac:dyDescent="0.2"/>
    <row r="33105" ht="12.75" customHeight="1" x14ac:dyDescent="0.2"/>
    <row r="33106" ht="12.75" customHeight="1" x14ac:dyDescent="0.2"/>
    <row r="33107" ht="12.75" customHeight="1" x14ac:dyDescent="0.2"/>
    <row r="33108" ht="12.75" customHeight="1" x14ac:dyDescent="0.2"/>
    <row r="33109" ht="12.75" customHeight="1" x14ac:dyDescent="0.2"/>
    <row r="33110" ht="12.75" customHeight="1" x14ac:dyDescent="0.2"/>
    <row r="33111" ht="12.75" customHeight="1" x14ac:dyDescent="0.2"/>
    <row r="33112" ht="12.75" customHeight="1" x14ac:dyDescent="0.2"/>
    <row r="33113" ht="12.75" customHeight="1" x14ac:dyDescent="0.2"/>
    <row r="33114" ht="12.75" customHeight="1" x14ac:dyDescent="0.2"/>
    <row r="33115" ht="12.75" customHeight="1" x14ac:dyDescent="0.2"/>
    <row r="33116" ht="12.75" customHeight="1" x14ac:dyDescent="0.2"/>
    <row r="33117" ht="12.75" customHeight="1" x14ac:dyDescent="0.2"/>
    <row r="33118" ht="12.75" customHeight="1" x14ac:dyDescent="0.2"/>
    <row r="33119" ht="12.75" customHeight="1" x14ac:dyDescent="0.2"/>
    <row r="33120" ht="12.75" customHeight="1" x14ac:dyDescent="0.2"/>
    <row r="33121" ht="12.75" customHeight="1" x14ac:dyDescent="0.2"/>
    <row r="33122" ht="12.75" customHeight="1" x14ac:dyDescent="0.2"/>
    <row r="33123" ht="12.75" customHeight="1" x14ac:dyDescent="0.2"/>
    <row r="33124" ht="12.75" customHeight="1" x14ac:dyDescent="0.2"/>
    <row r="33125" ht="12.75" customHeight="1" x14ac:dyDescent="0.2"/>
    <row r="33126" ht="12.75" customHeight="1" x14ac:dyDescent="0.2"/>
    <row r="33127" ht="12.75" customHeight="1" x14ac:dyDescent="0.2"/>
    <row r="33128" ht="12.75" customHeight="1" x14ac:dyDescent="0.2"/>
    <row r="33129" ht="12.75" customHeight="1" x14ac:dyDescent="0.2"/>
    <row r="33130" ht="12.75" customHeight="1" x14ac:dyDescent="0.2"/>
    <row r="33131" ht="12.75" customHeight="1" x14ac:dyDescent="0.2"/>
    <row r="33132" ht="12.75" customHeight="1" x14ac:dyDescent="0.2"/>
    <row r="33133" ht="12.75" customHeight="1" x14ac:dyDescent="0.2"/>
    <row r="33134" ht="12.75" customHeight="1" x14ac:dyDescent="0.2"/>
    <row r="33135" ht="12.75" customHeight="1" x14ac:dyDescent="0.2"/>
    <row r="33136" ht="12.75" customHeight="1" x14ac:dyDescent="0.2"/>
    <row r="33137" ht="12.75" customHeight="1" x14ac:dyDescent="0.2"/>
    <row r="33138" ht="12.75" customHeight="1" x14ac:dyDescent="0.2"/>
    <row r="33139" ht="12.75" customHeight="1" x14ac:dyDescent="0.2"/>
    <row r="33140" ht="12.75" customHeight="1" x14ac:dyDescent="0.2"/>
    <row r="33141" ht="12.75" customHeight="1" x14ac:dyDescent="0.2"/>
    <row r="33142" ht="12.75" customHeight="1" x14ac:dyDescent="0.2"/>
    <row r="33143" ht="12.75" customHeight="1" x14ac:dyDescent="0.2"/>
    <row r="33144" ht="12.75" customHeight="1" x14ac:dyDescent="0.2"/>
    <row r="33145" ht="12.75" customHeight="1" x14ac:dyDescent="0.2"/>
    <row r="33146" ht="12.75" customHeight="1" x14ac:dyDescent="0.2"/>
    <row r="33147" ht="12.75" customHeight="1" x14ac:dyDescent="0.2"/>
    <row r="33148" ht="12.75" customHeight="1" x14ac:dyDescent="0.2"/>
    <row r="33149" ht="12.75" customHeight="1" x14ac:dyDescent="0.2"/>
    <row r="33150" ht="12.75" customHeight="1" x14ac:dyDescent="0.2"/>
    <row r="33151" ht="12.75" customHeight="1" x14ac:dyDescent="0.2"/>
    <row r="33152" ht="12.75" customHeight="1" x14ac:dyDescent="0.2"/>
    <row r="33153" ht="12.75" customHeight="1" x14ac:dyDescent="0.2"/>
    <row r="33154" ht="12.75" customHeight="1" x14ac:dyDescent="0.2"/>
    <row r="33155" ht="12.75" customHeight="1" x14ac:dyDescent="0.2"/>
    <row r="33156" ht="12.75" customHeight="1" x14ac:dyDescent="0.2"/>
    <row r="33157" ht="12.75" customHeight="1" x14ac:dyDescent="0.2"/>
    <row r="33158" ht="12.75" customHeight="1" x14ac:dyDescent="0.2"/>
    <row r="33159" ht="12.75" customHeight="1" x14ac:dyDescent="0.2"/>
    <row r="33160" ht="12.75" customHeight="1" x14ac:dyDescent="0.2"/>
    <row r="33161" ht="12.75" customHeight="1" x14ac:dyDescent="0.2"/>
    <row r="33162" ht="12.75" customHeight="1" x14ac:dyDescent="0.2"/>
    <row r="33163" ht="12.75" customHeight="1" x14ac:dyDescent="0.2"/>
    <row r="33164" ht="12.75" customHeight="1" x14ac:dyDescent="0.2"/>
    <row r="33165" ht="12.75" customHeight="1" x14ac:dyDescent="0.2"/>
    <row r="33166" ht="12.75" customHeight="1" x14ac:dyDescent="0.2"/>
    <row r="33167" ht="12.75" customHeight="1" x14ac:dyDescent="0.2"/>
    <row r="33168" ht="12.75" customHeight="1" x14ac:dyDescent="0.2"/>
    <row r="33169" ht="12.75" customHeight="1" x14ac:dyDescent="0.2"/>
    <row r="33170" ht="12.75" customHeight="1" x14ac:dyDescent="0.2"/>
    <row r="33171" ht="12.75" customHeight="1" x14ac:dyDescent="0.2"/>
    <row r="33172" ht="12.75" customHeight="1" x14ac:dyDescent="0.2"/>
    <row r="33173" ht="12.75" customHeight="1" x14ac:dyDescent="0.2"/>
    <row r="33174" ht="12.75" customHeight="1" x14ac:dyDescent="0.2"/>
    <row r="33175" ht="12.75" customHeight="1" x14ac:dyDescent="0.2"/>
    <row r="33176" ht="12.75" customHeight="1" x14ac:dyDescent="0.2"/>
    <row r="33177" ht="12.75" customHeight="1" x14ac:dyDescent="0.2"/>
    <row r="33178" ht="12.75" customHeight="1" x14ac:dyDescent="0.2"/>
    <row r="33179" ht="12.75" customHeight="1" x14ac:dyDescent="0.2"/>
    <row r="33180" ht="12.75" customHeight="1" x14ac:dyDescent="0.2"/>
    <row r="33181" ht="12.75" customHeight="1" x14ac:dyDescent="0.2"/>
    <row r="33182" ht="12.75" customHeight="1" x14ac:dyDescent="0.2"/>
    <row r="33183" ht="12.75" customHeight="1" x14ac:dyDescent="0.2"/>
    <row r="33184" ht="12.75" customHeight="1" x14ac:dyDescent="0.2"/>
    <row r="33185" ht="12.75" customHeight="1" x14ac:dyDescent="0.2"/>
    <row r="33186" ht="12.75" customHeight="1" x14ac:dyDescent="0.2"/>
    <row r="33187" ht="12.75" customHeight="1" x14ac:dyDescent="0.2"/>
    <row r="33188" ht="12.75" customHeight="1" x14ac:dyDescent="0.2"/>
    <row r="33189" ht="12.75" customHeight="1" x14ac:dyDescent="0.2"/>
    <row r="33190" ht="12.75" customHeight="1" x14ac:dyDescent="0.2"/>
    <row r="33191" ht="12.75" customHeight="1" x14ac:dyDescent="0.2"/>
    <row r="33192" ht="12.75" customHeight="1" x14ac:dyDescent="0.2"/>
    <row r="33193" ht="12.75" customHeight="1" x14ac:dyDescent="0.2"/>
    <row r="33194" ht="12.75" customHeight="1" x14ac:dyDescent="0.2"/>
    <row r="33195" ht="12.75" customHeight="1" x14ac:dyDescent="0.2"/>
    <row r="33196" ht="12.75" customHeight="1" x14ac:dyDescent="0.2"/>
    <row r="33197" ht="12.75" customHeight="1" x14ac:dyDescent="0.2"/>
    <row r="33198" ht="12.75" customHeight="1" x14ac:dyDescent="0.2"/>
    <row r="33199" ht="12.75" customHeight="1" x14ac:dyDescent="0.2"/>
    <row r="33200" ht="12.75" customHeight="1" x14ac:dyDescent="0.2"/>
    <row r="33201" ht="12.75" customHeight="1" x14ac:dyDescent="0.2"/>
    <row r="33202" ht="12.75" customHeight="1" x14ac:dyDescent="0.2"/>
    <row r="33203" ht="12.75" customHeight="1" x14ac:dyDescent="0.2"/>
    <row r="33204" ht="12.75" customHeight="1" x14ac:dyDescent="0.2"/>
    <row r="33205" ht="12.75" customHeight="1" x14ac:dyDescent="0.2"/>
    <row r="33206" ht="12.75" customHeight="1" x14ac:dyDescent="0.2"/>
    <row r="33207" ht="12.75" customHeight="1" x14ac:dyDescent="0.2"/>
    <row r="33208" ht="12.75" customHeight="1" x14ac:dyDescent="0.2"/>
    <row r="33209" ht="12.75" customHeight="1" x14ac:dyDescent="0.2"/>
    <row r="33210" ht="12.75" customHeight="1" x14ac:dyDescent="0.2"/>
    <row r="33211" ht="12.75" customHeight="1" x14ac:dyDescent="0.2"/>
    <row r="33212" ht="12.75" customHeight="1" x14ac:dyDescent="0.2"/>
    <row r="33213" ht="12.75" customHeight="1" x14ac:dyDescent="0.2"/>
    <row r="33214" ht="12.75" customHeight="1" x14ac:dyDescent="0.2"/>
    <row r="33215" ht="12.75" customHeight="1" x14ac:dyDescent="0.2"/>
    <row r="33216" ht="12.75" customHeight="1" x14ac:dyDescent="0.2"/>
    <row r="33217" ht="12.75" customHeight="1" x14ac:dyDescent="0.2"/>
    <row r="33218" ht="12.75" customHeight="1" x14ac:dyDescent="0.2"/>
    <row r="33219" ht="12.75" customHeight="1" x14ac:dyDescent="0.2"/>
    <row r="33220" ht="12.75" customHeight="1" x14ac:dyDescent="0.2"/>
    <row r="33221" ht="12.75" customHeight="1" x14ac:dyDescent="0.2"/>
    <row r="33222" ht="12.75" customHeight="1" x14ac:dyDescent="0.2"/>
    <row r="33223" ht="12.75" customHeight="1" x14ac:dyDescent="0.2"/>
    <row r="33224" ht="12.75" customHeight="1" x14ac:dyDescent="0.2"/>
    <row r="33225" ht="12.75" customHeight="1" x14ac:dyDescent="0.2"/>
    <row r="33226" ht="12.75" customHeight="1" x14ac:dyDescent="0.2"/>
    <row r="33227" ht="12.75" customHeight="1" x14ac:dyDescent="0.2"/>
    <row r="33228" ht="12.75" customHeight="1" x14ac:dyDescent="0.2"/>
    <row r="33229" ht="12.75" customHeight="1" x14ac:dyDescent="0.2"/>
    <row r="33230" ht="12.75" customHeight="1" x14ac:dyDescent="0.2"/>
    <row r="33231" ht="12.75" customHeight="1" x14ac:dyDescent="0.2"/>
    <row r="33232" ht="12.75" customHeight="1" x14ac:dyDescent="0.2"/>
    <row r="33233" ht="12.75" customHeight="1" x14ac:dyDescent="0.2"/>
    <row r="33234" ht="12.75" customHeight="1" x14ac:dyDescent="0.2"/>
    <row r="33235" ht="12.75" customHeight="1" x14ac:dyDescent="0.2"/>
    <row r="33236" ht="12.75" customHeight="1" x14ac:dyDescent="0.2"/>
    <row r="33237" ht="12.75" customHeight="1" x14ac:dyDescent="0.2"/>
    <row r="33238" ht="12.75" customHeight="1" x14ac:dyDescent="0.2"/>
    <row r="33239" ht="12.75" customHeight="1" x14ac:dyDescent="0.2"/>
    <row r="33240" ht="12.75" customHeight="1" x14ac:dyDescent="0.2"/>
    <row r="33241" ht="12.75" customHeight="1" x14ac:dyDescent="0.2"/>
    <row r="33242" ht="12.75" customHeight="1" x14ac:dyDescent="0.2"/>
    <row r="33243" ht="12.75" customHeight="1" x14ac:dyDescent="0.2"/>
    <row r="33244" ht="12.75" customHeight="1" x14ac:dyDescent="0.2"/>
    <row r="33245" ht="12.75" customHeight="1" x14ac:dyDescent="0.2"/>
    <row r="33246" ht="12.75" customHeight="1" x14ac:dyDescent="0.2"/>
    <row r="33247" ht="12.75" customHeight="1" x14ac:dyDescent="0.2"/>
    <row r="33248" ht="12.75" customHeight="1" x14ac:dyDescent="0.2"/>
    <row r="33249" ht="12.75" customHeight="1" x14ac:dyDescent="0.2"/>
    <row r="33250" ht="12.75" customHeight="1" x14ac:dyDescent="0.2"/>
    <row r="33251" ht="12.75" customHeight="1" x14ac:dyDescent="0.2"/>
    <row r="33252" ht="12.75" customHeight="1" x14ac:dyDescent="0.2"/>
    <row r="33253" ht="12.75" customHeight="1" x14ac:dyDescent="0.2"/>
    <row r="33254" ht="12.75" customHeight="1" x14ac:dyDescent="0.2"/>
    <row r="33255" ht="12.75" customHeight="1" x14ac:dyDescent="0.2"/>
    <row r="33256" ht="12.75" customHeight="1" x14ac:dyDescent="0.2"/>
    <row r="33257" ht="12.75" customHeight="1" x14ac:dyDescent="0.2"/>
    <row r="33258" ht="12.75" customHeight="1" x14ac:dyDescent="0.2"/>
    <row r="33259" ht="12.75" customHeight="1" x14ac:dyDescent="0.2"/>
    <row r="33260" ht="12.75" customHeight="1" x14ac:dyDescent="0.2"/>
    <row r="33261" ht="12.75" customHeight="1" x14ac:dyDescent="0.2"/>
    <row r="33262" ht="12.75" customHeight="1" x14ac:dyDescent="0.2"/>
    <row r="33263" ht="12.75" customHeight="1" x14ac:dyDescent="0.2"/>
    <row r="33264" ht="12.75" customHeight="1" x14ac:dyDescent="0.2"/>
    <row r="33265" ht="12.75" customHeight="1" x14ac:dyDescent="0.2"/>
    <row r="33266" ht="12.75" customHeight="1" x14ac:dyDescent="0.2"/>
    <row r="33267" ht="12.75" customHeight="1" x14ac:dyDescent="0.2"/>
    <row r="33268" ht="12.75" customHeight="1" x14ac:dyDescent="0.2"/>
    <row r="33269" ht="12.75" customHeight="1" x14ac:dyDescent="0.2"/>
    <row r="33270" ht="12.75" customHeight="1" x14ac:dyDescent="0.2"/>
    <row r="33271" ht="12.75" customHeight="1" x14ac:dyDescent="0.2"/>
    <row r="33272" ht="12.75" customHeight="1" x14ac:dyDescent="0.2"/>
    <row r="33273" ht="12.75" customHeight="1" x14ac:dyDescent="0.2"/>
    <row r="33274" ht="12.75" customHeight="1" x14ac:dyDescent="0.2"/>
    <row r="33275" ht="12.75" customHeight="1" x14ac:dyDescent="0.2"/>
    <row r="33276" ht="12.75" customHeight="1" x14ac:dyDescent="0.2"/>
    <row r="33277" ht="12.75" customHeight="1" x14ac:dyDescent="0.2"/>
    <row r="33278" ht="12.75" customHeight="1" x14ac:dyDescent="0.2"/>
    <row r="33279" ht="12.75" customHeight="1" x14ac:dyDescent="0.2"/>
    <row r="33280" ht="12.75" customHeight="1" x14ac:dyDescent="0.2"/>
    <row r="33281" ht="12.75" customHeight="1" x14ac:dyDescent="0.2"/>
    <row r="33282" ht="12.75" customHeight="1" x14ac:dyDescent="0.2"/>
    <row r="33283" ht="12.75" customHeight="1" x14ac:dyDescent="0.2"/>
    <row r="33284" ht="12.75" customHeight="1" x14ac:dyDescent="0.2"/>
    <row r="33285" ht="12.75" customHeight="1" x14ac:dyDescent="0.2"/>
    <row r="33286" ht="12.75" customHeight="1" x14ac:dyDescent="0.2"/>
    <row r="33287" ht="12.75" customHeight="1" x14ac:dyDescent="0.2"/>
    <row r="33288" ht="12.75" customHeight="1" x14ac:dyDescent="0.2"/>
    <row r="33289" ht="12.75" customHeight="1" x14ac:dyDescent="0.2"/>
    <row r="33290" ht="12.75" customHeight="1" x14ac:dyDescent="0.2"/>
    <row r="33291" ht="12.75" customHeight="1" x14ac:dyDescent="0.2"/>
    <row r="33292" ht="12.75" customHeight="1" x14ac:dyDescent="0.2"/>
    <row r="33293" ht="12.75" customHeight="1" x14ac:dyDescent="0.2"/>
    <row r="33294" ht="12.75" customHeight="1" x14ac:dyDescent="0.2"/>
    <row r="33295" ht="12.75" customHeight="1" x14ac:dyDescent="0.2"/>
    <row r="33296" ht="12.75" customHeight="1" x14ac:dyDescent="0.2"/>
    <row r="33297" ht="12.75" customHeight="1" x14ac:dyDescent="0.2"/>
    <row r="33298" ht="12.75" customHeight="1" x14ac:dyDescent="0.2"/>
    <row r="33299" ht="12.75" customHeight="1" x14ac:dyDescent="0.2"/>
    <row r="33300" ht="12.75" customHeight="1" x14ac:dyDescent="0.2"/>
    <row r="33301" ht="12.75" customHeight="1" x14ac:dyDescent="0.2"/>
    <row r="33302" ht="12.75" customHeight="1" x14ac:dyDescent="0.2"/>
    <row r="33303" ht="12.75" customHeight="1" x14ac:dyDescent="0.2"/>
    <row r="33304" ht="12.75" customHeight="1" x14ac:dyDescent="0.2"/>
    <row r="33305" ht="12.75" customHeight="1" x14ac:dyDescent="0.2"/>
    <row r="33306" ht="12.75" customHeight="1" x14ac:dyDescent="0.2"/>
    <row r="33307" ht="12.75" customHeight="1" x14ac:dyDescent="0.2"/>
    <row r="33308" ht="12.75" customHeight="1" x14ac:dyDescent="0.2"/>
    <row r="33309" ht="12.75" customHeight="1" x14ac:dyDescent="0.2"/>
    <row r="33310" ht="12.75" customHeight="1" x14ac:dyDescent="0.2"/>
    <row r="33311" ht="12.75" customHeight="1" x14ac:dyDescent="0.2"/>
    <row r="33312" ht="12.75" customHeight="1" x14ac:dyDescent="0.2"/>
    <row r="33313" ht="12.75" customHeight="1" x14ac:dyDescent="0.2"/>
    <row r="33314" ht="12.75" customHeight="1" x14ac:dyDescent="0.2"/>
    <row r="33315" ht="12.75" customHeight="1" x14ac:dyDescent="0.2"/>
    <row r="33316" ht="12.75" customHeight="1" x14ac:dyDescent="0.2"/>
    <row r="33317" ht="12.75" customHeight="1" x14ac:dyDescent="0.2"/>
    <row r="33318" ht="12.75" customHeight="1" x14ac:dyDescent="0.2"/>
    <row r="33319" ht="12.75" customHeight="1" x14ac:dyDescent="0.2"/>
    <row r="33320" ht="12.75" customHeight="1" x14ac:dyDescent="0.2"/>
    <row r="33321" ht="12.75" customHeight="1" x14ac:dyDescent="0.2"/>
    <row r="33322" ht="12.75" customHeight="1" x14ac:dyDescent="0.2"/>
    <row r="33323" ht="12.75" customHeight="1" x14ac:dyDescent="0.2"/>
    <row r="33324" ht="12.75" customHeight="1" x14ac:dyDescent="0.2"/>
    <row r="33325" ht="12.75" customHeight="1" x14ac:dyDescent="0.2"/>
    <row r="33326" ht="12.75" customHeight="1" x14ac:dyDescent="0.2"/>
    <row r="33327" ht="12.75" customHeight="1" x14ac:dyDescent="0.2"/>
    <row r="33328" ht="12.75" customHeight="1" x14ac:dyDescent="0.2"/>
    <row r="33329" ht="12.75" customHeight="1" x14ac:dyDescent="0.2"/>
    <row r="33330" ht="12.75" customHeight="1" x14ac:dyDescent="0.2"/>
    <row r="33331" ht="12.75" customHeight="1" x14ac:dyDescent="0.2"/>
    <row r="33332" ht="12.75" customHeight="1" x14ac:dyDescent="0.2"/>
    <row r="33333" ht="12.75" customHeight="1" x14ac:dyDescent="0.2"/>
    <row r="33334" ht="12.75" customHeight="1" x14ac:dyDescent="0.2"/>
    <row r="33335" ht="12.75" customHeight="1" x14ac:dyDescent="0.2"/>
    <row r="33336" ht="12.75" customHeight="1" x14ac:dyDescent="0.2"/>
    <row r="33337" ht="12.75" customHeight="1" x14ac:dyDescent="0.2"/>
    <row r="33338" ht="12.75" customHeight="1" x14ac:dyDescent="0.2"/>
    <row r="33339" ht="12.75" customHeight="1" x14ac:dyDescent="0.2"/>
    <row r="33340" ht="12.75" customHeight="1" x14ac:dyDescent="0.2"/>
    <row r="33341" ht="12.75" customHeight="1" x14ac:dyDescent="0.2"/>
    <row r="33342" ht="12.75" customHeight="1" x14ac:dyDescent="0.2"/>
    <row r="33343" ht="12.75" customHeight="1" x14ac:dyDescent="0.2"/>
    <row r="33344" ht="12.75" customHeight="1" x14ac:dyDescent="0.2"/>
    <row r="33345" ht="12.75" customHeight="1" x14ac:dyDescent="0.2"/>
    <row r="33346" ht="12.75" customHeight="1" x14ac:dyDescent="0.2"/>
    <row r="33347" ht="12.75" customHeight="1" x14ac:dyDescent="0.2"/>
    <row r="33348" ht="12.75" customHeight="1" x14ac:dyDescent="0.2"/>
    <row r="33349" ht="12.75" customHeight="1" x14ac:dyDescent="0.2"/>
    <row r="33350" ht="12.75" customHeight="1" x14ac:dyDescent="0.2"/>
    <row r="33351" ht="12.75" customHeight="1" x14ac:dyDescent="0.2"/>
    <row r="33352" ht="12.75" customHeight="1" x14ac:dyDescent="0.2"/>
    <row r="33353" ht="12.75" customHeight="1" x14ac:dyDescent="0.2"/>
    <row r="33354" ht="12.75" customHeight="1" x14ac:dyDescent="0.2"/>
    <row r="33355" ht="12.75" customHeight="1" x14ac:dyDescent="0.2"/>
    <row r="33356" ht="12.75" customHeight="1" x14ac:dyDescent="0.2"/>
    <row r="33357" ht="12.75" customHeight="1" x14ac:dyDescent="0.2"/>
    <row r="33358" ht="12.75" customHeight="1" x14ac:dyDescent="0.2"/>
    <row r="33359" ht="12.75" customHeight="1" x14ac:dyDescent="0.2"/>
    <row r="33360" ht="12.75" customHeight="1" x14ac:dyDescent="0.2"/>
    <row r="33361" ht="12.75" customHeight="1" x14ac:dyDescent="0.2"/>
    <row r="33362" ht="12.75" customHeight="1" x14ac:dyDescent="0.2"/>
    <row r="33363" ht="12.75" customHeight="1" x14ac:dyDescent="0.2"/>
    <row r="33364" ht="12.75" customHeight="1" x14ac:dyDescent="0.2"/>
    <row r="33365" ht="12.75" customHeight="1" x14ac:dyDescent="0.2"/>
    <row r="33366" ht="12.75" customHeight="1" x14ac:dyDescent="0.2"/>
    <row r="33367" ht="12.75" customHeight="1" x14ac:dyDescent="0.2"/>
    <row r="33368" ht="12.75" customHeight="1" x14ac:dyDescent="0.2"/>
    <row r="33369" ht="12.75" customHeight="1" x14ac:dyDescent="0.2"/>
    <row r="33370" ht="12.75" customHeight="1" x14ac:dyDescent="0.2"/>
    <row r="33371" ht="12.75" customHeight="1" x14ac:dyDescent="0.2"/>
    <row r="33372" ht="12.75" customHeight="1" x14ac:dyDescent="0.2"/>
    <row r="33373" ht="12.75" customHeight="1" x14ac:dyDescent="0.2"/>
    <row r="33374" ht="12.75" customHeight="1" x14ac:dyDescent="0.2"/>
    <row r="33375" ht="12.75" customHeight="1" x14ac:dyDescent="0.2"/>
    <row r="33376" ht="12.75" customHeight="1" x14ac:dyDescent="0.2"/>
    <row r="33377" ht="12.75" customHeight="1" x14ac:dyDescent="0.2"/>
    <row r="33378" ht="12.75" customHeight="1" x14ac:dyDescent="0.2"/>
    <row r="33379" ht="12.75" customHeight="1" x14ac:dyDescent="0.2"/>
    <row r="33380" ht="12.75" customHeight="1" x14ac:dyDescent="0.2"/>
    <row r="33381" ht="12.75" customHeight="1" x14ac:dyDescent="0.2"/>
    <row r="33382" ht="12.75" customHeight="1" x14ac:dyDescent="0.2"/>
    <row r="33383" ht="12.75" customHeight="1" x14ac:dyDescent="0.2"/>
    <row r="33384" ht="12.75" customHeight="1" x14ac:dyDescent="0.2"/>
    <row r="33385" ht="12.75" customHeight="1" x14ac:dyDescent="0.2"/>
    <row r="33386" ht="12.75" customHeight="1" x14ac:dyDescent="0.2"/>
    <row r="33387" ht="12.75" customHeight="1" x14ac:dyDescent="0.2"/>
    <row r="33388" ht="12.75" customHeight="1" x14ac:dyDescent="0.2"/>
    <row r="33389" ht="12.75" customHeight="1" x14ac:dyDescent="0.2"/>
    <row r="33390" ht="12.75" customHeight="1" x14ac:dyDescent="0.2"/>
    <row r="33391" ht="12.75" customHeight="1" x14ac:dyDescent="0.2"/>
    <row r="33392" ht="12.75" customHeight="1" x14ac:dyDescent="0.2"/>
    <row r="33393" ht="12.75" customHeight="1" x14ac:dyDescent="0.2"/>
    <row r="33394" ht="12.75" customHeight="1" x14ac:dyDescent="0.2"/>
    <row r="33395" ht="12.75" customHeight="1" x14ac:dyDescent="0.2"/>
    <row r="33396" ht="12.75" customHeight="1" x14ac:dyDescent="0.2"/>
    <row r="33397" ht="12.75" customHeight="1" x14ac:dyDescent="0.2"/>
    <row r="33398" ht="12.75" customHeight="1" x14ac:dyDescent="0.2"/>
    <row r="33399" ht="12.75" customHeight="1" x14ac:dyDescent="0.2"/>
    <row r="33400" ht="12.75" customHeight="1" x14ac:dyDescent="0.2"/>
    <row r="33401" ht="12.75" customHeight="1" x14ac:dyDescent="0.2"/>
    <row r="33402" ht="12.75" customHeight="1" x14ac:dyDescent="0.2"/>
    <row r="33403" ht="12.75" customHeight="1" x14ac:dyDescent="0.2"/>
    <row r="33404" ht="12.75" customHeight="1" x14ac:dyDescent="0.2"/>
    <row r="33405" ht="12.75" customHeight="1" x14ac:dyDescent="0.2"/>
    <row r="33406" ht="12.75" customHeight="1" x14ac:dyDescent="0.2"/>
    <row r="33407" ht="12.75" customHeight="1" x14ac:dyDescent="0.2"/>
    <row r="33408" ht="12.75" customHeight="1" x14ac:dyDescent="0.2"/>
    <row r="33409" ht="12.75" customHeight="1" x14ac:dyDescent="0.2"/>
    <row r="33410" ht="12.75" customHeight="1" x14ac:dyDescent="0.2"/>
    <row r="33411" ht="12.75" customHeight="1" x14ac:dyDescent="0.2"/>
    <row r="33412" ht="12.75" customHeight="1" x14ac:dyDescent="0.2"/>
    <row r="33413" ht="12.75" customHeight="1" x14ac:dyDescent="0.2"/>
    <row r="33414" ht="12.75" customHeight="1" x14ac:dyDescent="0.2"/>
    <row r="33415" ht="12.75" customHeight="1" x14ac:dyDescent="0.2"/>
    <row r="33416" ht="12.75" customHeight="1" x14ac:dyDescent="0.2"/>
    <row r="33417" ht="12.75" customHeight="1" x14ac:dyDescent="0.2"/>
    <row r="33418" ht="12.75" customHeight="1" x14ac:dyDescent="0.2"/>
    <row r="33419" ht="12.75" customHeight="1" x14ac:dyDescent="0.2"/>
    <row r="33420" ht="12.75" customHeight="1" x14ac:dyDescent="0.2"/>
    <row r="33421" ht="12.75" customHeight="1" x14ac:dyDescent="0.2"/>
    <row r="33422" ht="12.75" customHeight="1" x14ac:dyDescent="0.2"/>
    <row r="33423" ht="12.75" customHeight="1" x14ac:dyDescent="0.2"/>
    <row r="33424" ht="12.75" customHeight="1" x14ac:dyDescent="0.2"/>
    <row r="33425" ht="12.75" customHeight="1" x14ac:dyDescent="0.2"/>
    <row r="33426" ht="12.75" customHeight="1" x14ac:dyDescent="0.2"/>
    <row r="33427" ht="12.75" customHeight="1" x14ac:dyDescent="0.2"/>
    <row r="33428" ht="12.75" customHeight="1" x14ac:dyDescent="0.2"/>
    <row r="33429" ht="12.75" customHeight="1" x14ac:dyDescent="0.2"/>
    <row r="33430" ht="12.75" customHeight="1" x14ac:dyDescent="0.2"/>
    <row r="33431" ht="12.75" customHeight="1" x14ac:dyDescent="0.2"/>
    <row r="33432" ht="12.75" customHeight="1" x14ac:dyDescent="0.2"/>
    <row r="33433" ht="12.75" customHeight="1" x14ac:dyDescent="0.2"/>
    <row r="33434" ht="12.75" customHeight="1" x14ac:dyDescent="0.2"/>
    <row r="33435" ht="12.75" customHeight="1" x14ac:dyDescent="0.2"/>
    <row r="33436" ht="12.75" customHeight="1" x14ac:dyDescent="0.2"/>
    <row r="33437" ht="12.75" customHeight="1" x14ac:dyDescent="0.2"/>
    <row r="33438" ht="12.75" customHeight="1" x14ac:dyDescent="0.2"/>
    <row r="33439" ht="12.75" customHeight="1" x14ac:dyDescent="0.2"/>
    <row r="33440" ht="12.75" customHeight="1" x14ac:dyDescent="0.2"/>
    <row r="33441" ht="12.75" customHeight="1" x14ac:dyDescent="0.2"/>
    <row r="33442" ht="12.75" customHeight="1" x14ac:dyDescent="0.2"/>
    <row r="33443" ht="12.75" customHeight="1" x14ac:dyDescent="0.2"/>
    <row r="33444" ht="12.75" customHeight="1" x14ac:dyDescent="0.2"/>
    <row r="33445" ht="12.75" customHeight="1" x14ac:dyDescent="0.2"/>
    <row r="33446" ht="12.75" customHeight="1" x14ac:dyDescent="0.2"/>
    <row r="33447" ht="12.75" customHeight="1" x14ac:dyDescent="0.2"/>
    <row r="33448" ht="12.75" customHeight="1" x14ac:dyDescent="0.2"/>
    <row r="33449" ht="12.75" customHeight="1" x14ac:dyDescent="0.2"/>
    <row r="33450" ht="12.75" customHeight="1" x14ac:dyDescent="0.2"/>
    <row r="33451" ht="12.75" customHeight="1" x14ac:dyDescent="0.2"/>
    <row r="33452" ht="12.75" customHeight="1" x14ac:dyDescent="0.2"/>
    <row r="33453" ht="12.75" customHeight="1" x14ac:dyDescent="0.2"/>
    <row r="33454" ht="12.75" customHeight="1" x14ac:dyDescent="0.2"/>
    <row r="33455" ht="12.75" customHeight="1" x14ac:dyDescent="0.2"/>
    <row r="33456" ht="12.75" customHeight="1" x14ac:dyDescent="0.2"/>
    <row r="33457" ht="12.75" customHeight="1" x14ac:dyDescent="0.2"/>
    <row r="33458" ht="12.75" customHeight="1" x14ac:dyDescent="0.2"/>
    <row r="33459" ht="12.75" customHeight="1" x14ac:dyDescent="0.2"/>
    <row r="33460" ht="12.75" customHeight="1" x14ac:dyDescent="0.2"/>
    <row r="33461" ht="12.75" customHeight="1" x14ac:dyDescent="0.2"/>
    <row r="33462" ht="12.75" customHeight="1" x14ac:dyDescent="0.2"/>
    <row r="33463" ht="12.75" customHeight="1" x14ac:dyDescent="0.2"/>
    <row r="33464" ht="12.75" customHeight="1" x14ac:dyDescent="0.2"/>
    <row r="33465" ht="12.75" customHeight="1" x14ac:dyDescent="0.2"/>
    <row r="33466" ht="12.75" customHeight="1" x14ac:dyDescent="0.2"/>
    <row r="33467" ht="12.75" customHeight="1" x14ac:dyDescent="0.2"/>
    <row r="33468" ht="12.75" customHeight="1" x14ac:dyDescent="0.2"/>
    <row r="33469" ht="12.75" customHeight="1" x14ac:dyDescent="0.2"/>
    <row r="33470" ht="12.75" customHeight="1" x14ac:dyDescent="0.2"/>
    <row r="33471" ht="12.75" customHeight="1" x14ac:dyDescent="0.2"/>
    <row r="33472" ht="12.75" customHeight="1" x14ac:dyDescent="0.2"/>
    <row r="33473" ht="12.75" customHeight="1" x14ac:dyDescent="0.2"/>
    <row r="33474" ht="12.75" customHeight="1" x14ac:dyDescent="0.2"/>
    <row r="33475" ht="12.75" customHeight="1" x14ac:dyDescent="0.2"/>
    <row r="33476" ht="12.75" customHeight="1" x14ac:dyDescent="0.2"/>
    <row r="33477" ht="12.75" customHeight="1" x14ac:dyDescent="0.2"/>
    <row r="33478" ht="12.75" customHeight="1" x14ac:dyDescent="0.2"/>
    <row r="33479" ht="12.75" customHeight="1" x14ac:dyDescent="0.2"/>
    <row r="33480" ht="12.75" customHeight="1" x14ac:dyDescent="0.2"/>
    <row r="33481" ht="12.75" customHeight="1" x14ac:dyDescent="0.2"/>
    <row r="33482" ht="12.75" customHeight="1" x14ac:dyDescent="0.2"/>
    <row r="33483" ht="12.75" customHeight="1" x14ac:dyDescent="0.2"/>
    <row r="33484" ht="12.75" customHeight="1" x14ac:dyDescent="0.2"/>
    <row r="33485" ht="12.75" customHeight="1" x14ac:dyDescent="0.2"/>
    <row r="33486" ht="12.75" customHeight="1" x14ac:dyDescent="0.2"/>
    <row r="33487" ht="12.75" customHeight="1" x14ac:dyDescent="0.2"/>
    <row r="33488" ht="12.75" customHeight="1" x14ac:dyDescent="0.2"/>
    <row r="33489" ht="12.75" customHeight="1" x14ac:dyDescent="0.2"/>
    <row r="33490" ht="12.75" customHeight="1" x14ac:dyDescent="0.2"/>
    <row r="33491" ht="12.75" customHeight="1" x14ac:dyDescent="0.2"/>
    <row r="33492" ht="12.75" customHeight="1" x14ac:dyDescent="0.2"/>
    <row r="33493" ht="12.75" customHeight="1" x14ac:dyDescent="0.2"/>
    <row r="33494" ht="12.75" customHeight="1" x14ac:dyDescent="0.2"/>
    <row r="33495" ht="12.75" customHeight="1" x14ac:dyDescent="0.2"/>
    <row r="33496" ht="12.75" customHeight="1" x14ac:dyDescent="0.2"/>
    <row r="33497" ht="12.75" customHeight="1" x14ac:dyDescent="0.2"/>
    <row r="33498" ht="12.75" customHeight="1" x14ac:dyDescent="0.2"/>
    <row r="33499" ht="12.75" customHeight="1" x14ac:dyDescent="0.2"/>
    <row r="33500" ht="12.75" customHeight="1" x14ac:dyDescent="0.2"/>
    <row r="33501" ht="12.75" customHeight="1" x14ac:dyDescent="0.2"/>
    <row r="33502" ht="12.75" customHeight="1" x14ac:dyDescent="0.2"/>
    <row r="33503" ht="12.75" customHeight="1" x14ac:dyDescent="0.2"/>
    <row r="33504" ht="12.75" customHeight="1" x14ac:dyDescent="0.2"/>
    <row r="33505" ht="12.75" customHeight="1" x14ac:dyDescent="0.2"/>
    <row r="33506" ht="12.75" customHeight="1" x14ac:dyDescent="0.2"/>
    <row r="33507" ht="12.75" customHeight="1" x14ac:dyDescent="0.2"/>
    <row r="33508" ht="12.75" customHeight="1" x14ac:dyDescent="0.2"/>
    <row r="33509" ht="12.75" customHeight="1" x14ac:dyDescent="0.2"/>
    <row r="33510" ht="12.75" customHeight="1" x14ac:dyDescent="0.2"/>
    <row r="33511" ht="12.75" customHeight="1" x14ac:dyDescent="0.2"/>
    <row r="33512" ht="12.75" customHeight="1" x14ac:dyDescent="0.2"/>
    <row r="33513" ht="12.75" customHeight="1" x14ac:dyDescent="0.2"/>
    <row r="33514" ht="12.75" customHeight="1" x14ac:dyDescent="0.2"/>
    <row r="33515" ht="12.75" customHeight="1" x14ac:dyDescent="0.2"/>
    <row r="33516" ht="12.75" customHeight="1" x14ac:dyDescent="0.2"/>
    <row r="33517" ht="12.75" customHeight="1" x14ac:dyDescent="0.2"/>
    <row r="33518" ht="12.75" customHeight="1" x14ac:dyDescent="0.2"/>
    <row r="33519" ht="12.75" customHeight="1" x14ac:dyDescent="0.2"/>
    <row r="33520" ht="12.75" customHeight="1" x14ac:dyDescent="0.2"/>
    <row r="33521" ht="12.75" customHeight="1" x14ac:dyDescent="0.2"/>
    <row r="33522" ht="12.75" customHeight="1" x14ac:dyDescent="0.2"/>
    <row r="33523" ht="12.75" customHeight="1" x14ac:dyDescent="0.2"/>
    <row r="33524" ht="12.75" customHeight="1" x14ac:dyDescent="0.2"/>
    <row r="33525" ht="12.75" customHeight="1" x14ac:dyDescent="0.2"/>
    <row r="33526" ht="12.75" customHeight="1" x14ac:dyDescent="0.2"/>
    <row r="33527" ht="12.75" customHeight="1" x14ac:dyDescent="0.2"/>
    <row r="33528" ht="12.75" customHeight="1" x14ac:dyDescent="0.2"/>
    <row r="33529" ht="12.75" customHeight="1" x14ac:dyDescent="0.2"/>
    <row r="33530" ht="12.75" customHeight="1" x14ac:dyDescent="0.2"/>
    <row r="33531" ht="12.75" customHeight="1" x14ac:dyDescent="0.2"/>
    <row r="33532" ht="12.75" customHeight="1" x14ac:dyDescent="0.2"/>
    <row r="33533" ht="12.75" customHeight="1" x14ac:dyDescent="0.2"/>
    <row r="33534" ht="12.75" customHeight="1" x14ac:dyDescent="0.2"/>
    <row r="33535" ht="12.75" customHeight="1" x14ac:dyDescent="0.2"/>
    <row r="33536" ht="12.75" customHeight="1" x14ac:dyDescent="0.2"/>
    <row r="33537" ht="12.75" customHeight="1" x14ac:dyDescent="0.2"/>
    <row r="33538" ht="12.75" customHeight="1" x14ac:dyDescent="0.2"/>
    <row r="33539" ht="12.75" customHeight="1" x14ac:dyDescent="0.2"/>
    <row r="33540" ht="12.75" customHeight="1" x14ac:dyDescent="0.2"/>
    <row r="33541" ht="12.75" customHeight="1" x14ac:dyDescent="0.2"/>
    <row r="33542" ht="12.75" customHeight="1" x14ac:dyDescent="0.2"/>
    <row r="33543" ht="12.75" customHeight="1" x14ac:dyDescent="0.2"/>
    <row r="33544" ht="12.75" customHeight="1" x14ac:dyDescent="0.2"/>
    <row r="33545" ht="12.75" customHeight="1" x14ac:dyDescent="0.2"/>
    <row r="33546" ht="12.75" customHeight="1" x14ac:dyDescent="0.2"/>
    <row r="33547" ht="12.75" customHeight="1" x14ac:dyDescent="0.2"/>
    <row r="33548" ht="12.75" customHeight="1" x14ac:dyDescent="0.2"/>
    <row r="33549" ht="12.75" customHeight="1" x14ac:dyDescent="0.2"/>
    <row r="33550" ht="12.75" customHeight="1" x14ac:dyDescent="0.2"/>
    <row r="33551" ht="12.75" customHeight="1" x14ac:dyDescent="0.2"/>
    <row r="33552" ht="12.75" customHeight="1" x14ac:dyDescent="0.2"/>
    <row r="33553" ht="12.75" customHeight="1" x14ac:dyDescent="0.2"/>
    <row r="33554" ht="12.75" customHeight="1" x14ac:dyDescent="0.2"/>
    <row r="33555" ht="12.75" customHeight="1" x14ac:dyDescent="0.2"/>
    <row r="33556" ht="12.75" customHeight="1" x14ac:dyDescent="0.2"/>
    <row r="33557" ht="12.75" customHeight="1" x14ac:dyDescent="0.2"/>
    <row r="33558" ht="12.75" customHeight="1" x14ac:dyDescent="0.2"/>
    <row r="33559" ht="12.75" customHeight="1" x14ac:dyDescent="0.2"/>
    <row r="33560" ht="12.75" customHeight="1" x14ac:dyDescent="0.2"/>
    <row r="33561" ht="12.75" customHeight="1" x14ac:dyDescent="0.2"/>
    <row r="33562" ht="12.75" customHeight="1" x14ac:dyDescent="0.2"/>
    <row r="33563" ht="12.75" customHeight="1" x14ac:dyDescent="0.2"/>
    <row r="33564" ht="12.75" customHeight="1" x14ac:dyDescent="0.2"/>
    <row r="33565" ht="12.75" customHeight="1" x14ac:dyDescent="0.2"/>
    <row r="33566" ht="12.75" customHeight="1" x14ac:dyDescent="0.2"/>
    <row r="33567" ht="12.75" customHeight="1" x14ac:dyDescent="0.2"/>
    <row r="33568" ht="12.75" customHeight="1" x14ac:dyDescent="0.2"/>
    <row r="33569" ht="12.75" customHeight="1" x14ac:dyDescent="0.2"/>
    <row r="33570" ht="12.75" customHeight="1" x14ac:dyDescent="0.2"/>
    <row r="33571" ht="12.75" customHeight="1" x14ac:dyDescent="0.2"/>
    <row r="33572" ht="12.75" customHeight="1" x14ac:dyDescent="0.2"/>
    <row r="33573" ht="12.75" customHeight="1" x14ac:dyDescent="0.2"/>
    <row r="33574" ht="12.75" customHeight="1" x14ac:dyDescent="0.2"/>
    <row r="33575" ht="12.75" customHeight="1" x14ac:dyDescent="0.2"/>
    <row r="33576" ht="12.75" customHeight="1" x14ac:dyDescent="0.2"/>
    <row r="33577" ht="12.75" customHeight="1" x14ac:dyDescent="0.2"/>
    <row r="33578" ht="12.75" customHeight="1" x14ac:dyDescent="0.2"/>
    <row r="33579" ht="12.75" customHeight="1" x14ac:dyDescent="0.2"/>
    <row r="33580" ht="12.75" customHeight="1" x14ac:dyDescent="0.2"/>
    <row r="33581" ht="12.75" customHeight="1" x14ac:dyDescent="0.2"/>
    <row r="33582" ht="12.75" customHeight="1" x14ac:dyDescent="0.2"/>
    <row r="33583" ht="12.75" customHeight="1" x14ac:dyDescent="0.2"/>
    <row r="33584" ht="12.75" customHeight="1" x14ac:dyDescent="0.2"/>
    <row r="33585" ht="12.75" customHeight="1" x14ac:dyDescent="0.2"/>
    <row r="33586" ht="12.75" customHeight="1" x14ac:dyDescent="0.2"/>
    <row r="33587" ht="12.75" customHeight="1" x14ac:dyDescent="0.2"/>
    <row r="33588" ht="12.75" customHeight="1" x14ac:dyDescent="0.2"/>
    <row r="33589" ht="12.75" customHeight="1" x14ac:dyDescent="0.2"/>
    <row r="33590" ht="12.75" customHeight="1" x14ac:dyDescent="0.2"/>
    <row r="33591" ht="12.75" customHeight="1" x14ac:dyDescent="0.2"/>
    <row r="33592" ht="12.75" customHeight="1" x14ac:dyDescent="0.2"/>
    <row r="33593" ht="12.75" customHeight="1" x14ac:dyDescent="0.2"/>
    <row r="33594" ht="12.75" customHeight="1" x14ac:dyDescent="0.2"/>
    <row r="33595" ht="12.75" customHeight="1" x14ac:dyDescent="0.2"/>
    <row r="33596" ht="12.75" customHeight="1" x14ac:dyDescent="0.2"/>
    <row r="33597" ht="12.75" customHeight="1" x14ac:dyDescent="0.2"/>
    <row r="33598" ht="12.75" customHeight="1" x14ac:dyDescent="0.2"/>
    <row r="33599" ht="12.75" customHeight="1" x14ac:dyDescent="0.2"/>
    <row r="33600" ht="12.75" customHeight="1" x14ac:dyDescent="0.2"/>
    <row r="33601" ht="12.75" customHeight="1" x14ac:dyDescent="0.2"/>
    <row r="33602" ht="12.75" customHeight="1" x14ac:dyDescent="0.2"/>
    <row r="33603" ht="12.75" customHeight="1" x14ac:dyDescent="0.2"/>
    <row r="33604" ht="12.75" customHeight="1" x14ac:dyDescent="0.2"/>
    <row r="33605" ht="12.75" customHeight="1" x14ac:dyDescent="0.2"/>
    <row r="33606" ht="12.75" customHeight="1" x14ac:dyDescent="0.2"/>
    <row r="33607" ht="12.75" customHeight="1" x14ac:dyDescent="0.2"/>
    <row r="33608" ht="12.75" customHeight="1" x14ac:dyDescent="0.2"/>
    <row r="33609" ht="12.75" customHeight="1" x14ac:dyDescent="0.2"/>
    <row r="33610" ht="12.75" customHeight="1" x14ac:dyDescent="0.2"/>
    <row r="33611" ht="12.75" customHeight="1" x14ac:dyDescent="0.2"/>
    <row r="33612" ht="12.75" customHeight="1" x14ac:dyDescent="0.2"/>
    <row r="33613" ht="12.75" customHeight="1" x14ac:dyDescent="0.2"/>
    <row r="33614" ht="12.75" customHeight="1" x14ac:dyDescent="0.2"/>
    <row r="33615" ht="12.75" customHeight="1" x14ac:dyDescent="0.2"/>
    <row r="33616" ht="12.75" customHeight="1" x14ac:dyDescent="0.2"/>
    <row r="33617" ht="12.75" customHeight="1" x14ac:dyDescent="0.2"/>
    <row r="33618" ht="12.75" customHeight="1" x14ac:dyDescent="0.2"/>
    <row r="33619" ht="12.75" customHeight="1" x14ac:dyDescent="0.2"/>
    <row r="33620" ht="12.75" customHeight="1" x14ac:dyDescent="0.2"/>
    <row r="33621" ht="12.75" customHeight="1" x14ac:dyDescent="0.2"/>
    <row r="33622" ht="12.75" customHeight="1" x14ac:dyDescent="0.2"/>
    <row r="33623" ht="12.75" customHeight="1" x14ac:dyDescent="0.2"/>
    <row r="33624" ht="12.75" customHeight="1" x14ac:dyDescent="0.2"/>
    <row r="33625" ht="12.75" customHeight="1" x14ac:dyDescent="0.2"/>
    <row r="33626" ht="12.75" customHeight="1" x14ac:dyDescent="0.2"/>
    <row r="33627" ht="12.75" customHeight="1" x14ac:dyDescent="0.2"/>
    <row r="33628" ht="12.75" customHeight="1" x14ac:dyDescent="0.2"/>
    <row r="33629" ht="12.75" customHeight="1" x14ac:dyDescent="0.2"/>
    <row r="33630" ht="12.75" customHeight="1" x14ac:dyDescent="0.2"/>
    <row r="33631" ht="12.75" customHeight="1" x14ac:dyDescent="0.2"/>
    <row r="33632" ht="12.75" customHeight="1" x14ac:dyDescent="0.2"/>
    <row r="33633" ht="12.75" customHeight="1" x14ac:dyDescent="0.2"/>
    <row r="33634" ht="12.75" customHeight="1" x14ac:dyDescent="0.2"/>
    <row r="33635" ht="12.75" customHeight="1" x14ac:dyDescent="0.2"/>
    <row r="33636" ht="12.75" customHeight="1" x14ac:dyDescent="0.2"/>
    <row r="33637" ht="12.75" customHeight="1" x14ac:dyDescent="0.2"/>
    <row r="33638" ht="12.75" customHeight="1" x14ac:dyDescent="0.2"/>
    <row r="33639" ht="12.75" customHeight="1" x14ac:dyDescent="0.2"/>
    <row r="33640" ht="12.75" customHeight="1" x14ac:dyDescent="0.2"/>
    <row r="33641" ht="12.75" customHeight="1" x14ac:dyDescent="0.2"/>
    <row r="33642" ht="12.75" customHeight="1" x14ac:dyDescent="0.2"/>
    <row r="33643" ht="12.75" customHeight="1" x14ac:dyDescent="0.2"/>
    <row r="33644" ht="12.75" customHeight="1" x14ac:dyDescent="0.2"/>
    <row r="33645" ht="12.75" customHeight="1" x14ac:dyDescent="0.2"/>
    <row r="33646" ht="12.75" customHeight="1" x14ac:dyDescent="0.2"/>
    <row r="33647" ht="12.75" customHeight="1" x14ac:dyDescent="0.2"/>
    <row r="33648" ht="12.75" customHeight="1" x14ac:dyDescent="0.2"/>
    <row r="33649" ht="12.75" customHeight="1" x14ac:dyDescent="0.2"/>
    <row r="33650" ht="12.75" customHeight="1" x14ac:dyDescent="0.2"/>
    <row r="33651" ht="12.75" customHeight="1" x14ac:dyDescent="0.2"/>
    <row r="33652" ht="12.75" customHeight="1" x14ac:dyDescent="0.2"/>
    <row r="33653" ht="12.75" customHeight="1" x14ac:dyDescent="0.2"/>
    <row r="33654" ht="12.75" customHeight="1" x14ac:dyDescent="0.2"/>
    <row r="33655" ht="12.75" customHeight="1" x14ac:dyDescent="0.2"/>
    <row r="33656" ht="12.75" customHeight="1" x14ac:dyDescent="0.2"/>
    <row r="33657" ht="12.75" customHeight="1" x14ac:dyDescent="0.2"/>
    <row r="33658" ht="12.75" customHeight="1" x14ac:dyDescent="0.2"/>
    <row r="33659" ht="12.75" customHeight="1" x14ac:dyDescent="0.2"/>
    <row r="33660" ht="12.75" customHeight="1" x14ac:dyDescent="0.2"/>
    <row r="33661" ht="12.75" customHeight="1" x14ac:dyDescent="0.2"/>
    <row r="33662" ht="12.75" customHeight="1" x14ac:dyDescent="0.2"/>
    <row r="33663" ht="12.75" customHeight="1" x14ac:dyDescent="0.2"/>
    <row r="33664" ht="12.75" customHeight="1" x14ac:dyDescent="0.2"/>
    <row r="33665" ht="12.75" customHeight="1" x14ac:dyDescent="0.2"/>
    <row r="33666" ht="12.75" customHeight="1" x14ac:dyDescent="0.2"/>
    <row r="33667" ht="12.75" customHeight="1" x14ac:dyDescent="0.2"/>
    <row r="33668" ht="12.75" customHeight="1" x14ac:dyDescent="0.2"/>
    <row r="33669" ht="12.75" customHeight="1" x14ac:dyDescent="0.2"/>
    <row r="33670" ht="12.75" customHeight="1" x14ac:dyDescent="0.2"/>
    <row r="33671" ht="12.75" customHeight="1" x14ac:dyDescent="0.2"/>
    <row r="33672" ht="12.75" customHeight="1" x14ac:dyDescent="0.2"/>
    <row r="33673" ht="12.75" customHeight="1" x14ac:dyDescent="0.2"/>
    <row r="33674" ht="12.75" customHeight="1" x14ac:dyDescent="0.2"/>
    <row r="33675" ht="12.75" customHeight="1" x14ac:dyDescent="0.2"/>
    <row r="33676" ht="12.75" customHeight="1" x14ac:dyDescent="0.2"/>
    <row r="33677" ht="12.75" customHeight="1" x14ac:dyDescent="0.2"/>
    <row r="33678" ht="12.75" customHeight="1" x14ac:dyDescent="0.2"/>
    <row r="33679" ht="12.75" customHeight="1" x14ac:dyDescent="0.2"/>
    <row r="33680" ht="12.75" customHeight="1" x14ac:dyDescent="0.2"/>
    <row r="33681" ht="12.75" customHeight="1" x14ac:dyDescent="0.2"/>
    <row r="33682" ht="12.75" customHeight="1" x14ac:dyDescent="0.2"/>
    <row r="33683" ht="12.75" customHeight="1" x14ac:dyDescent="0.2"/>
    <row r="33684" ht="12.75" customHeight="1" x14ac:dyDescent="0.2"/>
    <row r="33685" ht="12.75" customHeight="1" x14ac:dyDescent="0.2"/>
    <row r="33686" ht="12.75" customHeight="1" x14ac:dyDescent="0.2"/>
    <row r="33687" ht="12.75" customHeight="1" x14ac:dyDescent="0.2"/>
    <row r="33688" ht="12.75" customHeight="1" x14ac:dyDescent="0.2"/>
    <row r="33689" ht="12.75" customHeight="1" x14ac:dyDescent="0.2"/>
    <row r="33690" ht="12.75" customHeight="1" x14ac:dyDescent="0.2"/>
    <row r="33691" ht="12.75" customHeight="1" x14ac:dyDescent="0.2"/>
    <row r="33692" ht="12.75" customHeight="1" x14ac:dyDescent="0.2"/>
    <row r="33693" ht="12.75" customHeight="1" x14ac:dyDescent="0.2"/>
    <row r="33694" ht="12.75" customHeight="1" x14ac:dyDescent="0.2"/>
    <row r="33695" ht="12.75" customHeight="1" x14ac:dyDescent="0.2"/>
    <row r="33696" ht="12.75" customHeight="1" x14ac:dyDescent="0.2"/>
    <row r="33697" ht="12.75" customHeight="1" x14ac:dyDescent="0.2"/>
    <row r="33698" ht="12.75" customHeight="1" x14ac:dyDescent="0.2"/>
    <row r="33699" ht="12.75" customHeight="1" x14ac:dyDescent="0.2"/>
    <row r="33700" ht="12.75" customHeight="1" x14ac:dyDescent="0.2"/>
    <row r="33701" ht="12.75" customHeight="1" x14ac:dyDescent="0.2"/>
    <row r="33702" ht="12.75" customHeight="1" x14ac:dyDescent="0.2"/>
    <row r="33703" ht="12.75" customHeight="1" x14ac:dyDescent="0.2"/>
    <row r="33704" ht="12.75" customHeight="1" x14ac:dyDescent="0.2"/>
    <row r="33705" ht="12.75" customHeight="1" x14ac:dyDescent="0.2"/>
    <row r="33706" ht="12.75" customHeight="1" x14ac:dyDescent="0.2"/>
    <row r="33707" ht="12.75" customHeight="1" x14ac:dyDescent="0.2"/>
    <row r="33708" ht="12.75" customHeight="1" x14ac:dyDescent="0.2"/>
    <row r="33709" ht="12.75" customHeight="1" x14ac:dyDescent="0.2"/>
    <row r="33710" ht="12.75" customHeight="1" x14ac:dyDescent="0.2"/>
    <row r="33711" ht="12.75" customHeight="1" x14ac:dyDescent="0.2"/>
    <row r="33712" ht="12.75" customHeight="1" x14ac:dyDescent="0.2"/>
    <row r="33713" ht="12.75" customHeight="1" x14ac:dyDescent="0.2"/>
    <row r="33714" ht="12.75" customHeight="1" x14ac:dyDescent="0.2"/>
    <row r="33715" ht="12.75" customHeight="1" x14ac:dyDescent="0.2"/>
    <row r="33716" ht="12.75" customHeight="1" x14ac:dyDescent="0.2"/>
    <row r="33717" ht="12.75" customHeight="1" x14ac:dyDescent="0.2"/>
    <row r="33718" ht="12.75" customHeight="1" x14ac:dyDescent="0.2"/>
    <row r="33719" ht="12.75" customHeight="1" x14ac:dyDescent="0.2"/>
    <row r="33720" ht="12.75" customHeight="1" x14ac:dyDescent="0.2"/>
    <row r="33721" ht="12.75" customHeight="1" x14ac:dyDescent="0.2"/>
    <row r="33722" ht="12.75" customHeight="1" x14ac:dyDescent="0.2"/>
    <row r="33723" ht="12.75" customHeight="1" x14ac:dyDescent="0.2"/>
    <row r="33724" ht="12.75" customHeight="1" x14ac:dyDescent="0.2"/>
    <row r="33725" ht="12.75" customHeight="1" x14ac:dyDescent="0.2"/>
    <row r="33726" ht="12.75" customHeight="1" x14ac:dyDescent="0.2"/>
    <row r="33727" ht="12.75" customHeight="1" x14ac:dyDescent="0.2"/>
    <row r="33728" ht="12.75" customHeight="1" x14ac:dyDescent="0.2"/>
    <row r="33729" ht="12.75" customHeight="1" x14ac:dyDescent="0.2"/>
    <row r="33730" ht="12.75" customHeight="1" x14ac:dyDescent="0.2"/>
    <row r="33731" ht="12.75" customHeight="1" x14ac:dyDescent="0.2"/>
    <row r="33732" ht="12.75" customHeight="1" x14ac:dyDescent="0.2"/>
    <row r="33733" ht="12.75" customHeight="1" x14ac:dyDescent="0.2"/>
    <row r="33734" ht="12.75" customHeight="1" x14ac:dyDescent="0.2"/>
    <row r="33735" ht="12.75" customHeight="1" x14ac:dyDescent="0.2"/>
    <row r="33736" ht="12.75" customHeight="1" x14ac:dyDescent="0.2"/>
    <row r="33737" ht="12.75" customHeight="1" x14ac:dyDescent="0.2"/>
    <row r="33738" ht="12.75" customHeight="1" x14ac:dyDescent="0.2"/>
    <row r="33739" ht="12.75" customHeight="1" x14ac:dyDescent="0.2"/>
    <row r="33740" ht="12.75" customHeight="1" x14ac:dyDescent="0.2"/>
    <row r="33741" ht="12.75" customHeight="1" x14ac:dyDescent="0.2"/>
    <row r="33742" ht="12.75" customHeight="1" x14ac:dyDescent="0.2"/>
    <row r="33743" ht="12.75" customHeight="1" x14ac:dyDescent="0.2"/>
    <row r="33744" ht="12.75" customHeight="1" x14ac:dyDescent="0.2"/>
    <row r="33745" ht="12.75" customHeight="1" x14ac:dyDescent="0.2"/>
    <row r="33746" ht="12.75" customHeight="1" x14ac:dyDescent="0.2"/>
    <row r="33747" ht="12.75" customHeight="1" x14ac:dyDescent="0.2"/>
    <row r="33748" ht="12.75" customHeight="1" x14ac:dyDescent="0.2"/>
    <row r="33749" ht="12.75" customHeight="1" x14ac:dyDescent="0.2"/>
    <row r="33750" ht="12.75" customHeight="1" x14ac:dyDescent="0.2"/>
    <row r="33751" ht="12.75" customHeight="1" x14ac:dyDescent="0.2"/>
    <row r="33752" ht="12.75" customHeight="1" x14ac:dyDescent="0.2"/>
    <row r="33753" ht="12.75" customHeight="1" x14ac:dyDescent="0.2"/>
    <row r="33754" ht="12.75" customHeight="1" x14ac:dyDescent="0.2"/>
    <row r="33755" ht="12.75" customHeight="1" x14ac:dyDescent="0.2"/>
    <row r="33756" ht="12.75" customHeight="1" x14ac:dyDescent="0.2"/>
    <row r="33757" ht="12.75" customHeight="1" x14ac:dyDescent="0.2"/>
    <row r="33758" ht="12.75" customHeight="1" x14ac:dyDescent="0.2"/>
    <row r="33759" ht="12.75" customHeight="1" x14ac:dyDescent="0.2"/>
    <row r="33760" ht="12.75" customHeight="1" x14ac:dyDescent="0.2"/>
    <row r="33761" ht="12.75" customHeight="1" x14ac:dyDescent="0.2"/>
    <row r="33762" ht="12.75" customHeight="1" x14ac:dyDescent="0.2"/>
    <row r="33763" ht="12.75" customHeight="1" x14ac:dyDescent="0.2"/>
    <row r="33764" ht="12.75" customHeight="1" x14ac:dyDescent="0.2"/>
    <row r="33765" ht="12.75" customHeight="1" x14ac:dyDescent="0.2"/>
    <row r="33766" ht="12.75" customHeight="1" x14ac:dyDescent="0.2"/>
    <row r="33767" ht="12.75" customHeight="1" x14ac:dyDescent="0.2"/>
    <row r="33768" ht="12.75" customHeight="1" x14ac:dyDescent="0.2"/>
    <row r="33769" ht="12.75" customHeight="1" x14ac:dyDescent="0.2"/>
    <row r="33770" ht="12.75" customHeight="1" x14ac:dyDescent="0.2"/>
    <row r="33771" ht="12.75" customHeight="1" x14ac:dyDescent="0.2"/>
    <row r="33772" ht="12.75" customHeight="1" x14ac:dyDescent="0.2"/>
    <row r="33773" ht="12.75" customHeight="1" x14ac:dyDescent="0.2"/>
    <row r="33774" ht="12.75" customHeight="1" x14ac:dyDescent="0.2"/>
    <row r="33775" ht="12.75" customHeight="1" x14ac:dyDescent="0.2"/>
    <row r="33776" ht="12.75" customHeight="1" x14ac:dyDescent="0.2"/>
    <row r="33777" ht="12.75" customHeight="1" x14ac:dyDescent="0.2"/>
    <row r="33778" ht="12.75" customHeight="1" x14ac:dyDescent="0.2"/>
    <row r="33779" ht="12.75" customHeight="1" x14ac:dyDescent="0.2"/>
    <row r="33780" ht="12.75" customHeight="1" x14ac:dyDescent="0.2"/>
    <row r="33781" ht="12.75" customHeight="1" x14ac:dyDescent="0.2"/>
    <row r="33782" ht="12.75" customHeight="1" x14ac:dyDescent="0.2"/>
    <row r="33783" ht="12.75" customHeight="1" x14ac:dyDescent="0.2"/>
    <row r="33784" ht="12.75" customHeight="1" x14ac:dyDescent="0.2"/>
    <row r="33785" ht="12.75" customHeight="1" x14ac:dyDescent="0.2"/>
    <row r="33786" ht="12.75" customHeight="1" x14ac:dyDescent="0.2"/>
    <row r="33787" ht="12.75" customHeight="1" x14ac:dyDescent="0.2"/>
    <row r="33788" ht="12.75" customHeight="1" x14ac:dyDescent="0.2"/>
    <row r="33789" ht="12.75" customHeight="1" x14ac:dyDescent="0.2"/>
    <row r="33790" ht="12.75" customHeight="1" x14ac:dyDescent="0.2"/>
    <row r="33791" ht="12.75" customHeight="1" x14ac:dyDescent="0.2"/>
    <row r="33792" ht="12.75" customHeight="1" x14ac:dyDescent="0.2"/>
    <row r="33793" ht="12.75" customHeight="1" x14ac:dyDescent="0.2"/>
    <row r="33794" ht="12.75" customHeight="1" x14ac:dyDescent="0.2"/>
    <row r="33795" ht="12.75" customHeight="1" x14ac:dyDescent="0.2"/>
    <row r="33796" ht="12.75" customHeight="1" x14ac:dyDescent="0.2"/>
    <row r="33797" ht="12.75" customHeight="1" x14ac:dyDescent="0.2"/>
    <row r="33798" ht="12.75" customHeight="1" x14ac:dyDescent="0.2"/>
    <row r="33799" ht="12.75" customHeight="1" x14ac:dyDescent="0.2"/>
    <row r="33800" ht="12.75" customHeight="1" x14ac:dyDescent="0.2"/>
    <row r="33801" ht="12.75" customHeight="1" x14ac:dyDescent="0.2"/>
    <row r="33802" ht="12.75" customHeight="1" x14ac:dyDescent="0.2"/>
    <row r="33803" ht="12.75" customHeight="1" x14ac:dyDescent="0.2"/>
    <row r="33804" ht="12.75" customHeight="1" x14ac:dyDescent="0.2"/>
    <row r="33805" ht="12.75" customHeight="1" x14ac:dyDescent="0.2"/>
    <row r="33806" ht="12.75" customHeight="1" x14ac:dyDescent="0.2"/>
    <row r="33807" ht="12.75" customHeight="1" x14ac:dyDescent="0.2"/>
    <row r="33808" ht="12.75" customHeight="1" x14ac:dyDescent="0.2"/>
    <row r="33809" ht="12.75" customHeight="1" x14ac:dyDescent="0.2"/>
    <row r="33810" ht="12.75" customHeight="1" x14ac:dyDescent="0.2"/>
    <row r="33811" ht="12.75" customHeight="1" x14ac:dyDescent="0.2"/>
    <row r="33812" ht="12.75" customHeight="1" x14ac:dyDescent="0.2"/>
    <row r="33813" ht="12.75" customHeight="1" x14ac:dyDescent="0.2"/>
    <row r="33814" ht="12.75" customHeight="1" x14ac:dyDescent="0.2"/>
    <row r="33815" ht="12.75" customHeight="1" x14ac:dyDescent="0.2"/>
    <row r="33816" ht="12.75" customHeight="1" x14ac:dyDescent="0.2"/>
    <row r="33817" ht="12.75" customHeight="1" x14ac:dyDescent="0.2"/>
    <row r="33818" ht="12.75" customHeight="1" x14ac:dyDescent="0.2"/>
    <row r="33819" ht="12.75" customHeight="1" x14ac:dyDescent="0.2"/>
    <row r="33820" ht="12.75" customHeight="1" x14ac:dyDescent="0.2"/>
    <row r="33821" ht="12.75" customHeight="1" x14ac:dyDescent="0.2"/>
    <row r="33822" ht="12.75" customHeight="1" x14ac:dyDescent="0.2"/>
    <row r="33823" ht="12.75" customHeight="1" x14ac:dyDescent="0.2"/>
    <row r="33824" ht="12.75" customHeight="1" x14ac:dyDescent="0.2"/>
    <row r="33825" ht="12.75" customHeight="1" x14ac:dyDescent="0.2"/>
    <row r="33826" ht="12.75" customHeight="1" x14ac:dyDescent="0.2"/>
    <row r="33827" ht="12.75" customHeight="1" x14ac:dyDescent="0.2"/>
    <row r="33828" ht="12.75" customHeight="1" x14ac:dyDescent="0.2"/>
    <row r="33829" ht="12.75" customHeight="1" x14ac:dyDescent="0.2"/>
    <row r="33830" ht="12.75" customHeight="1" x14ac:dyDescent="0.2"/>
    <row r="33831" ht="12.75" customHeight="1" x14ac:dyDescent="0.2"/>
    <row r="33832" ht="12.75" customHeight="1" x14ac:dyDescent="0.2"/>
    <row r="33833" ht="12.75" customHeight="1" x14ac:dyDescent="0.2"/>
    <row r="33834" ht="12.75" customHeight="1" x14ac:dyDescent="0.2"/>
    <row r="33835" ht="12.75" customHeight="1" x14ac:dyDescent="0.2"/>
    <row r="33836" ht="12.75" customHeight="1" x14ac:dyDescent="0.2"/>
    <row r="33837" ht="12.75" customHeight="1" x14ac:dyDescent="0.2"/>
    <row r="33838" ht="12.75" customHeight="1" x14ac:dyDescent="0.2"/>
    <row r="33839" ht="12.75" customHeight="1" x14ac:dyDescent="0.2"/>
    <row r="33840" ht="12.75" customHeight="1" x14ac:dyDescent="0.2"/>
    <row r="33841" ht="12.75" customHeight="1" x14ac:dyDescent="0.2"/>
    <row r="33842" ht="12.75" customHeight="1" x14ac:dyDescent="0.2"/>
    <row r="33843" ht="12.75" customHeight="1" x14ac:dyDescent="0.2"/>
    <row r="33844" ht="12.75" customHeight="1" x14ac:dyDescent="0.2"/>
    <row r="33845" ht="12.75" customHeight="1" x14ac:dyDescent="0.2"/>
    <row r="33846" ht="12.75" customHeight="1" x14ac:dyDescent="0.2"/>
    <row r="33847" ht="12.75" customHeight="1" x14ac:dyDescent="0.2"/>
    <row r="33848" ht="12.75" customHeight="1" x14ac:dyDescent="0.2"/>
    <row r="33849" ht="12.75" customHeight="1" x14ac:dyDescent="0.2"/>
    <row r="33850" ht="12.75" customHeight="1" x14ac:dyDescent="0.2"/>
    <row r="33851" ht="12.75" customHeight="1" x14ac:dyDescent="0.2"/>
    <row r="33852" ht="12.75" customHeight="1" x14ac:dyDescent="0.2"/>
    <row r="33853" ht="12.75" customHeight="1" x14ac:dyDescent="0.2"/>
    <row r="33854" ht="12.75" customHeight="1" x14ac:dyDescent="0.2"/>
    <row r="33855" ht="12.75" customHeight="1" x14ac:dyDescent="0.2"/>
    <row r="33856" ht="12.75" customHeight="1" x14ac:dyDescent="0.2"/>
    <row r="33857" ht="12.75" customHeight="1" x14ac:dyDescent="0.2"/>
    <row r="33858" ht="12.75" customHeight="1" x14ac:dyDescent="0.2"/>
    <row r="33859" ht="12.75" customHeight="1" x14ac:dyDescent="0.2"/>
    <row r="33860" ht="12.75" customHeight="1" x14ac:dyDescent="0.2"/>
    <row r="33861" ht="12.75" customHeight="1" x14ac:dyDescent="0.2"/>
    <row r="33862" ht="12.75" customHeight="1" x14ac:dyDescent="0.2"/>
    <row r="33863" ht="12.75" customHeight="1" x14ac:dyDescent="0.2"/>
    <row r="33864" ht="12.75" customHeight="1" x14ac:dyDescent="0.2"/>
    <row r="33865" ht="12.75" customHeight="1" x14ac:dyDescent="0.2"/>
    <row r="33866" ht="12.75" customHeight="1" x14ac:dyDescent="0.2"/>
    <row r="33867" ht="12.75" customHeight="1" x14ac:dyDescent="0.2"/>
    <row r="33868" ht="12.75" customHeight="1" x14ac:dyDescent="0.2"/>
    <row r="33869" ht="12.75" customHeight="1" x14ac:dyDescent="0.2"/>
    <row r="33870" ht="12.75" customHeight="1" x14ac:dyDescent="0.2"/>
    <row r="33871" ht="12.75" customHeight="1" x14ac:dyDescent="0.2"/>
    <row r="33872" ht="12.75" customHeight="1" x14ac:dyDescent="0.2"/>
    <row r="33873" ht="12.75" customHeight="1" x14ac:dyDescent="0.2"/>
    <row r="33874" ht="12.75" customHeight="1" x14ac:dyDescent="0.2"/>
    <row r="33875" ht="12.75" customHeight="1" x14ac:dyDescent="0.2"/>
    <row r="33876" ht="12.75" customHeight="1" x14ac:dyDescent="0.2"/>
    <row r="33877" ht="12.75" customHeight="1" x14ac:dyDescent="0.2"/>
    <row r="33878" ht="12.75" customHeight="1" x14ac:dyDescent="0.2"/>
    <row r="33879" ht="12.75" customHeight="1" x14ac:dyDescent="0.2"/>
    <row r="33880" ht="12.75" customHeight="1" x14ac:dyDescent="0.2"/>
    <row r="33881" ht="12.75" customHeight="1" x14ac:dyDescent="0.2"/>
    <row r="33882" ht="12.75" customHeight="1" x14ac:dyDescent="0.2"/>
    <row r="33883" ht="12.75" customHeight="1" x14ac:dyDescent="0.2"/>
    <row r="33884" ht="12.75" customHeight="1" x14ac:dyDescent="0.2"/>
    <row r="33885" ht="12.75" customHeight="1" x14ac:dyDescent="0.2"/>
    <row r="33886" ht="12.75" customHeight="1" x14ac:dyDescent="0.2"/>
    <row r="33887" ht="12.75" customHeight="1" x14ac:dyDescent="0.2"/>
    <row r="33888" ht="12.75" customHeight="1" x14ac:dyDescent="0.2"/>
    <row r="33889" ht="12.75" customHeight="1" x14ac:dyDescent="0.2"/>
    <row r="33890" ht="12.75" customHeight="1" x14ac:dyDescent="0.2"/>
    <row r="33891" ht="12.75" customHeight="1" x14ac:dyDescent="0.2"/>
    <row r="33892" ht="12.75" customHeight="1" x14ac:dyDescent="0.2"/>
    <row r="33893" ht="12.75" customHeight="1" x14ac:dyDescent="0.2"/>
    <row r="33894" ht="12.75" customHeight="1" x14ac:dyDescent="0.2"/>
    <row r="33895" ht="12.75" customHeight="1" x14ac:dyDescent="0.2"/>
    <row r="33896" ht="12.75" customHeight="1" x14ac:dyDescent="0.2"/>
    <row r="33897" ht="12.75" customHeight="1" x14ac:dyDescent="0.2"/>
    <row r="33898" ht="12.75" customHeight="1" x14ac:dyDescent="0.2"/>
    <row r="33899" ht="12.75" customHeight="1" x14ac:dyDescent="0.2"/>
    <row r="33900" ht="12.75" customHeight="1" x14ac:dyDescent="0.2"/>
    <row r="33901" ht="12.75" customHeight="1" x14ac:dyDescent="0.2"/>
    <row r="33902" ht="12.75" customHeight="1" x14ac:dyDescent="0.2"/>
    <row r="33903" ht="12.75" customHeight="1" x14ac:dyDescent="0.2"/>
    <row r="33904" ht="12.75" customHeight="1" x14ac:dyDescent="0.2"/>
    <row r="33905" ht="12.75" customHeight="1" x14ac:dyDescent="0.2"/>
    <row r="33906" ht="12.75" customHeight="1" x14ac:dyDescent="0.2"/>
    <row r="33907" ht="12.75" customHeight="1" x14ac:dyDescent="0.2"/>
    <row r="33908" ht="12.75" customHeight="1" x14ac:dyDescent="0.2"/>
    <row r="33909" ht="12.75" customHeight="1" x14ac:dyDescent="0.2"/>
    <row r="33910" ht="12.75" customHeight="1" x14ac:dyDescent="0.2"/>
    <row r="33911" ht="12.75" customHeight="1" x14ac:dyDescent="0.2"/>
    <row r="33912" ht="12.75" customHeight="1" x14ac:dyDescent="0.2"/>
    <row r="33913" ht="12.75" customHeight="1" x14ac:dyDescent="0.2"/>
    <row r="33914" ht="12.75" customHeight="1" x14ac:dyDescent="0.2"/>
    <row r="33915" ht="12.75" customHeight="1" x14ac:dyDescent="0.2"/>
    <row r="33916" ht="12.75" customHeight="1" x14ac:dyDescent="0.2"/>
    <row r="33917" ht="12.75" customHeight="1" x14ac:dyDescent="0.2"/>
    <row r="33918" ht="12.75" customHeight="1" x14ac:dyDescent="0.2"/>
    <row r="33919" ht="12.75" customHeight="1" x14ac:dyDescent="0.2"/>
    <row r="33920" ht="12.75" customHeight="1" x14ac:dyDescent="0.2"/>
    <row r="33921" ht="12.75" customHeight="1" x14ac:dyDescent="0.2"/>
    <row r="33922" ht="12.75" customHeight="1" x14ac:dyDescent="0.2"/>
    <row r="33923" ht="12.75" customHeight="1" x14ac:dyDescent="0.2"/>
    <row r="33924" ht="12.75" customHeight="1" x14ac:dyDescent="0.2"/>
    <row r="33925" ht="12.75" customHeight="1" x14ac:dyDescent="0.2"/>
    <row r="33926" ht="12.75" customHeight="1" x14ac:dyDescent="0.2"/>
    <row r="33927" ht="12.75" customHeight="1" x14ac:dyDescent="0.2"/>
    <row r="33928" ht="12.75" customHeight="1" x14ac:dyDescent="0.2"/>
    <row r="33929" ht="12.75" customHeight="1" x14ac:dyDescent="0.2"/>
    <row r="33930" ht="12.75" customHeight="1" x14ac:dyDescent="0.2"/>
    <row r="33931" ht="12.75" customHeight="1" x14ac:dyDescent="0.2"/>
    <row r="33932" ht="12.75" customHeight="1" x14ac:dyDescent="0.2"/>
    <row r="33933" ht="12.75" customHeight="1" x14ac:dyDescent="0.2"/>
    <row r="33934" ht="12.75" customHeight="1" x14ac:dyDescent="0.2"/>
    <row r="33935" ht="12.75" customHeight="1" x14ac:dyDescent="0.2"/>
    <row r="33936" ht="12.75" customHeight="1" x14ac:dyDescent="0.2"/>
    <row r="33937" ht="12.75" customHeight="1" x14ac:dyDescent="0.2"/>
    <row r="33938" ht="12.75" customHeight="1" x14ac:dyDescent="0.2"/>
    <row r="33939" ht="12.75" customHeight="1" x14ac:dyDescent="0.2"/>
    <row r="33940" ht="12.75" customHeight="1" x14ac:dyDescent="0.2"/>
    <row r="33941" ht="12.75" customHeight="1" x14ac:dyDescent="0.2"/>
    <row r="33942" ht="12.75" customHeight="1" x14ac:dyDescent="0.2"/>
    <row r="33943" ht="12.75" customHeight="1" x14ac:dyDescent="0.2"/>
    <row r="33944" ht="12.75" customHeight="1" x14ac:dyDescent="0.2"/>
    <row r="33945" ht="12.75" customHeight="1" x14ac:dyDescent="0.2"/>
    <row r="33946" ht="12.75" customHeight="1" x14ac:dyDescent="0.2"/>
    <row r="33947" ht="12.75" customHeight="1" x14ac:dyDescent="0.2"/>
    <row r="33948" ht="12.75" customHeight="1" x14ac:dyDescent="0.2"/>
    <row r="33949" ht="12.75" customHeight="1" x14ac:dyDescent="0.2"/>
    <row r="33950" ht="12.75" customHeight="1" x14ac:dyDescent="0.2"/>
    <row r="33951" ht="12.75" customHeight="1" x14ac:dyDescent="0.2"/>
    <row r="33952" ht="12.75" customHeight="1" x14ac:dyDescent="0.2"/>
    <row r="33953" ht="12.75" customHeight="1" x14ac:dyDescent="0.2"/>
    <row r="33954" ht="12.75" customHeight="1" x14ac:dyDescent="0.2"/>
    <row r="33955" ht="12.75" customHeight="1" x14ac:dyDescent="0.2"/>
    <row r="33956" ht="12.75" customHeight="1" x14ac:dyDescent="0.2"/>
    <row r="33957" ht="12.75" customHeight="1" x14ac:dyDescent="0.2"/>
    <row r="33958" ht="12.75" customHeight="1" x14ac:dyDescent="0.2"/>
    <row r="33959" ht="12.75" customHeight="1" x14ac:dyDescent="0.2"/>
    <row r="33960" ht="12.75" customHeight="1" x14ac:dyDescent="0.2"/>
    <row r="33961" ht="12.75" customHeight="1" x14ac:dyDescent="0.2"/>
    <row r="33962" ht="12.75" customHeight="1" x14ac:dyDescent="0.2"/>
    <row r="33963" ht="12.75" customHeight="1" x14ac:dyDescent="0.2"/>
    <row r="33964" ht="12.75" customHeight="1" x14ac:dyDescent="0.2"/>
    <row r="33965" ht="12.75" customHeight="1" x14ac:dyDescent="0.2"/>
    <row r="33966" ht="12.75" customHeight="1" x14ac:dyDescent="0.2"/>
    <row r="33967" ht="12.75" customHeight="1" x14ac:dyDescent="0.2"/>
    <row r="33968" ht="12.75" customHeight="1" x14ac:dyDescent="0.2"/>
    <row r="33969" ht="12.75" customHeight="1" x14ac:dyDescent="0.2"/>
    <row r="33970" ht="12.75" customHeight="1" x14ac:dyDescent="0.2"/>
    <row r="33971" ht="12.75" customHeight="1" x14ac:dyDescent="0.2"/>
    <row r="33972" ht="12.75" customHeight="1" x14ac:dyDescent="0.2"/>
    <row r="33973" ht="12.75" customHeight="1" x14ac:dyDescent="0.2"/>
    <row r="33974" ht="12.75" customHeight="1" x14ac:dyDescent="0.2"/>
    <row r="33975" ht="12.75" customHeight="1" x14ac:dyDescent="0.2"/>
    <row r="33976" ht="12.75" customHeight="1" x14ac:dyDescent="0.2"/>
    <row r="33977" ht="12.75" customHeight="1" x14ac:dyDescent="0.2"/>
    <row r="33978" ht="12.75" customHeight="1" x14ac:dyDescent="0.2"/>
    <row r="33979" ht="12.75" customHeight="1" x14ac:dyDescent="0.2"/>
    <row r="33980" ht="12.75" customHeight="1" x14ac:dyDescent="0.2"/>
    <row r="33981" ht="12.75" customHeight="1" x14ac:dyDescent="0.2"/>
    <row r="33982" ht="12.75" customHeight="1" x14ac:dyDescent="0.2"/>
    <row r="33983" ht="12.75" customHeight="1" x14ac:dyDescent="0.2"/>
    <row r="33984" ht="12.75" customHeight="1" x14ac:dyDescent="0.2"/>
    <row r="33985" ht="12.75" customHeight="1" x14ac:dyDescent="0.2"/>
    <row r="33986" ht="12.75" customHeight="1" x14ac:dyDescent="0.2"/>
    <row r="33987" ht="12.75" customHeight="1" x14ac:dyDescent="0.2"/>
    <row r="33988" ht="12.75" customHeight="1" x14ac:dyDescent="0.2"/>
    <row r="33989" ht="12.75" customHeight="1" x14ac:dyDescent="0.2"/>
    <row r="33990" ht="12.75" customHeight="1" x14ac:dyDescent="0.2"/>
    <row r="33991" ht="12.75" customHeight="1" x14ac:dyDescent="0.2"/>
    <row r="33992" ht="12.75" customHeight="1" x14ac:dyDescent="0.2"/>
    <row r="33993" ht="12.75" customHeight="1" x14ac:dyDescent="0.2"/>
    <row r="33994" ht="12.75" customHeight="1" x14ac:dyDescent="0.2"/>
    <row r="33995" ht="12.75" customHeight="1" x14ac:dyDescent="0.2"/>
    <row r="33996" ht="12.75" customHeight="1" x14ac:dyDescent="0.2"/>
    <row r="33997" ht="12.75" customHeight="1" x14ac:dyDescent="0.2"/>
    <row r="33998" ht="12.75" customHeight="1" x14ac:dyDescent="0.2"/>
    <row r="33999" ht="12.75" customHeight="1" x14ac:dyDescent="0.2"/>
    <row r="34000" ht="12.75" customHeight="1" x14ac:dyDescent="0.2"/>
    <row r="34001" ht="12.75" customHeight="1" x14ac:dyDescent="0.2"/>
    <row r="34002" ht="12.75" customHeight="1" x14ac:dyDescent="0.2"/>
    <row r="34003" ht="12.75" customHeight="1" x14ac:dyDescent="0.2"/>
    <row r="34004" ht="12.75" customHeight="1" x14ac:dyDescent="0.2"/>
    <row r="34005" ht="12.75" customHeight="1" x14ac:dyDescent="0.2"/>
    <row r="34006" ht="12.75" customHeight="1" x14ac:dyDescent="0.2"/>
    <row r="34007" ht="12.75" customHeight="1" x14ac:dyDescent="0.2"/>
    <row r="34008" ht="12.75" customHeight="1" x14ac:dyDescent="0.2"/>
    <row r="34009" ht="12.75" customHeight="1" x14ac:dyDescent="0.2"/>
    <row r="34010" ht="12.75" customHeight="1" x14ac:dyDescent="0.2"/>
    <row r="34011" ht="12.75" customHeight="1" x14ac:dyDescent="0.2"/>
    <row r="34012" ht="12.75" customHeight="1" x14ac:dyDescent="0.2"/>
    <row r="34013" ht="12.75" customHeight="1" x14ac:dyDescent="0.2"/>
    <row r="34014" ht="12.75" customHeight="1" x14ac:dyDescent="0.2"/>
    <row r="34015" ht="12.75" customHeight="1" x14ac:dyDescent="0.2"/>
    <row r="34016" ht="12.75" customHeight="1" x14ac:dyDescent="0.2"/>
    <row r="34017" ht="12.75" customHeight="1" x14ac:dyDescent="0.2"/>
    <row r="34018" ht="12.75" customHeight="1" x14ac:dyDescent="0.2"/>
    <row r="34019" ht="12.75" customHeight="1" x14ac:dyDescent="0.2"/>
    <row r="34020" ht="12.75" customHeight="1" x14ac:dyDescent="0.2"/>
    <row r="34021" ht="12.75" customHeight="1" x14ac:dyDescent="0.2"/>
    <row r="34022" ht="12.75" customHeight="1" x14ac:dyDescent="0.2"/>
    <row r="34023" ht="12.75" customHeight="1" x14ac:dyDescent="0.2"/>
    <row r="34024" ht="12.75" customHeight="1" x14ac:dyDescent="0.2"/>
    <row r="34025" ht="12.75" customHeight="1" x14ac:dyDescent="0.2"/>
    <row r="34026" ht="12.75" customHeight="1" x14ac:dyDescent="0.2"/>
    <row r="34027" ht="12.75" customHeight="1" x14ac:dyDescent="0.2"/>
    <row r="34028" ht="12.75" customHeight="1" x14ac:dyDescent="0.2"/>
    <row r="34029" ht="12.75" customHeight="1" x14ac:dyDescent="0.2"/>
    <row r="34030" ht="12.75" customHeight="1" x14ac:dyDescent="0.2"/>
    <row r="34031" ht="12.75" customHeight="1" x14ac:dyDescent="0.2"/>
    <row r="34032" ht="12.75" customHeight="1" x14ac:dyDescent="0.2"/>
    <row r="34033" ht="12.75" customHeight="1" x14ac:dyDescent="0.2"/>
    <row r="34034" ht="12.75" customHeight="1" x14ac:dyDescent="0.2"/>
    <row r="34035" ht="12.75" customHeight="1" x14ac:dyDescent="0.2"/>
    <row r="34036" ht="12.75" customHeight="1" x14ac:dyDescent="0.2"/>
    <row r="34037" ht="12.75" customHeight="1" x14ac:dyDescent="0.2"/>
    <row r="34038" ht="12.75" customHeight="1" x14ac:dyDescent="0.2"/>
    <row r="34039" ht="12.75" customHeight="1" x14ac:dyDescent="0.2"/>
    <row r="34040" ht="12.75" customHeight="1" x14ac:dyDescent="0.2"/>
    <row r="34041" ht="12.75" customHeight="1" x14ac:dyDescent="0.2"/>
    <row r="34042" ht="12.75" customHeight="1" x14ac:dyDescent="0.2"/>
    <row r="34043" ht="12.75" customHeight="1" x14ac:dyDescent="0.2"/>
    <row r="34044" ht="12.75" customHeight="1" x14ac:dyDescent="0.2"/>
    <row r="34045" ht="12.75" customHeight="1" x14ac:dyDescent="0.2"/>
    <row r="34046" ht="12.75" customHeight="1" x14ac:dyDescent="0.2"/>
    <row r="34047" ht="12.75" customHeight="1" x14ac:dyDescent="0.2"/>
    <row r="34048" ht="12.75" customHeight="1" x14ac:dyDescent="0.2"/>
    <row r="34049" ht="12.75" customHeight="1" x14ac:dyDescent="0.2"/>
    <row r="34050" ht="12.75" customHeight="1" x14ac:dyDescent="0.2"/>
    <row r="34051" ht="12.75" customHeight="1" x14ac:dyDescent="0.2"/>
    <row r="34052" ht="12.75" customHeight="1" x14ac:dyDescent="0.2"/>
    <row r="34053" ht="12.75" customHeight="1" x14ac:dyDescent="0.2"/>
    <row r="34054" ht="12.75" customHeight="1" x14ac:dyDescent="0.2"/>
    <row r="34055" ht="12.75" customHeight="1" x14ac:dyDescent="0.2"/>
    <row r="34056" ht="12.75" customHeight="1" x14ac:dyDescent="0.2"/>
    <row r="34057" ht="12.75" customHeight="1" x14ac:dyDescent="0.2"/>
    <row r="34058" ht="12.75" customHeight="1" x14ac:dyDescent="0.2"/>
    <row r="34059" ht="12.75" customHeight="1" x14ac:dyDescent="0.2"/>
    <row r="34060" ht="12.75" customHeight="1" x14ac:dyDescent="0.2"/>
    <row r="34061" ht="12.75" customHeight="1" x14ac:dyDescent="0.2"/>
    <row r="34062" ht="12.75" customHeight="1" x14ac:dyDescent="0.2"/>
    <row r="34063" ht="12.75" customHeight="1" x14ac:dyDescent="0.2"/>
    <row r="34064" ht="12.75" customHeight="1" x14ac:dyDescent="0.2"/>
    <row r="34065" ht="12.75" customHeight="1" x14ac:dyDescent="0.2"/>
    <row r="34066" ht="12.75" customHeight="1" x14ac:dyDescent="0.2"/>
    <row r="34067" ht="12.75" customHeight="1" x14ac:dyDescent="0.2"/>
    <row r="34068" ht="12.75" customHeight="1" x14ac:dyDescent="0.2"/>
    <row r="34069" ht="12.75" customHeight="1" x14ac:dyDescent="0.2"/>
    <row r="34070" ht="12.75" customHeight="1" x14ac:dyDescent="0.2"/>
    <row r="34071" ht="12.75" customHeight="1" x14ac:dyDescent="0.2"/>
    <row r="34072" ht="12.75" customHeight="1" x14ac:dyDescent="0.2"/>
    <row r="34073" ht="12.75" customHeight="1" x14ac:dyDescent="0.2"/>
    <row r="34074" ht="12.75" customHeight="1" x14ac:dyDescent="0.2"/>
    <row r="34075" ht="12.75" customHeight="1" x14ac:dyDescent="0.2"/>
    <row r="34076" ht="12.75" customHeight="1" x14ac:dyDescent="0.2"/>
    <row r="34077" ht="12.75" customHeight="1" x14ac:dyDescent="0.2"/>
    <row r="34078" ht="12.75" customHeight="1" x14ac:dyDescent="0.2"/>
    <row r="34079" ht="12.75" customHeight="1" x14ac:dyDescent="0.2"/>
    <row r="34080" ht="12.75" customHeight="1" x14ac:dyDescent="0.2"/>
    <row r="34081" ht="12.75" customHeight="1" x14ac:dyDescent="0.2"/>
    <row r="34082" ht="12.75" customHeight="1" x14ac:dyDescent="0.2"/>
    <row r="34083" ht="12.75" customHeight="1" x14ac:dyDescent="0.2"/>
    <row r="34084" ht="12.75" customHeight="1" x14ac:dyDescent="0.2"/>
    <row r="34085" ht="12.75" customHeight="1" x14ac:dyDescent="0.2"/>
    <row r="34086" ht="12.75" customHeight="1" x14ac:dyDescent="0.2"/>
    <row r="34087" ht="12.75" customHeight="1" x14ac:dyDescent="0.2"/>
    <row r="34088" ht="12.75" customHeight="1" x14ac:dyDescent="0.2"/>
    <row r="34089" ht="12.75" customHeight="1" x14ac:dyDescent="0.2"/>
    <row r="34090" ht="12.75" customHeight="1" x14ac:dyDescent="0.2"/>
    <row r="34091" ht="12.75" customHeight="1" x14ac:dyDescent="0.2"/>
    <row r="34092" ht="12.75" customHeight="1" x14ac:dyDescent="0.2"/>
    <row r="34093" ht="12.75" customHeight="1" x14ac:dyDescent="0.2"/>
    <row r="34094" ht="12.75" customHeight="1" x14ac:dyDescent="0.2"/>
    <row r="34095" ht="12.75" customHeight="1" x14ac:dyDescent="0.2"/>
    <row r="34096" ht="12.75" customHeight="1" x14ac:dyDescent="0.2"/>
    <row r="34097" ht="12.75" customHeight="1" x14ac:dyDescent="0.2"/>
    <row r="34098" ht="12.75" customHeight="1" x14ac:dyDescent="0.2"/>
    <row r="34099" ht="12.75" customHeight="1" x14ac:dyDescent="0.2"/>
    <row r="34100" ht="12.75" customHeight="1" x14ac:dyDescent="0.2"/>
    <row r="34101" ht="12.75" customHeight="1" x14ac:dyDescent="0.2"/>
    <row r="34102" ht="12.75" customHeight="1" x14ac:dyDescent="0.2"/>
    <row r="34103" ht="12.75" customHeight="1" x14ac:dyDescent="0.2"/>
    <row r="34104" ht="12.75" customHeight="1" x14ac:dyDescent="0.2"/>
    <row r="34105" ht="12.75" customHeight="1" x14ac:dyDescent="0.2"/>
    <row r="34106" ht="12.75" customHeight="1" x14ac:dyDescent="0.2"/>
    <row r="34107" ht="12.75" customHeight="1" x14ac:dyDescent="0.2"/>
    <row r="34108" ht="12.75" customHeight="1" x14ac:dyDescent="0.2"/>
    <row r="34109" ht="12.75" customHeight="1" x14ac:dyDescent="0.2"/>
    <row r="34110" ht="12.75" customHeight="1" x14ac:dyDescent="0.2"/>
    <row r="34111" ht="12.75" customHeight="1" x14ac:dyDescent="0.2"/>
    <row r="34112" ht="12.75" customHeight="1" x14ac:dyDescent="0.2"/>
    <row r="34113" ht="12.75" customHeight="1" x14ac:dyDescent="0.2"/>
    <row r="34114" ht="12.75" customHeight="1" x14ac:dyDescent="0.2"/>
    <row r="34115" ht="12.75" customHeight="1" x14ac:dyDescent="0.2"/>
    <row r="34116" ht="12.75" customHeight="1" x14ac:dyDescent="0.2"/>
    <row r="34117" ht="12.75" customHeight="1" x14ac:dyDescent="0.2"/>
    <row r="34118" ht="12.75" customHeight="1" x14ac:dyDescent="0.2"/>
    <row r="34119" ht="12.75" customHeight="1" x14ac:dyDescent="0.2"/>
    <row r="34120" ht="12.75" customHeight="1" x14ac:dyDescent="0.2"/>
    <row r="34121" ht="12.75" customHeight="1" x14ac:dyDescent="0.2"/>
    <row r="34122" ht="12.75" customHeight="1" x14ac:dyDescent="0.2"/>
    <row r="34123" ht="12.75" customHeight="1" x14ac:dyDescent="0.2"/>
    <row r="34124" ht="12.75" customHeight="1" x14ac:dyDescent="0.2"/>
    <row r="34125" ht="12.75" customHeight="1" x14ac:dyDescent="0.2"/>
    <row r="34126" ht="12.75" customHeight="1" x14ac:dyDescent="0.2"/>
    <row r="34127" ht="12.75" customHeight="1" x14ac:dyDescent="0.2"/>
    <row r="34128" ht="12.75" customHeight="1" x14ac:dyDescent="0.2"/>
    <row r="34129" ht="12.75" customHeight="1" x14ac:dyDescent="0.2"/>
    <row r="34130" ht="12.75" customHeight="1" x14ac:dyDescent="0.2"/>
    <row r="34131" ht="12.75" customHeight="1" x14ac:dyDescent="0.2"/>
    <row r="34132" ht="12.75" customHeight="1" x14ac:dyDescent="0.2"/>
    <row r="34133" ht="12.75" customHeight="1" x14ac:dyDescent="0.2"/>
    <row r="34134" ht="12.75" customHeight="1" x14ac:dyDescent="0.2"/>
    <row r="34135" ht="12.75" customHeight="1" x14ac:dyDescent="0.2"/>
    <row r="34136" ht="12.75" customHeight="1" x14ac:dyDescent="0.2"/>
    <row r="34137" ht="12.75" customHeight="1" x14ac:dyDescent="0.2"/>
    <row r="34138" ht="12.75" customHeight="1" x14ac:dyDescent="0.2"/>
    <row r="34139" ht="12.75" customHeight="1" x14ac:dyDescent="0.2"/>
    <row r="34140" ht="12.75" customHeight="1" x14ac:dyDescent="0.2"/>
    <row r="34141" ht="12.75" customHeight="1" x14ac:dyDescent="0.2"/>
    <row r="34142" ht="12.75" customHeight="1" x14ac:dyDescent="0.2"/>
    <row r="34143" ht="12.75" customHeight="1" x14ac:dyDescent="0.2"/>
    <row r="34144" ht="12.75" customHeight="1" x14ac:dyDescent="0.2"/>
    <row r="34145" ht="12.75" customHeight="1" x14ac:dyDescent="0.2"/>
    <row r="34146" ht="12.75" customHeight="1" x14ac:dyDescent="0.2"/>
    <row r="34147" ht="12.75" customHeight="1" x14ac:dyDescent="0.2"/>
    <row r="34148" ht="12.75" customHeight="1" x14ac:dyDescent="0.2"/>
    <row r="34149" ht="12.75" customHeight="1" x14ac:dyDescent="0.2"/>
    <row r="34150" ht="12.75" customHeight="1" x14ac:dyDescent="0.2"/>
    <row r="34151" ht="12.75" customHeight="1" x14ac:dyDescent="0.2"/>
    <row r="34152" ht="12.75" customHeight="1" x14ac:dyDescent="0.2"/>
    <row r="34153" ht="12.75" customHeight="1" x14ac:dyDescent="0.2"/>
    <row r="34154" ht="12.75" customHeight="1" x14ac:dyDescent="0.2"/>
    <row r="34155" ht="12.75" customHeight="1" x14ac:dyDescent="0.2"/>
    <row r="34156" ht="12.75" customHeight="1" x14ac:dyDescent="0.2"/>
    <row r="34157" ht="12.75" customHeight="1" x14ac:dyDescent="0.2"/>
    <row r="34158" ht="12.75" customHeight="1" x14ac:dyDescent="0.2"/>
    <row r="34159" ht="12.75" customHeight="1" x14ac:dyDescent="0.2"/>
    <row r="34160" ht="12.75" customHeight="1" x14ac:dyDescent="0.2"/>
    <row r="34161" ht="12.75" customHeight="1" x14ac:dyDescent="0.2"/>
    <row r="34162" ht="12.75" customHeight="1" x14ac:dyDescent="0.2"/>
    <row r="34163" ht="12.75" customHeight="1" x14ac:dyDescent="0.2"/>
    <row r="34164" ht="12.75" customHeight="1" x14ac:dyDescent="0.2"/>
    <row r="34165" ht="12.75" customHeight="1" x14ac:dyDescent="0.2"/>
    <row r="34166" ht="12.75" customHeight="1" x14ac:dyDescent="0.2"/>
    <row r="34167" ht="12.75" customHeight="1" x14ac:dyDescent="0.2"/>
    <row r="34168" ht="12.75" customHeight="1" x14ac:dyDescent="0.2"/>
    <row r="34169" ht="12.75" customHeight="1" x14ac:dyDescent="0.2"/>
    <row r="34170" ht="12.75" customHeight="1" x14ac:dyDescent="0.2"/>
    <row r="34171" ht="12.75" customHeight="1" x14ac:dyDescent="0.2"/>
    <row r="34172" ht="12.75" customHeight="1" x14ac:dyDescent="0.2"/>
    <row r="34173" ht="12.75" customHeight="1" x14ac:dyDescent="0.2"/>
    <row r="34174" ht="12.75" customHeight="1" x14ac:dyDescent="0.2"/>
    <row r="34175" ht="12.75" customHeight="1" x14ac:dyDescent="0.2"/>
    <row r="34176" ht="12.75" customHeight="1" x14ac:dyDescent="0.2"/>
    <row r="34177" ht="12.75" customHeight="1" x14ac:dyDescent="0.2"/>
    <row r="34178" ht="12.75" customHeight="1" x14ac:dyDescent="0.2"/>
    <row r="34179" ht="12.75" customHeight="1" x14ac:dyDescent="0.2"/>
    <row r="34180" ht="12.75" customHeight="1" x14ac:dyDescent="0.2"/>
    <row r="34181" ht="12.75" customHeight="1" x14ac:dyDescent="0.2"/>
    <row r="34182" ht="12.75" customHeight="1" x14ac:dyDescent="0.2"/>
    <row r="34183" ht="12.75" customHeight="1" x14ac:dyDescent="0.2"/>
    <row r="34184" ht="12.75" customHeight="1" x14ac:dyDescent="0.2"/>
    <row r="34185" ht="12.75" customHeight="1" x14ac:dyDescent="0.2"/>
    <row r="34186" ht="12.75" customHeight="1" x14ac:dyDescent="0.2"/>
    <row r="34187" ht="12.75" customHeight="1" x14ac:dyDescent="0.2"/>
    <row r="34188" ht="12.75" customHeight="1" x14ac:dyDescent="0.2"/>
    <row r="34189" ht="12.75" customHeight="1" x14ac:dyDescent="0.2"/>
    <row r="34190" ht="12.75" customHeight="1" x14ac:dyDescent="0.2"/>
    <row r="34191" ht="12.75" customHeight="1" x14ac:dyDescent="0.2"/>
    <row r="34192" ht="12.75" customHeight="1" x14ac:dyDescent="0.2"/>
    <row r="34193" ht="12.75" customHeight="1" x14ac:dyDescent="0.2"/>
    <row r="34194" ht="12.75" customHeight="1" x14ac:dyDescent="0.2"/>
    <row r="34195" ht="12.75" customHeight="1" x14ac:dyDescent="0.2"/>
    <row r="34196" ht="12.75" customHeight="1" x14ac:dyDescent="0.2"/>
    <row r="34197" ht="12.75" customHeight="1" x14ac:dyDescent="0.2"/>
    <row r="34198" ht="12.75" customHeight="1" x14ac:dyDescent="0.2"/>
    <row r="34199" ht="12.75" customHeight="1" x14ac:dyDescent="0.2"/>
    <row r="34200" ht="12.75" customHeight="1" x14ac:dyDescent="0.2"/>
    <row r="34201" ht="12.75" customHeight="1" x14ac:dyDescent="0.2"/>
    <row r="34202" ht="12.75" customHeight="1" x14ac:dyDescent="0.2"/>
    <row r="34203" ht="12.75" customHeight="1" x14ac:dyDescent="0.2"/>
    <row r="34204" ht="12.75" customHeight="1" x14ac:dyDescent="0.2"/>
    <row r="34205" ht="12.75" customHeight="1" x14ac:dyDescent="0.2"/>
    <row r="34206" ht="12.75" customHeight="1" x14ac:dyDescent="0.2"/>
    <row r="34207" ht="12.75" customHeight="1" x14ac:dyDescent="0.2"/>
    <row r="34208" ht="12.75" customHeight="1" x14ac:dyDescent="0.2"/>
    <row r="34209" ht="12.75" customHeight="1" x14ac:dyDescent="0.2"/>
    <row r="34210" ht="12.75" customHeight="1" x14ac:dyDescent="0.2"/>
    <row r="34211" ht="12.75" customHeight="1" x14ac:dyDescent="0.2"/>
    <row r="34212" ht="12.75" customHeight="1" x14ac:dyDescent="0.2"/>
    <row r="34213" ht="12.75" customHeight="1" x14ac:dyDescent="0.2"/>
    <row r="34214" ht="12.75" customHeight="1" x14ac:dyDescent="0.2"/>
    <row r="34215" ht="12.75" customHeight="1" x14ac:dyDescent="0.2"/>
    <row r="34216" ht="12.75" customHeight="1" x14ac:dyDescent="0.2"/>
    <row r="34217" ht="12.75" customHeight="1" x14ac:dyDescent="0.2"/>
    <row r="34218" ht="12.75" customHeight="1" x14ac:dyDescent="0.2"/>
    <row r="34219" ht="12.75" customHeight="1" x14ac:dyDescent="0.2"/>
    <row r="34220" ht="12.75" customHeight="1" x14ac:dyDescent="0.2"/>
    <row r="34221" ht="12.75" customHeight="1" x14ac:dyDescent="0.2"/>
    <row r="34222" ht="12.75" customHeight="1" x14ac:dyDescent="0.2"/>
    <row r="34223" ht="12.75" customHeight="1" x14ac:dyDescent="0.2"/>
    <row r="34224" ht="12.75" customHeight="1" x14ac:dyDescent="0.2"/>
    <row r="34225" ht="12.75" customHeight="1" x14ac:dyDescent="0.2"/>
    <row r="34226" ht="12.75" customHeight="1" x14ac:dyDescent="0.2"/>
    <row r="34227" ht="12.75" customHeight="1" x14ac:dyDescent="0.2"/>
    <row r="34228" ht="12.75" customHeight="1" x14ac:dyDescent="0.2"/>
    <row r="34229" ht="12.75" customHeight="1" x14ac:dyDescent="0.2"/>
    <row r="34230" ht="12.75" customHeight="1" x14ac:dyDescent="0.2"/>
    <row r="34231" ht="12.75" customHeight="1" x14ac:dyDescent="0.2"/>
    <row r="34232" ht="12.75" customHeight="1" x14ac:dyDescent="0.2"/>
    <row r="34233" ht="12.75" customHeight="1" x14ac:dyDescent="0.2"/>
    <row r="34234" ht="12.75" customHeight="1" x14ac:dyDescent="0.2"/>
    <row r="34235" ht="12.75" customHeight="1" x14ac:dyDescent="0.2"/>
    <row r="34236" ht="12.75" customHeight="1" x14ac:dyDescent="0.2"/>
    <row r="34237" ht="12.75" customHeight="1" x14ac:dyDescent="0.2"/>
    <row r="34238" ht="12.75" customHeight="1" x14ac:dyDescent="0.2"/>
    <row r="34239" ht="12.75" customHeight="1" x14ac:dyDescent="0.2"/>
    <row r="34240" ht="12.75" customHeight="1" x14ac:dyDescent="0.2"/>
    <row r="34241" ht="12.75" customHeight="1" x14ac:dyDescent="0.2"/>
    <row r="34242" ht="12.75" customHeight="1" x14ac:dyDescent="0.2"/>
    <row r="34243" ht="12.75" customHeight="1" x14ac:dyDescent="0.2"/>
    <row r="34244" ht="12.75" customHeight="1" x14ac:dyDescent="0.2"/>
    <row r="34245" ht="12.75" customHeight="1" x14ac:dyDescent="0.2"/>
    <row r="34246" ht="12.75" customHeight="1" x14ac:dyDescent="0.2"/>
    <row r="34247" ht="12.75" customHeight="1" x14ac:dyDescent="0.2"/>
    <row r="34248" ht="12.75" customHeight="1" x14ac:dyDescent="0.2"/>
    <row r="34249" ht="12.75" customHeight="1" x14ac:dyDescent="0.2"/>
    <row r="34250" ht="12.75" customHeight="1" x14ac:dyDescent="0.2"/>
    <row r="34251" ht="12.75" customHeight="1" x14ac:dyDescent="0.2"/>
    <row r="34252" ht="12.75" customHeight="1" x14ac:dyDescent="0.2"/>
    <row r="34253" ht="12.75" customHeight="1" x14ac:dyDescent="0.2"/>
    <row r="34254" ht="12.75" customHeight="1" x14ac:dyDescent="0.2"/>
    <row r="34255" ht="12.75" customHeight="1" x14ac:dyDescent="0.2"/>
    <row r="34256" ht="12.75" customHeight="1" x14ac:dyDescent="0.2"/>
    <row r="34257" ht="12.75" customHeight="1" x14ac:dyDescent="0.2"/>
    <row r="34258" ht="12.75" customHeight="1" x14ac:dyDescent="0.2"/>
    <row r="34259" ht="12.75" customHeight="1" x14ac:dyDescent="0.2"/>
    <row r="34260" ht="12.75" customHeight="1" x14ac:dyDescent="0.2"/>
    <row r="34261" ht="12.75" customHeight="1" x14ac:dyDescent="0.2"/>
    <row r="34262" ht="12.75" customHeight="1" x14ac:dyDescent="0.2"/>
    <row r="34263" ht="12.75" customHeight="1" x14ac:dyDescent="0.2"/>
    <row r="34264" ht="12.75" customHeight="1" x14ac:dyDescent="0.2"/>
    <row r="34265" ht="12.75" customHeight="1" x14ac:dyDescent="0.2"/>
    <row r="34266" ht="12.75" customHeight="1" x14ac:dyDescent="0.2"/>
    <row r="34267" ht="12.75" customHeight="1" x14ac:dyDescent="0.2"/>
    <row r="34268" ht="12.75" customHeight="1" x14ac:dyDescent="0.2"/>
    <row r="34269" ht="12.75" customHeight="1" x14ac:dyDescent="0.2"/>
    <row r="34270" ht="12.75" customHeight="1" x14ac:dyDescent="0.2"/>
    <row r="34271" ht="12.75" customHeight="1" x14ac:dyDescent="0.2"/>
    <row r="34272" ht="12.75" customHeight="1" x14ac:dyDescent="0.2"/>
    <row r="34273" ht="12.75" customHeight="1" x14ac:dyDescent="0.2"/>
    <row r="34274" ht="12.75" customHeight="1" x14ac:dyDescent="0.2"/>
    <row r="34275" ht="12.75" customHeight="1" x14ac:dyDescent="0.2"/>
    <row r="34276" ht="12.75" customHeight="1" x14ac:dyDescent="0.2"/>
    <row r="34277" ht="12.75" customHeight="1" x14ac:dyDescent="0.2"/>
    <row r="34278" ht="12.75" customHeight="1" x14ac:dyDescent="0.2"/>
    <row r="34279" ht="12.75" customHeight="1" x14ac:dyDescent="0.2"/>
    <row r="34280" ht="12.75" customHeight="1" x14ac:dyDescent="0.2"/>
    <row r="34281" ht="12.75" customHeight="1" x14ac:dyDescent="0.2"/>
    <row r="34282" ht="12.75" customHeight="1" x14ac:dyDescent="0.2"/>
    <row r="34283" ht="12.75" customHeight="1" x14ac:dyDescent="0.2"/>
    <row r="34284" ht="12.75" customHeight="1" x14ac:dyDescent="0.2"/>
    <row r="34285" ht="12.75" customHeight="1" x14ac:dyDescent="0.2"/>
    <row r="34286" ht="12.75" customHeight="1" x14ac:dyDescent="0.2"/>
    <row r="34287" ht="12.75" customHeight="1" x14ac:dyDescent="0.2"/>
    <row r="34288" ht="12.75" customHeight="1" x14ac:dyDescent="0.2"/>
    <row r="34289" ht="12.75" customHeight="1" x14ac:dyDescent="0.2"/>
    <row r="34290" ht="12.75" customHeight="1" x14ac:dyDescent="0.2"/>
    <row r="34291" ht="12.75" customHeight="1" x14ac:dyDescent="0.2"/>
    <row r="34292" ht="12.75" customHeight="1" x14ac:dyDescent="0.2"/>
    <row r="34293" ht="12.75" customHeight="1" x14ac:dyDescent="0.2"/>
    <row r="34294" ht="12.75" customHeight="1" x14ac:dyDescent="0.2"/>
    <row r="34295" ht="12.75" customHeight="1" x14ac:dyDescent="0.2"/>
    <row r="34296" ht="12.75" customHeight="1" x14ac:dyDescent="0.2"/>
    <row r="34297" ht="12.75" customHeight="1" x14ac:dyDescent="0.2"/>
    <row r="34298" ht="12.75" customHeight="1" x14ac:dyDescent="0.2"/>
    <row r="34299" ht="12.75" customHeight="1" x14ac:dyDescent="0.2"/>
    <row r="34300" ht="12.75" customHeight="1" x14ac:dyDescent="0.2"/>
    <row r="34301" ht="12.75" customHeight="1" x14ac:dyDescent="0.2"/>
    <row r="34302" ht="12.75" customHeight="1" x14ac:dyDescent="0.2"/>
    <row r="34303" ht="12.75" customHeight="1" x14ac:dyDescent="0.2"/>
    <row r="34304" ht="12.75" customHeight="1" x14ac:dyDescent="0.2"/>
    <row r="34305" ht="12.75" customHeight="1" x14ac:dyDescent="0.2"/>
    <row r="34306" ht="12.75" customHeight="1" x14ac:dyDescent="0.2"/>
    <row r="34307" ht="12.75" customHeight="1" x14ac:dyDescent="0.2"/>
    <row r="34308" ht="12.75" customHeight="1" x14ac:dyDescent="0.2"/>
    <row r="34309" ht="12.75" customHeight="1" x14ac:dyDescent="0.2"/>
    <row r="34310" ht="12.75" customHeight="1" x14ac:dyDescent="0.2"/>
    <row r="34311" ht="12.75" customHeight="1" x14ac:dyDescent="0.2"/>
    <row r="34312" ht="12.75" customHeight="1" x14ac:dyDescent="0.2"/>
    <row r="34313" ht="12.75" customHeight="1" x14ac:dyDescent="0.2"/>
    <row r="34314" ht="12.75" customHeight="1" x14ac:dyDescent="0.2"/>
    <row r="34315" ht="12.75" customHeight="1" x14ac:dyDescent="0.2"/>
    <row r="34316" ht="12.75" customHeight="1" x14ac:dyDescent="0.2"/>
    <row r="34317" ht="12.75" customHeight="1" x14ac:dyDescent="0.2"/>
    <row r="34318" ht="12.75" customHeight="1" x14ac:dyDescent="0.2"/>
    <row r="34319" ht="12.75" customHeight="1" x14ac:dyDescent="0.2"/>
    <row r="34320" ht="12.75" customHeight="1" x14ac:dyDescent="0.2"/>
    <row r="34321" ht="12.75" customHeight="1" x14ac:dyDescent="0.2"/>
    <row r="34322" ht="12.75" customHeight="1" x14ac:dyDescent="0.2"/>
    <row r="34323" ht="12.75" customHeight="1" x14ac:dyDescent="0.2"/>
    <row r="34324" ht="12.75" customHeight="1" x14ac:dyDescent="0.2"/>
    <row r="34325" ht="12.75" customHeight="1" x14ac:dyDescent="0.2"/>
    <row r="34326" ht="12.75" customHeight="1" x14ac:dyDescent="0.2"/>
    <row r="34327" ht="12.75" customHeight="1" x14ac:dyDescent="0.2"/>
    <row r="34328" ht="12.75" customHeight="1" x14ac:dyDescent="0.2"/>
    <row r="34329" ht="12.75" customHeight="1" x14ac:dyDescent="0.2"/>
    <row r="34330" ht="12.75" customHeight="1" x14ac:dyDescent="0.2"/>
    <row r="34331" ht="12.75" customHeight="1" x14ac:dyDescent="0.2"/>
    <row r="34332" ht="12.75" customHeight="1" x14ac:dyDescent="0.2"/>
    <row r="34333" ht="12.75" customHeight="1" x14ac:dyDescent="0.2"/>
    <row r="34334" ht="12.75" customHeight="1" x14ac:dyDescent="0.2"/>
    <row r="34335" ht="12.75" customHeight="1" x14ac:dyDescent="0.2"/>
    <row r="34336" ht="12.75" customHeight="1" x14ac:dyDescent="0.2"/>
    <row r="34337" ht="12.75" customHeight="1" x14ac:dyDescent="0.2"/>
    <row r="34338" ht="12.75" customHeight="1" x14ac:dyDescent="0.2"/>
    <row r="34339" ht="12.75" customHeight="1" x14ac:dyDescent="0.2"/>
    <row r="34340" ht="12.75" customHeight="1" x14ac:dyDescent="0.2"/>
    <row r="34341" ht="12.75" customHeight="1" x14ac:dyDescent="0.2"/>
    <row r="34342" ht="12.75" customHeight="1" x14ac:dyDescent="0.2"/>
    <row r="34343" ht="12.75" customHeight="1" x14ac:dyDescent="0.2"/>
    <row r="34344" ht="12.75" customHeight="1" x14ac:dyDescent="0.2"/>
    <row r="34345" ht="12.75" customHeight="1" x14ac:dyDescent="0.2"/>
    <row r="34346" ht="12.75" customHeight="1" x14ac:dyDescent="0.2"/>
    <row r="34347" ht="12.75" customHeight="1" x14ac:dyDescent="0.2"/>
    <row r="34348" ht="12.75" customHeight="1" x14ac:dyDescent="0.2"/>
    <row r="34349" ht="12.75" customHeight="1" x14ac:dyDescent="0.2"/>
    <row r="34350" ht="12.75" customHeight="1" x14ac:dyDescent="0.2"/>
    <row r="34351" ht="12.75" customHeight="1" x14ac:dyDescent="0.2"/>
    <row r="34352" ht="12.75" customHeight="1" x14ac:dyDescent="0.2"/>
    <row r="34353" ht="12.75" customHeight="1" x14ac:dyDescent="0.2"/>
    <row r="34354" ht="12.75" customHeight="1" x14ac:dyDescent="0.2"/>
    <row r="34355" ht="12.75" customHeight="1" x14ac:dyDescent="0.2"/>
    <row r="34356" ht="12.75" customHeight="1" x14ac:dyDescent="0.2"/>
    <row r="34357" ht="12.75" customHeight="1" x14ac:dyDescent="0.2"/>
    <row r="34358" ht="12.75" customHeight="1" x14ac:dyDescent="0.2"/>
    <row r="34359" ht="12.75" customHeight="1" x14ac:dyDescent="0.2"/>
    <row r="34360" ht="12.75" customHeight="1" x14ac:dyDescent="0.2"/>
    <row r="34361" ht="12.75" customHeight="1" x14ac:dyDescent="0.2"/>
    <row r="34362" ht="12.75" customHeight="1" x14ac:dyDescent="0.2"/>
    <row r="34363" ht="12.75" customHeight="1" x14ac:dyDescent="0.2"/>
    <row r="34364" ht="12.75" customHeight="1" x14ac:dyDescent="0.2"/>
    <row r="34365" ht="12.75" customHeight="1" x14ac:dyDescent="0.2"/>
    <row r="34366" ht="12.75" customHeight="1" x14ac:dyDescent="0.2"/>
    <row r="34367" ht="12.75" customHeight="1" x14ac:dyDescent="0.2"/>
    <row r="34368" ht="12.75" customHeight="1" x14ac:dyDescent="0.2"/>
    <row r="34369" ht="12.75" customHeight="1" x14ac:dyDescent="0.2"/>
    <row r="34370" ht="12.75" customHeight="1" x14ac:dyDescent="0.2"/>
    <row r="34371" ht="12.75" customHeight="1" x14ac:dyDescent="0.2"/>
    <row r="34372" ht="12.75" customHeight="1" x14ac:dyDescent="0.2"/>
    <row r="34373" ht="12.75" customHeight="1" x14ac:dyDescent="0.2"/>
    <row r="34374" ht="12.75" customHeight="1" x14ac:dyDescent="0.2"/>
    <row r="34375" ht="12.75" customHeight="1" x14ac:dyDescent="0.2"/>
    <row r="34376" ht="12.75" customHeight="1" x14ac:dyDescent="0.2"/>
    <row r="34377" ht="12.75" customHeight="1" x14ac:dyDescent="0.2"/>
    <row r="34378" ht="12.75" customHeight="1" x14ac:dyDescent="0.2"/>
    <row r="34379" ht="12.75" customHeight="1" x14ac:dyDescent="0.2"/>
    <row r="34380" ht="12.75" customHeight="1" x14ac:dyDescent="0.2"/>
    <row r="34381" ht="12.75" customHeight="1" x14ac:dyDescent="0.2"/>
    <row r="34382" ht="12.75" customHeight="1" x14ac:dyDescent="0.2"/>
    <row r="34383" ht="12.75" customHeight="1" x14ac:dyDescent="0.2"/>
    <row r="34384" ht="12.75" customHeight="1" x14ac:dyDescent="0.2"/>
    <row r="34385" ht="12.75" customHeight="1" x14ac:dyDescent="0.2"/>
    <row r="34386" ht="12.75" customHeight="1" x14ac:dyDescent="0.2"/>
    <row r="34387" ht="12.75" customHeight="1" x14ac:dyDescent="0.2"/>
    <row r="34388" ht="12.75" customHeight="1" x14ac:dyDescent="0.2"/>
    <row r="34389" ht="12.75" customHeight="1" x14ac:dyDescent="0.2"/>
    <row r="34390" ht="12.75" customHeight="1" x14ac:dyDescent="0.2"/>
    <row r="34391" ht="12.75" customHeight="1" x14ac:dyDescent="0.2"/>
    <row r="34392" ht="12.75" customHeight="1" x14ac:dyDescent="0.2"/>
    <row r="34393" ht="12.75" customHeight="1" x14ac:dyDescent="0.2"/>
    <row r="34394" ht="12.75" customHeight="1" x14ac:dyDescent="0.2"/>
    <row r="34395" ht="12.75" customHeight="1" x14ac:dyDescent="0.2"/>
    <row r="34396" ht="12.75" customHeight="1" x14ac:dyDescent="0.2"/>
    <row r="34397" ht="12.75" customHeight="1" x14ac:dyDescent="0.2"/>
    <row r="34398" ht="12.75" customHeight="1" x14ac:dyDescent="0.2"/>
    <row r="34399" ht="12.75" customHeight="1" x14ac:dyDescent="0.2"/>
    <row r="34400" ht="12.75" customHeight="1" x14ac:dyDescent="0.2"/>
    <row r="34401" ht="12.75" customHeight="1" x14ac:dyDescent="0.2"/>
    <row r="34402" ht="12.75" customHeight="1" x14ac:dyDescent="0.2"/>
    <row r="34403" ht="12.75" customHeight="1" x14ac:dyDescent="0.2"/>
    <row r="34404" ht="12.75" customHeight="1" x14ac:dyDescent="0.2"/>
    <row r="34405" ht="12.75" customHeight="1" x14ac:dyDescent="0.2"/>
    <row r="34406" ht="12.75" customHeight="1" x14ac:dyDescent="0.2"/>
    <row r="34407" ht="12.75" customHeight="1" x14ac:dyDescent="0.2"/>
    <row r="34408" ht="12.75" customHeight="1" x14ac:dyDescent="0.2"/>
    <row r="34409" ht="12.75" customHeight="1" x14ac:dyDescent="0.2"/>
    <row r="34410" ht="12.75" customHeight="1" x14ac:dyDescent="0.2"/>
    <row r="34411" ht="12.75" customHeight="1" x14ac:dyDescent="0.2"/>
    <row r="34412" ht="12.75" customHeight="1" x14ac:dyDescent="0.2"/>
    <row r="34413" ht="12.75" customHeight="1" x14ac:dyDescent="0.2"/>
    <row r="34414" ht="12.75" customHeight="1" x14ac:dyDescent="0.2"/>
    <row r="34415" ht="12.75" customHeight="1" x14ac:dyDescent="0.2"/>
    <row r="34416" ht="12.75" customHeight="1" x14ac:dyDescent="0.2"/>
    <row r="34417" ht="12.75" customHeight="1" x14ac:dyDescent="0.2"/>
    <row r="34418" ht="12.75" customHeight="1" x14ac:dyDescent="0.2"/>
    <row r="34419" ht="12.75" customHeight="1" x14ac:dyDescent="0.2"/>
    <row r="34420" ht="12.75" customHeight="1" x14ac:dyDescent="0.2"/>
    <row r="34421" ht="12.75" customHeight="1" x14ac:dyDescent="0.2"/>
    <row r="34422" ht="12.75" customHeight="1" x14ac:dyDescent="0.2"/>
    <row r="34423" ht="12.75" customHeight="1" x14ac:dyDescent="0.2"/>
    <row r="34424" ht="12.75" customHeight="1" x14ac:dyDescent="0.2"/>
    <row r="34425" ht="12.75" customHeight="1" x14ac:dyDescent="0.2"/>
    <row r="34426" ht="12.75" customHeight="1" x14ac:dyDescent="0.2"/>
    <row r="34427" ht="12.75" customHeight="1" x14ac:dyDescent="0.2"/>
    <row r="34428" ht="12.75" customHeight="1" x14ac:dyDescent="0.2"/>
    <row r="34429" ht="12.75" customHeight="1" x14ac:dyDescent="0.2"/>
    <row r="34430" ht="12.75" customHeight="1" x14ac:dyDescent="0.2"/>
    <row r="34431" ht="12.75" customHeight="1" x14ac:dyDescent="0.2"/>
    <row r="34432" ht="12.75" customHeight="1" x14ac:dyDescent="0.2"/>
    <row r="34433" ht="12.75" customHeight="1" x14ac:dyDescent="0.2"/>
    <row r="34434" ht="12.75" customHeight="1" x14ac:dyDescent="0.2"/>
    <row r="34435" ht="12.75" customHeight="1" x14ac:dyDescent="0.2"/>
    <row r="34436" ht="12.75" customHeight="1" x14ac:dyDescent="0.2"/>
    <row r="34437" ht="12.75" customHeight="1" x14ac:dyDescent="0.2"/>
    <row r="34438" ht="12.75" customHeight="1" x14ac:dyDescent="0.2"/>
    <row r="34439" ht="12.75" customHeight="1" x14ac:dyDescent="0.2"/>
    <row r="34440" ht="12.75" customHeight="1" x14ac:dyDescent="0.2"/>
    <row r="34441" ht="12.75" customHeight="1" x14ac:dyDescent="0.2"/>
    <row r="34442" ht="12.75" customHeight="1" x14ac:dyDescent="0.2"/>
    <row r="34443" ht="12.75" customHeight="1" x14ac:dyDescent="0.2"/>
    <row r="34444" ht="12.75" customHeight="1" x14ac:dyDescent="0.2"/>
    <row r="34445" ht="12.75" customHeight="1" x14ac:dyDescent="0.2"/>
    <row r="34446" ht="12.75" customHeight="1" x14ac:dyDescent="0.2"/>
    <row r="34447" ht="12.75" customHeight="1" x14ac:dyDescent="0.2"/>
    <row r="34448" ht="12.75" customHeight="1" x14ac:dyDescent="0.2"/>
    <row r="34449" ht="12.75" customHeight="1" x14ac:dyDescent="0.2"/>
    <row r="34450" ht="12.75" customHeight="1" x14ac:dyDescent="0.2"/>
    <row r="34451" ht="12.75" customHeight="1" x14ac:dyDescent="0.2"/>
    <row r="34452" ht="12.75" customHeight="1" x14ac:dyDescent="0.2"/>
    <row r="34453" ht="12.75" customHeight="1" x14ac:dyDescent="0.2"/>
    <row r="34454" ht="12.75" customHeight="1" x14ac:dyDescent="0.2"/>
    <row r="34455" ht="12.75" customHeight="1" x14ac:dyDescent="0.2"/>
    <row r="34456" ht="12.75" customHeight="1" x14ac:dyDescent="0.2"/>
    <row r="34457" ht="12.75" customHeight="1" x14ac:dyDescent="0.2"/>
    <row r="34458" ht="12.75" customHeight="1" x14ac:dyDescent="0.2"/>
    <row r="34459" ht="12.75" customHeight="1" x14ac:dyDescent="0.2"/>
    <row r="34460" ht="12.75" customHeight="1" x14ac:dyDescent="0.2"/>
    <row r="34461" ht="12.75" customHeight="1" x14ac:dyDescent="0.2"/>
    <row r="34462" ht="12.75" customHeight="1" x14ac:dyDescent="0.2"/>
    <row r="34463" ht="12.75" customHeight="1" x14ac:dyDescent="0.2"/>
    <row r="34464" ht="12.75" customHeight="1" x14ac:dyDescent="0.2"/>
    <row r="34465" ht="12.75" customHeight="1" x14ac:dyDescent="0.2"/>
    <row r="34466" ht="12.75" customHeight="1" x14ac:dyDescent="0.2"/>
    <row r="34467" ht="12.75" customHeight="1" x14ac:dyDescent="0.2"/>
    <row r="34468" ht="12.75" customHeight="1" x14ac:dyDescent="0.2"/>
    <row r="34469" ht="12.75" customHeight="1" x14ac:dyDescent="0.2"/>
    <row r="34470" ht="12.75" customHeight="1" x14ac:dyDescent="0.2"/>
    <row r="34471" ht="12.75" customHeight="1" x14ac:dyDescent="0.2"/>
    <row r="34472" ht="12.75" customHeight="1" x14ac:dyDescent="0.2"/>
    <row r="34473" ht="12.75" customHeight="1" x14ac:dyDescent="0.2"/>
    <row r="34474" ht="12.75" customHeight="1" x14ac:dyDescent="0.2"/>
    <row r="34475" ht="12.75" customHeight="1" x14ac:dyDescent="0.2"/>
    <row r="34476" ht="12.75" customHeight="1" x14ac:dyDescent="0.2"/>
    <row r="34477" ht="12.75" customHeight="1" x14ac:dyDescent="0.2"/>
    <row r="34478" ht="12.75" customHeight="1" x14ac:dyDescent="0.2"/>
    <row r="34479" ht="12.75" customHeight="1" x14ac:dyDescent="0.2"/>
    <row r="34480" ht="12.75" customHeight="1" x14ac:dyDescent="0.2"/>
    <row r="34481" ht="12.75" customHeight="1" x14ac:dyDescent="0.2"/>
    <row r="34482" ht="12.75" customHeight="1" x14ac:dyDescent="0.2"/>
    <row r="34483" ht="12.75" customHeight="1" x14ac:dyDescent="0.2"/>
    <row r="34484" ht="12.75" customHeight="1" x14ac:dyDescent="0.2"/>
    <row r="34485" ht="12.75" customHeight="1" x14ac:dyDescent="0.2"/>
    <row r="34486" ht="12.75" customHeight="1" x14ac:dyDescent="0.2"/>
    <row r="34487" ht="12.75" customHeight="1" x14ac:dyDescent="0.2"/>
    <row r="34488" ht="12.75" customHeight="1" x14ac:dyDescent="0.2"/>
    <row r="34489" ht="12.75" customHeight="1" x14ac:dyDescent="0.2"/>
    <row r="34490" ht="12.75" customHeight="1" x14ac:dyDescent="0.2"/>
    <row r="34491" ht="12.75" customHeight="1" x14ac:dyDescent="0.2"/>
    <row r="34492" ht="12.75" customHeight="1" x14ac:dyDescent="0.2"/>
    <row r="34493" ht="12.75" customHeight="1" x14ac:dyDescent="0.2"/>
    <row r="34494" ht="12.75" customHeight="1" x14ac:dyDescent="0.2"/>
    <row r="34495" ht="12.75" customHeight="1" x14ac:dyDescent="0.2"/>
    <row r="34496" ht="12.75" customHeight="1" x14ac:dyDescent="0.2"/>
    <row r="34497" ht="12.75" customHeight="1" x14ac:dyDescent="0.2"/>
    <row r="34498" ht="12.75" customHeight="1" x14ac:dyDescent="0.2"/>
    <row r="34499" ht="12.75" customHeight="1" x14ac:dyDescent="0.2"/>
    <row r="34500" ht="12.75" customHeight="1" x14ac:dyDescent="0.2"/>
    <row r="34501" ht="12.75" customHeight="1" x14ac:dyDescent="0.2"/>
    <row r="34502" ht="12.75" customHeight="1" x14ac:dyDescent="0.2"/>
    <row r="34503" ht="12.75" customHeight="1" x14ac:dyDescent="0.2"/>
    <row r="34504" ht="12.75" customHeight="1" x14ac:dyDescent="0.2"/>
    <row r="34505" ht="12.75" customHeight="1" x14ac:dyDescent="0.2"/>
    <row r="34506" ht="12.75" customHeight="1" x14ac:dyDescent="0.2"/>
    <row r="34507" ht="12.75" customHeight="1" x14ac:dyDescent="0.2"/>
    <row r="34508" ht="12.75" customHeight="1" x14ac:dyDescent="0.2"/>
    <row r="34509" ht="12.75" customHeight="1" x14ac:dyDescent="0.2"/>
    <row r="34510" ht="12.75" customHeight="1" x14ac:dyDescent="0.2"/>
    <row r="34511" ht="12.75" customHeight="1" x14ac:dyDescent="0.2"/>
    <row r="34512" ht="12.75" customHeight="1" x14ac:dyDescent="0.2"/>
    <row r="34513" ht="12.75" customHeight="1" x14ac:dyDescent="0.2"/>
    <row r="34514" ht="12.75" customHeight="1" x14ac:dyDescent="0.2"/>
    <row r="34515" ht="12.75" customHeight="1" x14ac:dyDescent="0.2"/>
    <row r="34516" ht="12.75" customHeight="1" x14ac:dyDescent="0.2"/>
    <row r="34517" ht="12.75" customHeight="1" x14ac:dyDescent="0.2"/>
    <row r="34518" ht="12.75" customHeight="1" x14ac:dyDescent="0.2"/>
    <row r="34519" ht="12.75" customHeight="1" x14ac:dyDescent="0.2"/>
    <row r="34520" ht="12.75" customHeight="1" x14ac:dyDescent="0.2"/>
    <row r="34521" ht="12.75" customHeight="1" x14ac:dyDescent="0.2"/>
    <row r="34522" ht="12.75" customHeight="1" x14ac:dyDescent="0.2"/>
    <row r="34523" ht="12.75" customHeight="1" x14ac:dyDescent="0.2"/>
    <row r="34524" ht="12.75" customHeight="1" x14ac:dyDescent="0.2"/>
    <row r="34525" ht="12.75" customHeight="1" x14ac:dyDescent="0.2"/>
    <row r="34526" ht="12.75" customHeight="1" x14ac:dyDescent="0.2"/>
    <row r="34527" ht="12.75" customHeight="1" x14ac:dyDescent="0.2"/>
    <row r="34528" ht="12.75" customHeight="1" x14ac:dyDescent="0.2"/>
    <row r="34529" ht="12.75" customHeight="1" x14ac:dyDescent="0.2"/>
    <row r="34530" ht="12.75" customHeight="1" x14ac:dyDescent="0.2"/>
    <row r="34531" ht="12.75" customHeight="1" x14ac:dyDescent="0.2"/>
    <row r="34532" ht="12.75" customHeight="1" x14ac:dyDescent="0.2"/>
    <row r="34533" ht="12.75" customHeight="1" x14ac:dyDescent="0.2"/>
    <row r="34534" ht="12.75" customHeight="1" x14ac:dyDescent="0.2"/>
    <row r="34535" ht="12.75" customHeight="1" x14ac:dyDescent="0.2"/>
    <row r="34536" ht="12.75" customHeight="1" x14ac:dyDescent="0.2"/>
    <row r="34537" ht="12.75" customHeight="1" x14ac:dyDescent="0.2"/>
    <row r="34538" ht="12.75" customHeight="1" x14ac:dyDescent="0.2"/>
    <row r="34539" ht="12.75" customHeight="1" x14ac:dyDescent="0.2"/>
    <row r="34540" ht="12.75" customHeight="1" x14ac:dyDescent="0.2"/>
    <row r="34541" ht="12.75" customHeight="1" x14ac:dyDescent="0.2"/>
    <row r="34542" ht="12.75" customHeight="1" x14ac:dyDescent="0.2"/>
    <row r="34543" ht="12.75" customHeight="1" x14ac:dyDescent="0.2"/>
    <row r="34544" ht="12.75" customHeight="1" x14ac:dyDescent="0.2"/>
    <row r="34545" ht="12.75" customHeight="1" x14ac:dyDescent="0.2"/>
    <row r="34546" ht="12.75" customHeight="1" x14ac:dyDescent="0.2"/>
    <row r="34547" ht="12.75" customHeight="1" x14ac:dyDescent="0.2"/>
    <row r="34548" ht="12.75" customHeight="1" x14ac:dyDescent="0.2"/>
    <row r="34549" ht="12.75" customHeight="1" x14ac:dyDescent="0.2"/>
    <row r="34550" ht="12.75" customHeight="1" x14ac:dyDescent="0.2"/>
    <row r="34551" ht="12.75" customHeight="1" x14ac:dyDescent="0.2"/>
    <row r="34552" ht="12.75" customHeight="1" x14ac:dyDescent="0.2"/>
    <row r="34553" ht="12.75" customHeight="1" x14ac:dyDescent="0.2"/>
    <row r="34554" ht="12.75" customHeight="1" x14ac:dyDescent="0.2"/>
    <row r="34555" ht="12.75" customHeight="1" x14ac:dyDescent="0.2"/>
    <row r="34556" ht="12.75" customHeight="1" x14ac:dyDescent="0.2"/>
    <row r="34557" ht="12.75" customHeight="1" x14ac:dyDescent="0.2"/>
    <row r="34558" ht="12.75" customHeight="1" x14ac:dyDescent="0.2"/>
    <row r="34559" ht="12.75" customHeight="1" x14ac:dyDescent="0.2"/>
    <row r="34560" ht="12.75" customHeight="1" x14ac:dyDescent="0.2"/>
    <row r="34561" ht="12.75" customHeight="1" x14ac:dyDescent="0.2"/>
    <row r="34562" ht="12.75" customHeight="1" x14ac:dyDescent="0.2"/>
    <row r="34563" ht="12.75" customHeight="1" x14ac:dyDescent="0.2"/>
    <row r="34564" ht="12.75" customHeight="1" x14ac:dyDescent="0.2"/>
    <row r="34565" ht="12.75" customHeight="1" x14ac:dyDescent="0.2"/>
    <row r="34566" ht="12.75" customHeight="1" x14ac:dyDescent="0.2"/>
    <row r="34567" ht="12.75" customHeight="1" x14ac:dyDescent="0.2"/>
    <row r="34568" ht="12.75" customHeight="1" x14ac:dyDescent="0.2"/>
    <row r="34569" ht="12.75" customHeight="1" x14ac:dyDescent="0.2"/>
    <row r="34570" ht="12.75" customHeight="1" x14ac:dyDescent="0.2"/>
    <row r="34571" ht="12.75" customHeight="1" x14ac:dyDescent="0.2"/>
    <row r="34572" ht="12.75" customHeight="1" x14ac:dyDescent="0.2"/>
    <row r="34573" ht="12.75" customHeight="1" x14ac:dyDescent="0.2"/>
    <row r="34574" ht="12.75" customHeight="1" x14ac:dyDescent="0.2"/>
    <row r="34575" ht="12.75" customHeight="1" x14ac:dyDescent="0.2"/>
    <row r="34576" ht="12.75" customHeight="1" x14ac:dyDescent="0.2"/>
    <row r="34577" ht="12.75" customHeight="1" x14ac:dyDescent="0.2"/>
    <row r="34578" ht="12.75" customHeight="1" x14ac:dyDescent="0.2"/>
    <row r="34579" ht="12.75" customHeight="1" x14ac:dyDescent="0.2"/>
    <row r="34580" ht="12.75" customHeight="1" x14ac:dyDescent="0.2"/>
    <row r="34581" ht="12.75" customHeight="1" x14ac:dyDescent="0.2"/>
    <row r="34582" ht="12.75" customHeight="1" x14ac:dyDescent="0.2"/>
    <row r="34583" ht="12.75" customHeight="1" x14ac:dyDescent="0.2"/>
    <row r="34584" ht="12.75" customHeight="1" x14ac:dyDescent="0.2"/>
    <row r="34585" ht="12.75" customHeight="1" x14ac:dyDescent="0.2"/>
    <row r="34586" ht="12.75" customHeight="1" x14ac:dyDescent="0.2"/>
    <row r="34587" ht="12.75" customHeight="1" x14ac:dyDescent="0.2"/>
    <row r="34588" ht="12.75" customHeight="1" x14ac:dyDescent="0.2"/>
    <row r="34589" ht="12.75" customHeight="1" x14ac:dyDescent="0.2"/>
    <row r="34590" ht="12.75" customHeight="1" x14ac:dyDescent="0.2"/>
    <row r="34591" ht="12.75" customHeight="1" x14ac:dyDescent="0.2"/>
    <row r="34592" ht="12.75" customHeight="1" x14ac:dyDescent="0.2"/>
    <row r="34593" ht="12.75" customHeight="1" x14ac:dyDescent="0.2"/>
    <row r="34594" ht="12.75" customHeight="1" x14ac:dyDescent="0.2"/>
    <row r="34595" ht="12.75" customHeight="1" x14ac:dyDescent="0.2"/>
    <row r="34596" ht="12.75" customHeight="1" x14ac:dyDescent="0.2"/>
    <row r="34597" ht="12.75" customHeight="1" x14ac:dyDescent="0.2"/>
    <row r="34598" ht="12.75" customHeight="1" x14ac:dyDescent="0.2"/>
    <row r="34599" ht="12.75" customHeight="1" x14ac:dyDescent="0.2"/>
    <row r="34600" ht="12.75" customHeight="1" x14ac:dyDescent="0.2"/>
    <row r="34601" ht="12.75" customHeight="1" x14ac:dyDescent="0.2"/>
    <row r="34602" ht="12.75" customHeight="1" x14ac:dyDescent="0.2"/>
    <row r="34603" ht="12.75" customHeight="1" x14ac:dyDescent="0.2"/>
    <row r="34604" ht="12.75" customHeight="1" x14ac:dyDescent="0.2"/>
    <row r="34605" ht="12.75" customHeight="1" x14ac:dyDescent="0.2"/>
    <row r="34606" ht="12.75" customHeight="1" x14ac:dyDescent="0.2"/>
    <row r="34607" ht="12.75" customHeight="1" x14ac:dyDescent="0.2"/>
    <row r="34608" ht="12.75" customHeight="1" x14ac:dyDescent="0.2"/>
    <row r="34609" ht="12.75" customHeight="1" x14ac:dyDescent="0.2"/>
    <row r="34610" ht="12.75" customHeight="1" x14ac:dyDescent="0.2"/>
    <row r="34611" ht="12.75" customHeight="1" x14ac:dyDescent="0.2"/>
    <row r="34612" ht="12.75" customHeight="1" x14ac:dyDescent="0.2"/>
    <row r="34613" ht="12.75" customHeight="1" x14ac:dyDescent="0.2"/>
    <row r="34614" ht="12.75" customHeight="1" x14ac:dyDescent="0.2"/>
    <row r="34615" ht="12.75" customHeight="1" x14ac:dyDescent="0.2"/>
    <row r="34616" ht="12.75" customHeight="1" x14ac:dyDescent="0.2"/>
    <row r="34617" ht="12.75" customHeight="1" x14ac:dyDescent="0.2"/>
    <row r="34618" ht="12.75" customHeight="1" x14ac:dyDescent="0.2"/>
    <row r="34619" ht="12.75" customHeight="1" x14ac:dyDescent="0.2"/>
    <row r="34620" ht="12.75" customHeight="1" x14ac:dyDescent="0.2"/>
    <row r="34621" ht="12.75" customHeight="1" x14ac:dyDescent="0.2"/>
    <row r="34622" ht="12.75" customHeight="1" x14ac:dyDescent="0.2"/>
    <row r="34623" ht="12.75" customHeight="1" x14ac:dyDescent="0.2"/>
    <row r="34624" ht="12.75" customHeight="1" x14ac:dyDescent="0.2"/>
    <row r="34625" ht="12.75" customHeight="1" x14ac:dyDescent="0.2"/>
    <row r="34626" ht="12.75" customHeight="1" x14ac:dyDescent="0.2"/>
    <row r="34627" ht="12.75" customHeight="1" x14ac:dyDescent="0.2"/>
    <row r="34628" ht="12.75" customHeight="1" x14ac:dyDescent="0.2"/>
    <row r="34629" ht="12.75" customHeight="1" x14ac:dyDescent="0.2"/>
    <row r="34630" ht="12.75" customHeight="1" x14ac:dyDescent="0.2"/>
    <row r="34631" ht="12.75" customHeight="1" x14ac:dyDescent="0.2"/>
    <row r="34632" ht="12.75" customHeight="1" x14ac:dyDescent="0.2"/>
    <row r="34633" ht="12.75" customHeight="1" x14ac:dyDescent="0.2"/>
    <row r="34634" ht="12.75" customHeight="1" x14ac:dyDescent="0.2"/>
    <row r="34635" ht="12.75" customHeight="1" x14ac:dyDescent="0.2"/>
    <row r="34636" ht="12.75" customHeight="1" x14ac:dyDescent="0.2"/>
    <row r="34637" ht="12.75" customHeight="1" x14ac:dyDescent="0.2"/>
    <row r="34638" ht="12.75" customHeight="1" x14ac:dyDescent="0.2"/>
    <row r="34639" ht="12.75" customHeight="1" x14ac:dyDescent="0.2"/>
    <row r="34640" ht="12.75" customHeight="1" x14ac:dyDescent="0.2"/>
    <row r="34641" ht="12.75" customHeight="1" x14ac:dyDescent="0.2"/>
    <row r="34642" ht="12.75" customHeight="1" x14ac:dyDescent="0.2"/>
    <row r="34643" ht="12.75" customHeight="1" x14ac:dyDescent="0.2"/>
    <row r="34644" ht="12.75" customHeight="1" x14ac:dyDescent="0.2"/>
    <row r="34645" ht="12.75" customHeight="1" x14ac:dyDescent="0.2"/>
    <row r="34646" ht="12.75" customHeight="1" x14ac:dyDescent="0.2"/>
    <row r="34647" ht="12.75" customHeight="1" x14ac:dyDescent="0.2"/>
    <row r="34648" ht="12.75" customHeight="1" x14ac:dyDescent="0.2"/>
    <row r="34649" ht="12.75" customHeight="1" x14ac:dyDescent="0.2"/>
    <row r="34650" ht="12.75" customHeight="1" x14ac:dyDescent="0.2"/>
    <row r="34651" ht="12.75" customHeight="1" x14ac:dyDescent="0.2"/>
    <row r="34652" ht="12.75" customHeight="1" x14ac:dyDescent="0.2"/>
    <row r="34653" ht="12.75" customHeight="1" x14ac:dyDescent="0.2"/>
    <row r="34654" ht="12.75" customHeight="1" x14ac:dyDescent="0.2"/>
    <row r="34655" ht="12.75" customHeight="1" x14ac:dyDescent="0.2"/>
    <row r="34656" ht="12.75" customHeight="1" x14ac:dyDescent="0.2"/>
    <row r="34657" ht="12.75" customHeight="1" x14ac:dyDescent="0.2"/>
    <row r="34658" ht="12.75" customHeight="1" x14ac:dyDescent="0.2"/>
    <row r="34659" ht="12.75" customHeight="1" x14ac:dyDescent="0.2"/>
    <row r="34660" ht="12.75" customHeight="1" x14ac:dyDescent="0.2"/>
    <row r="34661" ht="12.75" customHeight="1" x14ac:dyDescent="0.2"/>
    <row r="34662" ht="12.75" customHeight="1" x14ac:dyDescent="0.2"/>
    <row r="34663" ht="12.75" customHeight="1" x14ac:dyDescent="0.2"/>
    <row r="34664" ht="12.75" customHeight="1" x14ac:dyDescent="0.2"/>
    <row r="34665" ht="12.75" customHeight="1" x14ac:dyDescent="0.2"/>
    <row r="34666" ht="12.75" customHeight="1" x14ac:dyDescent="0.2"/>
    <row r="34667" ht="12.75" customHeight="1" x14ac:dyDescent="0.2"/>
    <row r="34668" ht="12.75" customHeight="1" x14ac:dyDescent="0.2"/>
    <row r="34669" ht="12.75" customHeight="1" x14ac:dyDescent="0.2"/>
    <row r="34670" ht="12.75" customHeight="1" x14ac:dyDescent="0.2"/>
    <row r="34671" ht="12.75" customHeight="1" x14ac:dyDescent="0.2"/>
    <row r="34672" ht="12.75" customHeight="1" x14ac:dyDescent="0.2"/>
    <row r="34673" ht="12.75" customHeight="1" x14ac:dyDescent="0.2"/>
    <row r="34674" ht="12.75" customHeight="1" x14ac:dyDescent="0.2"/>
    <row r="34675" ht="12.75" customHeight="1" x14ac:dyDescent="0.2"/>
    <row r="34676" ht="12.75" customHeight="1" x14ac:dyDescent="0.2"/>
    <row r="34677" ht="12.75" customHeight="1" x14ac:dyDescent="0.2"/>
    <row r="34678" ht="12.75" customHeight="1" x14ac:dyDescent="0.2"/>
    <row r="34679" ht="12.75" customHeight="1" x14ac:dyDescent="0.2"/>
    <row r="34680" ht="12.75" customHeight="1" x14ac:dyDescent="0.2"/>
    <row r="34681" ht="12.75" customHeight="1" x14ac:dyDescent="0.2"/>
    <row r="34682" ht="12.75" customHeight="1" x14ac:dyDescent="0.2"/>
    <row r="34683" ht="12.75" customHeight="1" x14ac:dyDescent="0.2"/>
    <row r="34684" ht="12.75" customHeight="1" x14ac:dyDescent="0.2"/>
    <row r="34685" ht="12.75" customHeight="1" x14ac:dyDescent="0.2"/>
    <row r="34686" ht="12.75" customHeight="1" x14ac:dyDescent="0.2"/>
    <row r="34687" ht="12.75" customHeight="1" x14ac:dyDescent="0.2"/>
    <row r="34688" ht="12.75" customHeight="1" x14ac:dyDescent="0.2"/>
    <row r="34689" ht="12.75" customHeight="1" x14ac:dyDescent="0.2"/>
    <row r="34690" ht="12.75" customHeight="1" x14ac:dyDescent="0.2"/>
    <row r="34691" ht="12.75" customHeight="1" x14ac:dyDescent="0.2"/>
    <row r="34692" ht="12.75" customHeight="1" x14ac:dyDescent="0.2"/>
    <row r="34693" ht="12.75" customHeight="1" x14ac:dyDescent="0.2"/>
    <row r="34694" ht="12.75" customHeight="1" x14ac:dyDescent="0.2"/>
    <row r="34695" ht="12.75" customHeight="1" x14ac:dyDescent="0.2"/>
    <row r="34696" ht="12.75" customHeight="1" x14ac:dyDescent="0.2"/>
    <row r="34697" ht="12.75" customHeight="1" x14ac:dyDescent="0.2"/>
    <row r="34698" ht="12.75" customHeight="1" x14ac:dyDescent="0.2"/>
    <row r="34699" ht="12.75" customHeight="1" x14ac:dyDescent="0.2"/>
    <row r="34700" ht="12.75" customHeight="1" x14ac:dyDescent="0.2"/>
    <row r="34701" ht="12.75" customHeight="1" x14ac:dyDescent="0.2"/>
    <row r="34702" ht="12.75" customHeight="1" x14ac:dyDescent="0.2"/>
    <row r="34703" ht="12.75" customHeight="1" x14ac:dyDescent="0.2"/>
    <row r="34704" ht="12.75" customHeight="1" x14ac:dyDescent="0.2"/>
    <row r="34705" ht="12.75" customHeight="1" x14ac:dyDescent="0.2"/>
    <row r="34706" ht="12.75" customHeight="1" x14ac:dyDescent="0.2"/>
    <row r="34707" ht="12.75" customHeight="1" x14ac:dyDescent="0.2"/>
    <row r="34708" ht="12.75" customHeight="1" x14ac:dyDescent="0.2"/>
    <row r="34709" ht="12.75" customHeight="1" x14ac:dyDescent="0.2"/>
    <row r="34710" ht="12.75" customHeight="1" x14ac:dyDescent="0.2"/>
    <row r="34711" ht="12.75" customHeight="1" x14ac:dyDescent="0.2"/>
    <row r="34712" ht="12.75" customHeight="1" x14ac:dyDescent="0.2"/>
    <row r="34713" ht="12.75" customHeight="1" x14ac:dyDescent="0.2"/>
    <row r="34714" ht="12.75" customHeight="1" x14ac:dyDescent="0.2"/>
    <row r="34715" ht="12.75" customHeight="1" x14ac:dyDescent="0.2"/>
    <row r="34716" ht="12.75" customHeight="1" x14ac:dyDescent="0.2"/>
    <row r="34717" ht="12.75" customHeight="1" x14ac:dyDescent="0.2"/>
    <row r="34718" ht="12.75" customHeight="1" x14ac:dyDescent="0.2"/>
    <row r="34719" ht="12.75" customHeight="1" x14ac:dyDescent="0.2"/>
    <row r="34720" ht="12.75" customHeight="1" x14ac:dyDescent="0.2"/>
    <row r="34721" ht="12.75" customHeight="1" x14ac:dyDescent="0.2"/>
    <row r="34722" ht="12.75" customHeight="1" x14ac:dyDescent="0.2"/>
    <row r="34723" ht="12.75" customHeight="1" x14ac:dyDescent="0.2"/>
    <row r="34724" ht="12.75" customHeight="1" x14ac:dyDescent="0.2"/>
    <row r="34725" ht="12.75" customHeight="1" x14ac:dyDescent="0.2"/>
    <row r="34726" ht="12.75" customHeight="1" x14ac:dyDescent="0.2"/>
    <row r="34727" ht="12.75" customHeight="1" x14ac:dyDescent="0.2"/>
    <row r="34728" ht="12.75" customHeight="1" x14ac:dyDescent="0.2"/>
    <row r="34729" ht="12.75" customHeight="1" x14ac:dyDescent="0.2"/>
    <row r="34730" ht="12.75" customHeight="1" x14ac:dyDescent="0.2"/>
    <row r="34731" ht="12.75" customHeight="1" x14ac:dyDescent="0.2"/>
    <row r="34732" ht="12.75" customHeight="1" x14ac:dyDescent="0.2"/>
    <row r="34733" ht="12.75" customHeight="1" x14ac:dyDescent="0.2"/>
    <row r="34734" ht="12.75" customHeight="1" x14ac:dyDescent="0.2"/>
    <row r="34735" ht="12.75" customHeight="1" x14ac:dyDescent="0.2"/>
    <row r="34736" ht="12.75" customHeight="1" x14ac:dyDescent="0.2"/>
    <row r="34737" ht="12.75" customHeight="1" x14ac:dyDescent="0.2"/>
    <row r="34738" ht="12.75" customHeight="1" x14ac:dyDescent="0.2"/>
    <row r="34739" ht="12.75" customHeight="1" x14ac:dyDescent="0.2"/>
    <row r="34740" ht="12.75" customHeight="1" x14ac:dyDescent="0.2"/>
    <row r="34741" ht="12.75" customHeight="1" x14ac:dyDescent="0.2"/>
    <row r="34742" ht="12.75" customHeight="1" x14ac:dyDescent="0.2"/>
    <row r="34743" ht="12.75" customHeight="1" x14ac:dyDescent="0.2"/>
    <row r="34744" ht="12.75" customHeight="1" x14ac:dyDescent="0.2"/>
    <row r="34745" ht="12.75" customHeight="1" x14ac:dyDescent="0.2"/>
    <row r="34746" ht="12.75" customHeight="1" x14ac:dyDescent="0.2"/>
    <row r="34747" ht="12.75" customHeight="1" x14ac:dyDescent="0.2"/>
    <row r="34748" ht="12.75" customHeight="1" x14ac:dyDescent="0.2"/>
    <row r="34749" ht="12.75" customHeight="1" x14ac:dyDescent="0.2"/>
    <row r="34750" ht="12.75" customHeight="1" x14ac:dyDescent="0.2"/>
    <row r="34751" ht="12.75" customHeight="1" x14ac:dyDescent="0.2"/>
    <row r="34752" ht="12.75" customHeight="1" x14ac:dyDescent="0.2"/>
    <row r="34753" ht="12.75" customHeight="1" x14ac:dyDescent="0.2"/>
    <row r="34754" ht="12.75" customHeight="1" x14ac:dyDescent="0.2"/>
    <row r="34755" ht="12.75" customHeight="1" x14ac:dyDescent="0.2"/>
    <row r="34756" ht="12.75" customHeight="1" x14ac:dyDescent="0.2"/>
    <row r="34757" ht="12.75" customHeight="1" x14ac:dyDescent="0.2"/>
    <row r="34758" ht="12.75" customHeight="1" x14ac:dyDescent="0.2"/>
    <row r="34759" ht="12.75" customHeight="1" x14ac:dyDescent="0.2"/>
    <row r="34760" ht="12.75" customHeight="1" x14ac:dyDescent="0.2"/>
    <row r="34761" ht="12.75" customHeight="1" x14ac:dyDescent="0.2"/>
    <row r="34762" ht="12.75" customHeight="1" x14ac:dyDescent="0.2"/>
    <row r="34763" ht="12.75" customHeight="1" x14ac:dyDescent="0.2"/>
    <row r="34764" ht="12.75" customHeight="1" x14ac:dyDescent="0.2"/>
    <row r="34765" ht="12.75" customHeight="1" x14ac:dyDescent="0.2"/>
    <row r="34766" ht="12.75" customHeight="1" x14ac:dyDescent="0.2"/>
    <row r="34767" ht="12.75" customHeight="1" x14ac:dyDescent="0.2"/>
    <row r="34768" ht="12.75" customHeight="1" x14ac:dyDescent="0.2"/>
    <row r="34769" ht="12.75" customHeight="1" x14ac:dyDescent="0.2"/>
    <row r="34770" ht="12.75" customHeight="1" x14ac:dyDescent="0.2"/>
    <row r="34771" ht="12.75" customHeight="1" x14ac:dyDescent="0.2"/>
    <row r="34772" ht="12.75" customHeight="1" x14ac:dyDescent="0.2"/>
    <row r="34773" ht="12.75" customHeight="1" x14ac:dyDescent="0.2"/>
    <row r="34774" ht="12.75" customHeight="1" x14ac:dyDescent="0.2"/>
    <row r="34775" ht="12.75" customHeight="1" x14ac:dyDescent="0.2"/>
    <row r="34776" ht="12.75" customHeight="1" x14ac:dyDescent="0.2"/>
    <row r="34777" ht="12.75" customHeight="1" x14ac:dyDescent="0.2"/>
    <row r="34778" ht="12.75" customHeight="1" x14ac:dyDescent="0.2"/>
    <row r="34779" ht="12.75" customHeight="1" x14ac:dyDescent="0.2"/>
    <row r="34780" ht="12.75" customHeight="1" x14ac:dyDescent="0.2"/>
    <row r="34781" ht="12.75" customHeight="1" x14ac:dyDescent="0.2"/>
    <row r="34782" ht="12.75" customHeight="1" x14ac:dyDescent="0.2"/>
    <row r="34783" ht="12.75" customHeight="1" x14ac:dyDescent="0.2"/>
    <row r="34784" ht="12.75" customHeight="1" x14ac:dyDescent="0.2"/>
    <row r="34785" ht="12.75" customHeight="1" x14ac:dyDescent="0.2"/>
    <row r="34786" ht="12.75" customHeight="1" x14ac:dyDescent="0.2"/>
    <row r="34787" ht="12.75" customHeight="1" x14ac:dyDescent="0.2"/>
    <row r="34788" ht="12.75" customHeight="1" x14ac:dyDescent="0.2"/>
    <row r="34789" ht="12.75" customHeight="1" x14ac:dyDescent="0.2"/>
    <row r="34790" ht="12.75" customHeight="1" x14ac:dyDescent="0.2"/>
    <row r="34791" ht="12.75" customHeight="1" x14ac:dyDescent="0.2"/>
    <row r="34792" ht="12.75" customHeight="1" x14ac:dyDescent="0.2"/>
    <row r="34793" ht="12.75" customHeight="1" x14ac:dyDescent="0.2"/>
    <row r="34794" ht="12.75" customHeight="1" x14ac:dyDescent="0.2"/>
    <row r="34795" ht="12.75" customHeight="1" x14ac:dyDescent="0.2"/>
    <row r="34796" ht="12.75" customHeight="1" x14ac:dyDescent="0.2"/>
    <row r="34797" ht="12.75" customHeight="1" x14ac:dyDescent="0.2"/>
    <row r="34798" ht="12.75" customHeight="1" x14ac:dyDescent="0.2"/>
    <row r="34799" ht="12.75" customHeight="1" x14ac:dyDescent="0.2"/>
    <row r="34800" ht="12.75" customHeight="1" x14ac:dyDescent="0.2"/>
    <row r="34801" ht="12.75" customHeight="1" x14ac:dyDescent="0.2"/>
    <row r="34802" ht="12.75" customHeight="1" x14ac:dyDescent="0.2"/>
    <row r="34803" ht="12.75" customHeight="1" x14ac:dyDescent="0.2"/>
    <row r="34804" ht="12.75" customHeight="1" x14ac:dyDescent="0.2"/>
    <row r="34805" ht="12.75" customHeight="1" x14ac:dyDescent="0.2"/>
    <row r="34806" ht="12.75" customHeight="1" x14ac:dyDescent="0.2"/>
    <row r="34807" ht="12.75" customHeight="1" x14ac:dyDescent="0.2"/>
    <row r="34808" ht="12.75" customHeight="1" x14ac:dyDescent="0.2"/>
    <row r="34809" ht="12.75" customHeight="1" x14ac:dyDescent="0.2"/>
    <row r="34810" ht="12.75" customHeight="1" x14ac:dyDescent="0.2"/>
    <row r="34811" ht="12.75" customHeight="1" x14ac:dyDescent="0.2"/>
    <row r="34812" ht="12.75" customHeight="1" x14ac:dyDescent="0.2"/>
    <row r="34813" ht="12.75" customHeight="1" x14ac:dyDescent="0.2"/>
    <row r="34814" ht="12.75" customHeight="1" x14ac:dyDescent="0.2"/>
    <row r="34815" ht="12.75" customHeight="1" x14ac:dyDescent="0.2"/>
    <row r="34816" ht="12.75" customHeight="1" x14ac:dyDescent="0.2"/>
    <row r="34817" ht="12.75" customHeight="1" x14ac:dyDescent="0.2"/>
    <row r="34818" ht="12.75" customHeight="1" x14ac:dyDescent="0.2"/>
    <row r="34819" ht="12.75" customHeight="1" x14ac:dyDescent="0.2"/>
    <row r="34820" ht="12.75" customHeight="1" x14ac:dyDescent="0.2"/>
    <row r="34821" ht="12.75" customHeight="1" x14ac:dyDescent="0.2"/>
    <row r="34822" ht="12.75" customHeight="1" x14ac:dyDescent="0.2"/>
    <row r="34823" ht="12.75" customHeight="1" x14ac:dyDescent="0.2"/>
    <row r="34824" ht="12.75" customHeight="1" x14ac:dyDescent="0.2"/>
    <row r="34825" ht="12.75" customHeight="1" x14ac:dyDescent="0.2"/>
    <row r="34826" ht="12.75" customHeight="1" x14ac:dyDescent="0.2"/>
    <row r="34827" ht="12.75" customHeight="1" x14ac:dyDescent="0.2"/>
    <row r="34828" ht="12.75" customHeight="1" x14ac:dyDescent="0.2"/>
    <row r="34829" ht="12.75" customHeight="1" x14ac:dyDescent="0.2"/>
    <row r="34830" ht="12.75" customHeight="1" x14ac:dyDescent="0.2"/>
    <row r="34831" ht="12.75" customHeight="1" x14ac:dyDescent="0.2"/>
    <row r="34832" ht="12.75" customHeight="1" x14ac:dyDescent="0.2"/>
    <row r="34833" ht="12.75" customHeight="1" x14ac:dyDescent="0.2"/>
    <row r="34834" ht="12.75" customHeight="1" x14ac:dyDescent="0.2"/>
    <row r="34835" ht="12.75" customHeight="1" x14ac:dyDescent="0.2"/>
    <row r="34836" ht="12.75" customHeight="1" x14ac:dyDescent="0.2"/>
    <row r="34837" ht="12.75" customHeight="1" x14ac:dyDescent="0.2"/>
    <row r="34838" ht="12.75" customHeight="1" x14ac:dyDescent="0.2"/>
    <row r="34839" ht="12.75" customHeight="1" x14ac:dyDescent="0.2"/>
    <row r="34840" ht="12.75" customHeight="1" x14ac:dyDescent="0.2"/>
    <row r="34841" ht="12.75" customHeight="1" x14ac:dyDescent="0.2"/>
    <row r="34842" ht="12.75" customHeight="1" x14ac:dyDescent="0.2"/>
    <row r="34843" ht="12.75" customHeight="1" x14ac:dyDescent="0.2"/>
    <row r="34844" ht="12.75" customHeight="1" x14ac:dyDescent="0.2"/>
    <row r="34845" ht="12.75" customHeight="1" x14ac:dyDescent="0.2"/>
    <row r="34846" ht="12.75" customHeight="1" x14ac:dyDescent="0.2"/>
    <row r="34847" ht="12.75" customHeight="1" x14ac:dyDescent="0.2"/>
    <row r="34848" ht="12.75" customHeight="1" x14ac:dyDescent="0.2"/>
    <row r="34849" ht="12.75" customHeight="1" x14ac:dyDescent="0.2"/>
    <row r="34850" ht="12.75" customHeight="1" x14ac:dyDescent="0.2"/>
    <row r="34851" ht="12.75" customHeight="1" x14ac:dyDescent="0.2"/>
    <row r="34852" ht="12.75" customHeight="1" x14ac:dyDescent="0.2"/>
    <row r="34853" ht="12.75" customHeight="1" x14ac:dyDescent="0.2"/>
    <row r="34854" ht="12.75" customHeight="1" x14ac:dyDescent="0.2"/>
    <row r="34855" ht="12.75" customHeight="1" x14ac:dyDescent="0.2"/>
    <row r="34856" ht="12.75" customHeight="1" x14ac:dyDescent="0.2"/>
    <row r="34857" ht="12.75" customHeight="1" x14ac:dyDescent="0.2"/>
    <row r="34858" ht="12.75" customHeight="1" x14ac:dyDescent="0.2"/>
    <row r="34859" ht="12.75" customHeight="1" x14ac:dyDescent="0.2"/>
    <row r="34860" ht="12.75" customHeight="1" x14ac:dyDescent="0.2"/>
    <row r="34861" ht="12.75" customHeight="1" x14ac:dyDescent="0.2"/>
    <row r="34862" ht="12.75" customHeight="1" x14ac:dyDescent="0.2"/>
    <row r="34863" ht="12.75" customHeight="1" x14ac:dyDescent="0.2"/>
    <row r="34864" ht="12.75" customHeight="1" x14ac:dyDescent="0.2"/>
    <row r="34865" ht="12.75" customHeight="1" x14ac:dyDescent="0.2"/>
    <row r="34866" ht="12.75" customHeight="1" x14ac:dyDescent="0.2"/>
    <row r="34867" ht="12.75" customHeight="1" x14ac:dyDescent="0.2"/>
    <row r="34868" ht="12.75" customHeight="1" x14ac:dyDescent="0.2"/>
    <row r="34869" ht="12.75" customHeight="1" x14ac:dyDescent="0.2"/>
    <row r="34870" ht="12.75" customHeight="1" x14ac:dyDescent="0.2"/>
    <row r="34871" ht="12.75" customHeight="1" x14ac:dyDescent="0.2"/>
    <row r="34872" ht="12.75" customHeight="1" x14ac:dyDescent="0.2"/>
    <row r="34873" ht="12.75" customHeight="1" x14ac:dyDescent="0.2"/>
    <row r="34874" ht="12.75" customHeight="1" x14ac:dyDescent="0.2"/>
    <row r="34875" ht="12.75" customHeight="1" x14ac:dyDescent="0.2"/>
    <row r="34876" ht="12.75" customHeight="1" x14ac:dyDescent="0.2"/>
    <row r="34877" ht="12.75" customHeight="1" x14ac:dyDescent="0.2"/>
    <row r="34878" ht="12.75" customHeight="1" x14ac:dyDescent="0.2"/>
    <row r="34879" ht="12.75" customHeight="1" x14ac:dyDescent="0.2"/>
    <row r="34880" ht="12.75" customHeight="1" x14ac:dyDescent="0.2"/>
    <row r="34881" ht="12.75" customHeight="1" x14ac:dyDescent="0.2"/>
    <row r="34882" ht="12.75" customHeight="1" x14ac:dyDescent="0.2"/>
    <row r="34883" ht="12.75" customHeight="1" x14ac:dyDescent="0.2"/>
    <row r="34884" ht="12.75" customHeight="1" x14ac:dyDescent="0.2"/>
    <row r="34885" ht="12.75" customHeight="1" x14ac:dyDescent="0.2"/>
    <row r="34886" ht="12.75" customHeight="1" x14ac:dyDescent="0.2"/>
    <row r="34887" ht="12.75" customHeight="1" x14ac:dyDescent="0.2"/>
    <row r="34888" ht="12.75" customHeight="1" x14ac:dyDescent="0.2"/>
    <row r="34889" ht="12.75" customHeight="1" x14ac:dyDescent="0.2"/>
    <row r="34890" ht="12.75" customHeight="1" x14ac:dyDescent="0.2"/>
    <row r="34891" ht="12.75" customHeight="1" x14ac:dyDescent="0.2"/>
    <row r="34892" ht="12.75" customHeight="1" x14ac:dyDescent="0.2"/>
    <row r="34893" ht="12.75" customHeight="1" x14ac:dyDescent="0.2"/>
    <row r="34894" ht="12.75" customHeight="1" x14ac:dyDescent="0.2"/>
    <row r="34895" ht="12.75" customHeight="1" x14ac:dyDescent="0.2"/>
    <row r="34896" ht="12.75" customHeight="1" x14ac:dyDescent="0.2"/>
    <row r="34897" ht="12.75" customHeight="1" x14ac:dyDescent="0.2"/>
    <row r="34898" ht="12.75" customHeight="1" x14ac:dyDescent="0.2"/>
    <row r="34899" ht="12.75" customHeight="1" x14ac:dyDescent="0.2"/>
    <row r="34900" ht="12.75" customHeight="1" x14ac:dyDescent="0.2"/>
    <row r="34901" ht="12.75" customHeight="1" x14ac:dyDescent="0.2"/>
    <row r="34902" ht="12.75" customHeight="1" x14ac:dyDescent="0.2"/>
    <row r="34903" ht="12.75" customHeight="1" x14ac:dyDescent="0.2"/>
    <row r="34904" ht="12.75" customHeight="1" x14ac:dyDescent="0.2"/>
    <row r="34905" ht="12.75" customHeight="1" x14ac:dyDescent="0.2"/>
    <row r="34906" ht="12.75" customHeight="1" x14ac:dyDescent="0.2"/>
    <row r="34907" ht="12.75" customHeight="1" x14ac:dyDescent="0.2"/>
    <row r="34908" ht="12.75" customHeight="1" x14ac:dyDescent="0.2"/>
    <row r="34909" ht="12.75" customHeight="1" x14ac:dyDescent="0.2"/>
    <row r="34910" ht="12.75" customHeight="1" x14ac:dyDescent="0.2"/>
    <row r="34911" ht="12.75" customHeight="1" x14ac:dyDescent="0.2"/>
    <row r="34912" ht="12.75" customHeight="1" x14ac:dyDescent="0.2"/>
    <row r="34913" ht="12.75" customHeight="1" x14ac:dyDescent="0.2"/>
    <row r="34914" ht="12.75" customHeight="1" x14ac:dyDescent="0.2"/>
    <row r="34915" ht="12.75" customHeight="1" x14ac:dyDescent="0.2"/>
    <row r="34916" ht="12.75" customHeight="1" x14ac:dyDescent="0.2"/>
    <row r="34917" ht="12.75" customHeight="1" x14ac:dyDescent="0.2"/>
    <row r="34918" ht="12.75" customHeight="1" x14ac:dyDescent="0.2"/>
    <row r="34919" ht="12.75" customHeight="1" x14ac:dyDescent="0.2"/>
    <row r="34920" ht="12.75" customHeight="1" x14ac:dyDescent="0.2"/>
    <row r="34921" ht="12.75" customHeight="1" x14ac:dyDescent="0.2"/>
    <row r="34922" ht="12.75" customHeight="1" x14ac:dyDescent="0.2"/>
    <row r="34923" ht="12.75" customHeight="1" x14ac:dyDescent="0.2"/>
    <row r="34924" ht="12.75" customHeight="1" x14ac:dyDescent="0.2"/>
    <row r="34925" ht="12.75" customHeight="1" x14ac:dyDescent="0.2"/>
    <row r="34926" ht="12.75" customHeight="1" x14ac:dyDescent="0.2"/>
    <row r="34927" ht="12.75" customHeight="1" x14ac:dyDescent="0.2"/>
    <row r="34928" ht="12.75" customHeight="1" x14ac:dyDescent="0.2"/>
    <row r="34929" ht="12.75" customHeight="1" x14ac:dyDescent="0.2"/>
    <row r="34930" ht="12.75" customHeight="1" x14ac:dyDescent="0.2"/>
    <row r="34931" ht="12.75" customHeight="1" x14ac:dyDescent="0.2"/>
    <row r="34932" ht="12.75" customHeight="1" x14ac:dyDescent="0.2"/>
    <row r="34933" ht="12.75" customHeight="1" x14ac:dyDescent="0.2"/>
    <row r="34934" ht="12.75" customHeight="1" x14ac:dyDescent="0.2"/>
    <row r="34935" ht="12.75" customHeight="1" x14ac:dyDescent="0.2"/>
    <row r="34936" ht="12.75" customHeight="1" x14ac:dyDescent="0.2"/>
    <row r="34937" ht="12.75" customHeight="1" x14ac:dyDescent="0.2"/>
    <row r="34938" ht="12.75" customHeight="1" x14ac:dyDescent="0.2"/>
    <row r="34939" ht="12.75" customHeight="1" x14ac:dyDescent="0.2"/>
    <row r="34940" ht="12.75" customHeight="1" x14ac:dyDescent="0.2"/>
    <row r="34941" ht="12.75" customHeight="1" x14ac:dyDescent="0.2"/>
    <row r="34942" ht="12.75" customHeight="1" x14ac:dyDescent="0.2"/>
    <row r="34943" ht="12.75" customHeight="1" x14ac:dyDescent="0.2"/>
    <row r="34944" ht="12.75" customHeight="1" x14ac:dyDescent="0.2"/>
    <row r="34945" ht="12.75" customHeight="1" x14ac:dyDescent="0.2"/>
    <row r="34946" ht="12.75" customHeight="1" x14ac:dyDescent="0.2"/>
    <row r="34947" ht="12.75" customHeight="1" x14ac:dyDescent="0.2"/>
    <row r="34948" ht="12.75" customHeight="1" x14ac:dyDescent="0.2"/>
    <row r="34949" ht="12.75" customHeight="1" x14ac:dyDescent="0.2"/>
    <row r="34950" ht="12.75" customHeight="1" x14ac:dyDescent="0.2"/>
    <row r="34951" ht="12.75" customHeight="1" x14ac:dyDescent="0.2"/>
    <row r="34952" ht="12.75" customHeight="1" x14ac:dyDescent="0.2"/>
    <row r="34953" ht="12.75" customHeight="1" x14ac:dyDescent="0.2"/>
    <row r="34954" ht="12.75" customHeight="1" x14ac:dyDescent="0.2"/>
    <row r="34955" ht="12.75" customHeight="1" x14ac:dyDescent="0.2"/>
    <row r="34956" ht="12.75" customHeight="1" x14ac:dyDescent="0.2"/>
    <row r="34957" ht="12.75" customHeight="1" x14ac:dyDescent="0.2"/>
    <row r="34958" ht="12.75" customHeight="1" x14ac:dyDescent="0.2"/>
    <row r="34959" ht="12.75" customHeight="1" x14ac:dyDescent="0.2"/>
    <row r="34960" ht="12.75" customHeight="1" x14ac:dyDescent="0.2"/>
    <row r="34961" ht="12.75" customHeight="1" x14ac:dyDescent="0.2"/>
    <row r="34962" ht="12.75" customHeight="1" x14ac:dyDescent="0.2"/>
    <row r="34963" ht="12.75" customHeight="1" x14ac:dyDescent="0.2"/>
    <row r="34964" ht="12.75" customHeight="1" x14ac:dyDescent="0.2"/>
    <row r="34965" ht="12.75" customHeight="1" x14ac:dyDescent="0.2"/>
    <row r="34966" ht="12.75" customHeight="1" x14ac:dyDescent="0.2"/>
    <row r="34967" ht="12.75" customHeight="1" x14ac:dyDescent="0.2"/>
    <row r="34968" ht="12.75" customHeight="1" x14ac:dyDescent="0.2"/>
    <row r="34969" ht="12.75" customHeight="1" x14ac:dyDescent="0.2"/>
    <row r="34970" ht="12.75" customHeight="1" x14ac:dyDescent="0.2"/>
    <row r="34971" ht="12.75" customHeight="1" x14ac:dyDescent="0.2"/>
    <row r="34972" ht="12.75" customHeight="1" x14ac:dyDescent="0.2"/>
    <row r="34973" ht="12.75" customHeight="1" x14ac:dyDescent="0.2"/>
    <row r="34974" ht="12.75" customHeight="1" x14ac:dyDescent="0.2"/>
    <row r="34975" ht="12.75" customHeight="1" x14ac:dyDescent="0.2"/>
    <row r="34976" ht="12.75" customHeight="1" x14ac:dyDescent="0.2"/>
    <row r="34977" ht="12.75" customHeight="1" x14ac:dyDescent="0.2"/>
    <row r="34978" ht="12.75" customHeight="1" x14ac:dyDescent="0.2"/>
    <row r="34979" ht="12.75" customHeight="1" x14ac:dyDescent="0.2"/>
    <row r="34980" ht="12.75" customHeight="1" x14ac:dyDescent="0.2"/>
    <row r="34981" ht="12.75" customHeight="1" x14ac:dyDescent="0.2"/>
    <row r="34982" ht="12.75" customHeight="1" x14ac:dyDescent="0.2"/>
    <row r="34983" ht="12.75" customHeight="1" x14ac:dyDescent="0.2"/>
    <row r="34984" ht="12.75" customHeight="1" x14ac:dyDescent="0.2"/>
    <row r="34985" ht="12.75" customHeight="1" x14ac:dyDescent="0.2"/>
    <row r="34986" ht="12.75" customHeight="1" x14ac:dyDescent="0.2"/>
    <row r="34987" ht="12.75" customHeight="1" x14ac:dyDescent="0.2"/>
    <row r="34988" ht="12.75" customHeight="1" x14ac:dyDescent="0.2"/>
    <row r="34989" ht="12.75" customHeight="1" x14ac:dyDescent="0.2"/>
    <row r="34990" ht="12.75" customHeight="1" x14ac:dyDescent="0.2"/>
    <row r="34991" ht="12.75" customHeight="1" x14ac:dyDescent="0.2"/>
    <row r="34992" ht="12.75" customHeight="1" x14ac:dyDescent="0.2"/>
    <row r="34993" ht="12.75" customHeight="1" x14ac:dyDescent="0.2"/>
    <row r="34994" ht="12.75" customHeight="1" x14ac:dyDescent="0.2"/>
    <row r="34995" ht="12.75" customHeight="1" x14ac:dyDescent="0.2"/>
    <row r="34996" ht="12.75" customHeight="1" x14ac:dyDescent="0.2"/>
    <row r="34997" ht="12.75" customHeight="1" x14ac:dyDescent="0.2"/>
    <row r="34998" ht="12.75" customHeight="1" x14ac:dyDescent="0.2"/>
    <row r="34999" ht="12.75" customHeight="1" x14ac:dyDescent="0.2"/>
    <row r="35000" ht="12.75" customHeight="1" x14ac:dyDescent="0.2"/>
    <row r="35001" ht="12.75" customHeight="1" x14ac:dyDescent="0.2"/>
    <row r="35002" ht="12.75" customHeight="1" x14ac:dyDescent="0.2"/>
    <row r="35003" ht="12.75" customHeight="1" x14ac:dyDescent="0.2"/>
    <row r="35004" ht="12.75" customHeight="1" x14ac:dyDescent="0.2"/>
    <row r="35005" ht="12.75" customHeight="1" x14ac:dyDescent="0.2"/>
    <row r="35006" ht="12.75" customHeight="1" x14ac:dyDescent="0.2"/>
    <row r="35007" ht="12.75" customHeight="1" x14ac:dyDescent="0.2"/>
    <row r="35008" ht="12.75" customHeight="1" x14ac:dyDescent="0.2"/>
    <row r="35009" ht="12.75" customHeight="1" x14ac:dyDescent="0.2"/>
    <row r="35010" ht="12.75" customHeight="1" x14ac:dyDescent="0.2"/>
    <row r="35011" ht="12.75" customHeight="1" x14ac:dyDescent="0.2"/>
    <row r="35012" ht="12.75" customHeight="1" x14ac:dyDescent="0.2"/>
    <row r="35013" ht="12.75" customHeight="1" x14ac:dyDescent="0.2"/>
    <row r="35014" ht="12.75" customHeight="1" x14ac:dyDescent="0.2"/>
    <row r="35015" ht="12.75" customHeight="1" x14ac:dyDescent="0.2"/>
    <row r="35016" ht="12.75" customHeight="1" x14ac:dyDescent="0.2"/>
    <row r="35017" ht="12.75" customHeight="1" x14ac:dyDescent="0.2"/>
    <row r="35018" ht="12.75" customHeight="1" x14ac:dyDescent="0.2"/>
    <row r="35019" ht="12.75" customHeight="1" x14ac:dyDescent="0.2"/>
    <row r="35020" ht="12.75" customHeight="1" x14ac:dyDescent="0.2"/>
    <row r="35021" ht="12.75" customHeight="1" x14ac:dyDescent="0.2"/>
    <row r="35022" ht="12.75" customHeight="1" x14ac:dyDescent="0.2"/>
    <row r="35023" ht="12.75" customHeight="1" x14ac:dyDescent="0.2"/>
    <row r="35024" ht="12.75" customHeight="1" x14ac:dyDescent="0.2"/>
    <row r="35025" ht="12.75" customHeight="1" x14ac:dyDescent="0.2"/>
    <row r="35026" ht="12.75" customHeight="1" x14ac:dyDescent="0.2"/>
    <row r="35027" ht="12.75" customHeight="1" x14ac:dyDescent="0.2"/>
    <row r="35028" ht="12.75" customHeight="1" x14ac:dyDescent="0.2"/>
    <row r="35029" ht="12.75" customHeight="1" x14ac:dyDescent="0.2"/>
    <row r="35030" ht="12.75" customHeight="1" x14ac:dyDescent="0.2"/>
    <row r="35031" ht="12.75" customHeight="1" x14ac:dyDescent="0.2"/>
    <row r="35032" ht="12.75" customHeight="1" x14ac:dyDescent="0.2"/>
    <row r="35033" ht="12.75" customHeight="1" x14ac:dyDescent="0.2"/>
    <row r="35034" ht="12.75" customHeight="1" x14ac:dyDescent="0.2"/>
    <row r="35035" ht="12.75" customHeight="1" x14ac:dyDescent="0.2"/>
    <row r="35036" ht="12.75" customHeight="1" x14ac:dyDescent="0.2"/>
    <row r="35037" ht="12.75" customHeight="1" x14ac:dyDescent="0.2"/>
    <row r="35038" ht="12.75" customHeight="1" x14ac:dyDescent="0.2"/>
    <row r="35039" ht="12.75" customHeight="1" x14ac:dyDescent="0.2"/>
    <row r="35040" ht="12.75" customHeight="1" x14ac:dyDescent="0.2"/>
    <row r="35041" ht="12.75" customHeight="1" x14ac:dyDescent="0.2"/>
    <row r="35042" ht="12.75" customHeight="1" x14ac:dyDescent="0.2"/>
    <row r="35043" ht="12.75" customHeight="1" x14ac:dyDescent="0.2"/>
    <row r="35044" ht="12.75" customHeight="1" x14ac:dyDescent="0.2"/>
    <row r="35045" ht="12.75" customHeight="1" x14ac:dyDescent="0.2"/>
    <row r="35046" ht="12.75" customHeight="1" x14ac:dyDescent="0.2"/>
    <row r="35047" ht="12.75" customHeight="1" x14ac:dyDescent="0.2"/>
    <row r="35048" ht="12.75" customHeight="1" x14ac:dyDescent="0.2"/>
    <row r="35049" ht="12.75" customHeight="1" x14ac:dyDescent="0.2"/>
    <row r="35050" ht="12.75" customHeight="1" x14ac:dyDescent="0.2"/>
    <row r="35051" ht="12.75" customHeight="1" x14ac:dyDescent="0.2"/>
    <row r="35052" ht="12.75" customHeight="1" x14ac:dyDescent="0.2"/>
    <row r="35053" ht="12.75" customHeight="1" x14ac:dyDescent="0.2"/>
    <row r="35054" ht="12.75" customHeight="1" x14ac:dyDescent="0.2"/>
    <row r="35055" ht="12.75" customHeight="1" x14ac:dyDescent="0.2"/>
    <row r="35056" ht="12.75" customHeight="1" x14ac:dyDescent="0.2"/>
    <row r="35057" ht="12.75" customHeight="1" x14ac:dyDescent="0.2"/>
    <row r="35058" ht="12.75" customHeight="1" x14ac:dyDescent="0.2"/>
    <row r="35059" ht="12.75" customHeight="1" x14ac:dyDescent="0.2"/>
    <row r="35060" ht="12.75" customHeight="1" x14ac:dyDescent="0.2"/>
    <row r="35061" ht="12.75" customHeight="1" x14ac:dyDescent="0.2"/>
    <row r="35062" ht="12.75" customHeight="1" x14ac:dyDescent="0.2"/>
    <row r="35063" ht="12.75" customHeight="1" x14ac:dyDescent="0.2"/>
    <row r="35064" ht="12.75" customHeight="1" x14ac:dyDescent="0.2"/>
    <row r="35065" ht="12.75" customHeight="1" x14ac:dyDescent="0.2"/>
    <row r="35066" ht="12.75" customHeight="1" x14ac:dyDescent="0.2"/>
    <row r="35067" ht="12.75" customHeight="1" x14ac:dyDescent="0.2"/>
    <row r="35068" ht="12.75" customHeight="1" x14ac:dyDescent="0.2"/>
    <row r="35069" ht="12.75" customHeight="1" x14ac:dyDescent="0.2"/>
    <row r="35070" ht="12.75" customHeight="1" x14ac:dyDescent="0.2"/>
    <row r="35071" ht="12.75" customHeight="1" x14ac:dyDescent="0.2"/>
    <row r="35072" ht="12.75" customHeight="1" x14ac:dyDescent="0.2"/>
    <row r="35073" ht="12.75" customHeight="1" x14ac:dyDescent="0.2"/>
    <row r="35074" ht="12.75" customHeight="1" x14ac:dyDescent="0.2"/>
    <row r="35075" ht="12.75" customHeight="1" x14ac:dyDescent="0.2"/>
    <row r="35076" ht="12.75" customHeight="1" x14ac:dyDescent="0.2"/>
    <row r="35077" ht="12.75" customHeight="1" x14ac:dyDescent="0.2"/>
    <row r="35078" ht="12.75" customHeight="1" x14ac:dyDescent="0.2"/>
    <row r="35079" ht="12.75" customHeight="1" x14ac:dyDescent="0.2"/>
    <row r="35080" ht="12.75" customHeight="1" x14ac:dyDescent="0.2"/>
    <row r="35081" ht="12.75" customHeight="1" x14ac:dyDescent="0.2"/>
    <row r="35082" ht="12.75" customHeight="1" x14ac:dyDescent="0.2"/>
    <row r="35083" ht="12.75" customHeight="1" x14ac:dyDescent="0.2"/>
    <row r="35084" ht="12.75" customHeight="1" x14ac:dyDescent="0.2"/>
    <row r="35085" ht="12.75" customHeight="1" x14ac:dyDescent="0.2"/>
    <row r="35086" ht="12.75" customHeight="1" x14ac:dyDescent="0.2"/>
    <row r="35087" ht="12.75" customHeight="1" x14ac:dyDescent="0.2"/>
    <row r="35088" ht="12.75" customHeight="1" x14ac:dyDescent="0.2"/>
    <row r="35089" ht="12.75" customHeight="1" x14ac:dyDescent="0.2"/>
    <row r="35090" ht="12.75" customHeight="1" x14ac:dyDescent="0.2"/>
    <row r="35091" ht="12.75" customHeight="1" x14ac:dyDescent="0.2"/>
    <row r="35092" ht="12.75" customHeight="1" x14ac:dyDescent="0.2"/>
    <row r="35093" ht="12.75" customHeight="1" x14ac:dyDescent="0.2"/>
    <row r="35094" ht="12.75" customHeight="1" x14ac:dyDescent="0.2"/>
    <row r="35095" ht="12.75" customHeight="1" x14ac:dyDescent="0.2"/>
    <row r="35096" ht="12.75" customHeight="1" x14ac:dyDescent="0.2"/>
    <row r="35097" ht="12.75" customHeight="1" x14ac:dyDescent="0.2"/>
    <row r="35098" ht="12.75" customHeight="1" x14ac:dyDescent="0.2"/>
    <row r="35099" ht="12.75" customHeight="1" x14ac:dyDescent="0.2"/>
    <row r="35100" ht="12.75" customHeight="1" x14ac:dyDescent="0.2"/>
    <row r="35101" ht="12.75" customHeight="1" x14ac:dyDescent="0.2"/>
    <row r="35102" ht="12.75" customHeight="1" x14ac:dyDescent="0.2"/>
    <row r="35103" ht="12.75" customHeight="1" x14ac:dyDescent="0.2"/>
    <row r="35104" ht="12.75" customHeight="1" x14ac:dyDescent="0.2"/>
    <row r="35105" ht="12.75" customHeight="1" x14ac:dyDescent="0.2"/>
    <row r="35106" ht="12.75" customHeight="1" x14ac:dyDescent="0.2"/>
    <row r="35107" ht="12.75" customHeight="1" x14ac:dyDescent="0.2"/>
    <row r="35108" ht="12.75" customHeight="1" x14ac:dyDescent="0.2"/>
    <row r="35109" ht="12.75" customHeight="1" x14ac:dyDescent="0.2"/>
    <row r="35110" ht="12.75" customHeight="1" x14ac:dyDescent="0.2"/>
    <row r="35111" ht="12.75" customHeight="1" x14ac:dyDescent="0.2"/>
    <row r="35112" ht="12.75" customHeight="1" x14ac:dyDescent="0.2"/>
    <row r="35113" ht="12.75" customHeight="1" x14ac:dyDescent="0.2"/>
    <row r="35114" ht="12.75" customHeight="1" x14ac:dyDescent="0.2"/>
    <row r="35115" ht="12.75" customHeight="1" x14ac:dyDescent="0.2"/>
    <row r="35116" ht="12.75" customHeight="1" x14ac:dyDescent="0.2"/>
    <row r="35117" ht="12.75" customHeight="1" x14ac:dyDescent="0.2"/>
    <row r="35118" ht="12.75" customHeight="1" x14ac:dyDescent="0.2"/>
    <row r="35119" ht="12.75" customHeight="1" x14ac:dyDescent="0.2"/>
    <row r="35120" ht="12.75" customHeight="1" x14ac:dyDescent="0.2"/>
    <row r="35121" ht="12.75" customHeight="1" x14ac:dyDescent="0.2"/>
    <row r="35122" ht="12.75" customHeight="1" x14ac:dyDescent="0.2"/>
    <row r="35123" ht="12.75" customHeight="1" x14ac:dyDescent="0.2"/>
    <row r="35124" ht="12.75" customHeight="1" x14ac:dyDescent="0.2"/>
    <row r="35125" ht="12.75" customHeight="1" x14ac:dyDescent="0.2"/>
    <row r="35126" ht="12.75" customHeight="1" x14ac:dyDescent="0.2"/>
    <row r="35127" ht="12.75" customHeight="1" x14ac:dyDescent="0.2"/>
    <row r="35128" ht="12.75" customHeight="1" x14ac:dyDescent="0.2"/>
    <row r="35129" ht="12.75" customHeight="1" x14ac:dyDescent="0.2"/>
    <row r="35130" ht="12.75" customHeight="1" x14ac:dyDescent="0.2"/>
    <row r="35131" ht="12.75" customHeight="1" x14ac:dyDescent="0.2"/>
    <row r="35132" ht="12.75" customHeight="1" x14ac:dyDescent="0.2"/>
    <row r="35133" ht="12.75" customHeight="1" x14ac:dyDescent="0.2"/>
    <row r="35134" ht="12.75" customHeight="1" x14ac:dyDescent="0.2"/>
    <row r="35135" ht="12.75" customHeight="1" x14ac:dyDescent="0.2"/>
    <row r="35136" ht="12.75" customHeight="1" x14ac:dyDescent="0.2"/>
    <row r="35137" ht="12.75" customHeight="1" x14ac:dyDescent="0.2"/>
    <row r="35138" ht="12.75" customHeight="1" x14ac:dyDescent="0.2"/>
    <row r="35139" ht="12.75" customHeight="1" x14ac:dyDescent="0.2"/>
    <row r="35140" ht="12.75" customHeight="1" x14ac:dyDescent="0.2"/>
    <row r="35141" ht="12.75" customHeight="1" x14ac:dyDescent="0.2"/>
    <row r="35142" ht="12.75" customHeight="1" x14ac:dyDescent="0.2"/>
    <row r="35143" ht="12.75" customHeight="1" x14ac:dyDescent="0.2"/>
    <row r="35144" ht="12.75" customHeight="1" x14ac:dyDescent="0.2"/>
    <row r="35145" ht="12.75" customHeight="1" x14ac:dyDescent="0.2"/>
    <row r="35146" ht="12.75" customHeight="1" x14ac:dyDescent="0.2"/>
    <row r="35147" ht="12.75" customHeight="1" x14ac:dyDescent="0.2"/>
    <row r="35148" ht="12.75" customHeight="1" x14ac:dyDescent="0.2"/>
    <row r="35149" ht="12.75" customHeight="1" x14ac:dyDescent="0.2"/>
    <row r="35150" ht="12.75" customHeight="1" x14ac:dyDescent="0.2"/>
    <row r="35151" ht="12.75" customHeight="1" x14ac:dyDescent="0.2"/>
    <row r="35152" ht="12.75" customHeight="1" x14ac:dyDescent="0.2"/>
    <row r="35153" ht="12.75" customHeight="1" x14ac:dyDescent="0.2"/>
    <row r="35154" ht="12.75" customHeight="1" x14ac:dyDescent="0.2"/>
    <row r="35155" ht="12.75" customHeight="1" x14ac:dyDescent="0.2"/>
    <row r="35156" ht="12.75" customHeight="1" x14ac:dyDescent="0.2"/>
    <row r="35157" ht="12.75" customHeight="1" x14ac:dyDescent="0.2"/>
    <row r="35158" ht="12.75" customHeight="1" x14ac:dyDescent="0.2"/>
    <row r="35159" ht="12.75" customHeight="1" x14ac:dyDescent="0.2"/>
    <row r="35160" ht="12.75" customHeight="1" x14ac:dyDescent="0.2"/>
    <row r="35161" ht="12.75" customHeight="1" x14ac:dyDescent="0.2"/>
    <row r="35162" ht="12.75" customHeight="1" x14ac:dyDescent="0.2"/>
    <row r="35163" ht="12.75" customHeight="1" x14ac:dyDescent="0.2"/>
    <row r="35164" ht="12.75" customHeight="1" x14ac:dyDescent="0.2"/>
    <row r="35165" ht="12.75" customHeight="1" x14ac:dyDescent="0.2"/>
    <row r="35166" ht="12.75" customHeight="1" x14ac:dyDescent="0.2"/>
    <row r="35167" ht="12.75" customHeight="1" x14ac:dyDescent="0.2"/>
    <row r="35168" ht="12.75" customHeight="1" x14ac:dyDescent="0.2"/>
    <row r="35169" ht="12.75" customHeight="1" x14ac:dyDescent="0.2"/>
    <row r="35170" ht="12.75" customHeight="1" x14ac:dyDescent="0.2"/>
    <row r="35171" ht="12.75" customHeight="1" x14ac:dyDescent="0.2"/>
    <row r="35172" ht="12.75" customHeight="1" x14ac:dyDescent="0.2"/>
    <row r="35173" ht="12.75" customHeight="1" x14ac:dyDescent="0.2"/>
    <row r="35174" ht="12.75" customHeight="1" x14ac:dyDescent="0.2"/>
    <row r="35175" ht="12.75" customHeight="1" x14ac:dyDescent="0.2"/>
    <row r="35176" ht="12.75" customHeight="1" x14ac:dyDescent="0.2"/>
    <row r="35177" ht="12.75" customHeight="1" x14ac:dyDescent="0.2"/>
    <row r="35178" ht="12.75" customHeight="1" x14ac:dyDescent="0.2"/>
    <row r="35179" ht="12.75" customHeight="1" x14ac:dyDescent="0.2"/>
    <row r="35180" ht="12.75" customHeight="1" x14ac:dyDescent="0.2"/>
    <row r="35181" ht="12.75" customHeight="1" x14ac:dyDescent="0.2"/>
    <row r="35182" ht="12.75" customHeight="1" x14ac:dyDescent="0.2"/>
    <row r="35183" ht="12.75" customHeight="1" x14ac:dyDescent="0.2"/>
    <row r="35184" ht="12.75" customHeight="1" x14ac:dyDescent="0.2"/>
    <row r="35185" ht="12.75" customHeight="1" x14ac:dyDescent="0.2"/>
    <row r="35186" ht="12.75" customHeight="1" x14ac:dyDescent="0.2"/>
    <row r="35187" ht="12.75" customHeight="1" x14ac:dyDescent="0.2"/>
    <row r="35188" ht="12.75" customHeight="1" x14ac:dyDescent="0.2"/>
    <row r="35189" ht="12.75" customHeight="1" x14ac:dyDescent="0.2"/>
    <row r="35190" ht="12.75" customHeight="1" x14ac:dyDescent="0.2"/>
    <row r="35191" ht="12.75" customHeight="1" x14ac:dyDescent="0.2"/>
    <row r="35192" ht="12.75" customHeight="1" x14ac:dyDescent="0.2"/>
    <row r="35193" ht="12.75" customHeight="1" x14ac:dyDescent="0.2"/>
    <row r="35194" ht="12.75" customHeight="1" x14ac:dyDescent="0.2"/>
    <row r="35195" ht="12.75" customHeight="1" x14ac:dyDescent="0.2"/>
    <row r="35196" ht="12.75" customHeight="1" x14ac:dyDescent="0.2"/>
    <row r="35197" ht="12.75" customHeight="1" x14ac:dyDescent="0.2"/>
    <row r="35198" ht="12.75" customHeight="1" x14ac:dyDescent="0.2"/>
    <row r="35199" ht="12.75" customHeight="1" x14ac:dyDescent="0.2"/>
    <row r="35200" ht="12.75" customHeight="1" x14ac:dyDescent="0.2"/>
    <row r="35201" ht="12.75" customHeight="1" x14ac:dyDescent="0.2"/>
    <row r="35202" ht="12.75" customHeight="1" x14ac:dyDescent="0.2"/>
    <row r="35203" ht="12.75" customHeight="1" x14ac:dyDescent="0.2"/>
    <row r="35204" ht="12.75" customHeight="1" x14ac:dyDescent="0.2"/>
    <row r="35205" ht="12.75" customHeight="1" x14ac:dyDescent="0.2"/>
    <row r="35206" ht="12.75" customHeight="1" x14ac:dyDescent="0.2"/>
    <row r="35207" ht="12.75" customHeight="1" x14ac:dyDescent="0.2"/>
    <row r="35208" ht="12.75" customHeight="1" x14ac:dyDescent="0.2"/>
    <row r="35209" ht="12.75" customHeight="1" x14ac:dyDescent="0.2"/>
    <row r="35210" ht="12.75" customHeight="1" x14ac:dyDescent="0.2"/>
    <row r="35211" ht="12.75" customHeight="1" x14ac:dyDescent="0.2"/>
    <row r="35212" ht="12.75" customHeight="1" x14ac:dyDescent="0.2"/>
    <row r="35213" ht="12.75" customHeight="1" x14ac:dyDescent="0.2"/>
    <row r="35214" ht="12.75" customHeight="1" x14ac:dyDescent="0.2"/>
    <row r="35215" ht="12.75" customHeight="1" x14ac:dyDescent="0.2"/>
    <row r="35216" ht="12.75" customHeight="1" x14ac:dyDescent="0.2"/>
    <row r="35217" ht="12.75" customHeight="1" x14ac:dyDescent="0.2"/>
    <row r="35218" ht="12.75" customHeight="1" x14ac:dyDescent="0.2"/>
    <row r="35219" ht="12.75" customHeight="1" x14ac:dyDescent="0.2"/>
    <row r="35220" ht="12.75" customHeight="1" x14ac:dyDescent="0.2"/>
    <row r="35221" ht="12.75" customHeight="1" x14ac:dyDescent="0.2"/>
    <row r="35222" ht="12.75" customHeight="1" x14ac:dyDescent="0.2"/>
    <row r="35223" ht="12.75" customHeight="1" x14ac:dyDescent="0.2"/>
    <row r="35224" ht="12.75" customHeight="1" x14ac:dyDescent="0.2"/>
    <row r="35225" ht="12.75" customHeight="1" x14ac:dyDescent="0.2"/>
    <row r="35226" ht="12.75" customHeight="1" x14ac:dyDescent="0.2"/>
    <row r="35227" ht="12.75" customHeight="1" x14ac:dyDescent="0.2"/>
    <row r="35228" ht="12.75" customHeight="1" x14ac:dyDescent="0.2"/>
    <row r="35229" ht="12.75" customHeight="1" x14ac:dyDescent="0.2"/>
    <row r="35230" ht="12.75" customHeight="1" x14ac:dyDescent="0.2"/>
    <row r="35231" ht="12.75" customHeight="1" x14ac:dyDescent="0.2"/>
    <row r="35232" ht="12.75" customHeight="1" x14ac:dyDescent="0.2"/>
    <row r="35233" ht="12.75" customHeight="1" x14ac:dyDescent="0.2"/>
    <row r="35234" ht="12.75" customHeight="1" x14ac:dyDescent="0.2"/>
    <row r="35235" ht="12.75" customHeight="1" x14ac:dyDescent="0.2"/>
    <row r="35236" ht="12.75" customHeight="1" x14ac:dyDescent="0.2"/>
    <row r="35237" ht="12.75" customHeight="1" x14ac:dyDescent="0.2"/>
    <row r="35238" ht="12.75" customHeight="1" x14ac:dyDescent="0.2"/>
    <row r="35239" ht="12.75" customHeight="1" x14ac:dyDescent="0.2"/>
    <row r="35240" ht="12.75" customHeight="1" x14ac:dyDescent="0.2"/>
    <row r="35241" ht="12.75" customHeight="1" x14ac:dyDescent="0.2"/>
    <row r="35242" ht="12.75" customHeight="1" x14ac:dyDescent="0.2"/>
    <row r="35243" ht="12.75" customHeight="1" x14ac:dyDescent="0.2"/>
    <row r="35244" ht="12.75" customHeight="1" x14ac:dyDescent="0.2"/>
    <row r="35245" ht="12.75" customHeight="1" x14ac:dyDescent="0.2"/>
    <row r="35246" ht="12.75" customHeight="1" x14ac:dyDescent="0.2"/>
    <row r="35247" ht="12.75" customHeight="1" x14ac:dyDescent="0.2"/>
    <row r="35248" ht="12.75" customHeight="1" x14ac:dyDescent="0.2"/>
    <row r="35249" ht="12.75" customHeight="1" x14ac:dyDescent="0.2"/>
    <row r="35250" ht="12.75" customHeight="1" x14ac:dyDescent="0.2"/>
    <row r="35251" ht="12.75" customHeight="1" x14ac:dyDescent="0.2"/>
    <row r="35252" ht="12.75" customHeight="1" x14ac:dyDescent="0.2"/>
    <row r="35253" ht="12.75" customHeight="1" x14ac:dyDescent="0.2"/>
    <row r="35254" ht="12.75" customHeight="1" x14ac:dyDescent="0.2"/>
    <row r="35255" ht="12.75" customHeight="1" x14ac:dyDescent="0.2"/>
    <row r="35256" ht="12.75" customHeight="1" x14ac:dyDescent="0.2"/>
    <row r="35257" ht="12.75" customHeight="1" x14ac:dyDescent="0.2"/>
    <row r="35258" ht="12.75" customHeight="1" x14ac:dyDescent="0.2"/>
    <row r="35259" ht="12.75" customHeight="1" x14ac:dyDescent="0.2"/>
    <row r="35260" ht="12.75" customHeight="1" x14ac:dyDescent="0.2"/>
    <row r="35261" ht="12.75" customHeight="1" x14ac:dyDescent="0.2"/>
    <row r="35262" ht="12.75" customHeight="1" x14ac:dyDescent="0.2"/>
    <row r="35263" ht="12.75" customHeight="1" x14ac:dyDescent="0.2"/>
    <row r="35264" ht="12.75" customHeight="1" x14ac:dyDescent="0.2"/>
    <row r="35265" ht="12.75" customHeight="1" x14ac:dyDescent="0.2"/>
    <row r="35266" ht="12.75" customHeight="1" x14ac:dyDescent="0.2"/>
    <row r="35267" ht="12.75" customHeight="1" x14ac:dyDescent="0.2"/>
    <row r="35268" ht="12.75" customHeight="1" x14ac:dyDescent="0.2"/>
    <row r="35269" ht="12.75" customHeight="1" x14ac:dyDescent="0.2"/>
    <row r="35270" ht="12.75" customHeight="1" x14ac:dyDescent="0.2"/>
    <row r="35271" ht="12.75" customHeight="1" x14ac:dyDescent="0.2"/>
    <row r="35272" ht="12.75" customHeight="1" x14ac:dyDescent="0.2"/>
    <row r="35273" ht="12.75" customHeight="1" x14ac:dyDescent="0.2"/>
    <row r="35274" ht="12.75" customHeight="1" x14ac:dyDescent="0.2"/>
    <row r="35275" ht="12.75" customHeight="1" x14ac:dyDescent="0.2"/>
    <row r="35276" ht="12.75" customHeight="1" x14ac:dyDescent="0.2"/>
    <row r="35277" ht="12.75" customHeight="1" x14ac:dyDescent="0.2"/>
    <row r="35278" ht="12.75" customHeight="1" x14ac:dyDescent="0.2"/>
    <row r="35279" ht="12.75" customHeight="1" x14ac:dyDescent="0.2"/>
    <row r="35280" ht="12.75" customHeight="1" x14ac:dyDescent="0.2"/>
    <row r="35281" ht="12.75" customHeight="1" x14ac:dyDescent="0.2"/>
    <row r="35282" ht="12.75" customHeight="1" x14ac:dyDescent="0.2"/>
    <row r="35283" ht="12.75" customHeight="1" x14ac:dyDescent="0.2"/>
    <row r="35284" ht="12.75" customHeight="1" x14ac:dyDescent="0.2"/>
    <row r="35285" ht="12.75" customHeight="1" x14ac:dyDescent="0.2"/>
    <row r="35286" ht="12.75" customHeight="1" x14ac:dyDescent="0.2"/>
    <row r="35287" ht="12.75" customHeight="1" x14ac:dyDescent="0.2"/>
    <row r="35288" ht="12.75" customHeight="1" x14ac:dyDescent="0.2"/>
    <row r="35289" ht="12.75" customHeight="1" x14ac:dyDescent="0.2"/>
    <row r="35290" ht="12.75" customHeight="1" x14ac:dyDescent="0.2"/>
    <row r="35291" ht="12.75" customHeight="1" x14ac:dyDescent="0.2"/>
    <row r="35292" ht="12.75" customHeight="1" x14ac:dyDescent="0.2"/>
    <row r="35293" ht="12.75" customHeight="1" x14ac:dyDescent="0.2"/>
    <row r="35294" ht="12.75" customHeight="1" x14ac:dyDescent="0.2"/>
    <row r="35295" ht="12.75" customHeight="1" x14ac:dyDescent="0.2"/>
    <row r="35296" ht="12.75" customHeight="1" x14ac:dyDescent="0.2"/>
    <row r="35297" ht="12.75" customHeight="1" x14ac:dyDescent="0.2"/>
    <row r="35298" ht="12.75" customHeight="1" x14ac:dyDescent="0.2"/>
    <row r="35299" ht="12.75" customHeight="1" x14ac:dyDescent="0.2"/>
    <row r="35300" ht="12.75" customHeight="1" x14ac:dyDescent="0.2"/>
    <row r="35301" ht="12.75" customHeight="1" x14ac:dyDescent="0.2"/>
    <row r="35302" ht="12.75" customHeight="1" x14ac:dyDescent="0.2"/>
    <row r="35303" ht="12.75" customHeight="1" x14ac:dyDescent="0.2"/>
    <row r="35304" ht="12.75" customHeight="1" x14ac:dyDescent="0.2"/>
    <row r="35305" ht="12.75" customHeight="1" x14ac:dyDescent="0.2"/>
    <row r="35306" ht="12.75" customHeight="1" x14ac:dyDescent="0.2"/>
    <row r="35307" ht="12.75" customHeight="1" x14ac:dyDescent="0.2"/>
    <row r="35308" ht="12.75" customHeight="1" x14ac:dyDescent="0.2"/>
    <row r="35309" ht="12.75" customHeight="1" x14ac:dyDescent="0.2"/>
    <row r="35310" ht="12.75" customHeight="1" x14ac:dyDescent="0.2"/>
    <row r="35311" ht="12.75" customHeight="1" x14ac:dyDescent="0.2"/>
    <row r="35312" ht="12.75" customHeight="1" x14ac:dyDescent="0.2"/>
    <row r="35313" ht="12.75" customHeight="1" x14ac:dyDescent="0.2"/>
    <row r="35314" ht="12.75" customHeight="1" x14ac:dyDescent="0.2"/>
    <row r="35315" ht="12.75" customHeight="1" x14ac:dyDescent="0.2"/>
    <row r="35316" ht="12.75" customHeight="1" x14ac:dyDescent="0.2"/>
    <row r="35317" ht="12.75" customHeight="1" x14ac:dyDescent="0.2"/>
    <row r="35318" ht="12.75" customHeight="1" x14ac:dyDescent="0.2"/>
    <row r="35319" ht="12.75" customHeight="1" x14ac:dyDescent="0.2"/>
    <row r="35320" ht="12.75" customHeight="1" x14ac:dyDescent="0.2"/>
    <row r="35321" ht="12.75" customHeight="1" x14ac:dyDescent="0.2"/>
    <row r="35322" ht="12.75" customHeight="1" x14ac:dyDescent="0.2"/>
    <row r="35323" ht="12.75" customHeight="1" x14ac:dyDescent="0.2"/>
    <row r="35324" ht="12.75" customHeight="1" x14ac:dyDescent="0.2"/>
    <row r="35325" ht="12.75" customHeight="1" x14ac:dyDescent="0.2"/>
    <row r="35326" ht="12.75" customHeight="1" x14ac:dyDescent="0.2"/>
    <row r="35327" ht="12.75" customHeight="1" x14ac:dyDescent="0.2"/>
    <row r="35328" ht="12.75" customHeight="1" x14ac:dyDescent="0.2"/>
    <row r="35329" ht="12.75" customHeight="1" x14ac:dyDescent="0.2"/>
    <row r="35330" ht="12.75" customHeight="1" x14ac:dyDescent="0.2"/>
    <row r="35331" ht="12.75" customHeight="1" x14ac:dyDescent="0.2"/>
    <row r="35332" ht="12.75" customHeight="1" x14ac:dyDescent="0.2"/>
    <row r="35333" ht="12.75" customHeight="1" x14ac:dyDescent="0.2"/>
    <row r="35334" ht="12.75" customHeight="1" x14ac:dyDescent="0.2"/>
    <row r="35335" ht="12.75" customHeight="1" x14ac:dyDescent="0.2"/>
    <row r="35336" ht="12.75" customHeight="1" x14ac:dyDescent="0.2"/>
    <row r="35337" ht="12.75" customHeight="1" x14ac:dyDescent="0.2"/>
    <row r="35338" ht="12.75" customHeight="1" x14ac:dyDescent="0.2"/>
    <row r="35339" ht="12.75" customHeight="1" x14ac:dyDescent="0.2"/>
    <row r="35340" ht="12.75" customHeight="1" x14ac:dyDescent="0.2"/>
    <row r="35341" ht="12.75" customHeight="1" x14ac:dyDescent="0.2"/>
    <row r="35342" ht="12.75" customHeight="1" x14ac:dyDescent="0.2"/>
    <row r="35343" ht="12.75" customHeight="1" x14ac:dyDescent="0.2"/>
    <row r="35344" ht="12.75" customHeight="1" x14ac:dyDescent="0.2"/>
    <row r="35345" ht="12.75" customHeight="1" x14ac:dyDescent="0.2"/>
    <row r="35346" ht="12.75" customHeight="1" x14ac:dyDescent="0.2"/>
    <row r="35347" ht="12.75" customHeight="1" x14ac:dyDescent="0.2"/>
    <row r="35348" ht="12.75" customHeight="1" x14ac:dyDescent="0.2"/>
    <row r="35349" ht="12.75" customHeight="1" x14ac:dyDescent="0.2"/>
    <row r="35350" ht="12.75" customHeight="1" x14ac:dyDescent="0.2"/>
    <row r="35351" ht="12.75" customHeight="1" x14ac:dyDescent="0.2"/>
    <row r="35352" ht="12.75" customHeight="1" x14ac:dyDescent="0.2"/>
    <row r="35353" ht="12.75" customHeight="1" x14ac:dyDescent="0.2"/>
    <row r="35354" ht="12.75" customHeight="1" x14ac:dyDescent="0.2"/>
    <row r="35355" ht="12.75" customHeight="1" x14ac:dyDescent="0.2"/>
    <row r="35356" ht="12.75" customHeight="1" x14ac:dyDescent="0.2"/>
    <row r="35357" ht="12.75" customHeight="1" x14ac:dyDescent="0.2"/>
    <row r="35358" ht="12.75" customHeight="1" x14ac:dyDescent="0.2"/>
    <row r="35359" ht="12.75" customHeight="1" x14ac:dyDescent="0.2"/>
    <row r="35360" ht="12.75" customHeight="1" x14ac:dyDescent="0.2"/>
    <row r="35361" ht="12.75" customHeight="1" x14ac:dyDescent="0.2"/>
    <row r="35362" ht="12.75" customHeight="1" x14ac:dyDescent="0.2"/>
    <row r="35363" ht="12.75" customHeight="1" x14ac:dyDescent="0.2"/>
    <row r="35364" ht="12.75" customHeight="1" x14ac:dyDescent="0.2"/>
    <row r="35365" ht="12.75" customHeight="1" x14ac:dyDescent="0.2"/>
    <row r="35366" ht="12.75" customHeight="1" x14ac:dyDescent="0.2"/>
    <row r="35367" ht="12.75" customHeight="1" x14ac:dyDescent="0.2"/>
    <row r="35368" ht="12.75" customHeight="1" x14ac:dyDescent="0.2"/>
    <row r="35369" ht="12.75" customHeight="1" x14ac:dyDescent="0.2"/>
    <row r="35370" ht="12.75" customHeight="1" x14ac:dyDescent="0.2"/>
    <row r="35371" ht="12.75" customHeight="1" x14ac:dyDescent="0.2"/>
    <row r="35372" ht="12.75" customHeight="1" x14ac:dyDescent="0.2"/>
    <row r="35373" ht="12.75" customHeight="1" x14ac:dyDescent="0.2"/>
    <row r="35374" ht="12.75" customHeight="1" x14ac:dyDescent="0.2"/>
    <row r="35375" ht="12.75" customHeight="1" x14ac:dyDescent="0.2"/>
    <row r="35376" ht="12.75" customHeight="1" x14ac:dyDescent="0.2"/>
    <row r="35377" ht="12.75" customHeight="1" x14ac:dyDescent="0.2"/>
    <row r="35378" ht="12.75" customHeight="1" x14ac:dyDescent="0.2"/>
    <row r="35379" ht="12.75" customHeight="1" x14ac:dyDescent="0.2"/>
    <row r="35380" ht="12.75" customHeight="1" x14ac:dyDescent="0.2"/>
    <row r="35381" ht="12.75" customHeight="1" x14ac:dyDescent="0.2"/>
    <row r="35382" ht="12.75" customHeight="1" x14ac:dyDescent="0.2"/>
    <row r="35383" ht="12.75" customHeight="1" x14ac:dyDescent="0.2"/>
    <row r="35384" ht="12.75" customHeight="1" x14ac:dyDescent="0.2"/>
    <row r="35385" ht="12.75" customHeight="1" x14ac:dyDescent="0.2"/>
    <row r="35386" ht="12.75" customHeight="1" x14ac:dyDescent="0.2"/>
    <row r="35387" ht="12.75" customHeight="1" x14ac:dyDescent="0.2"/>
    <row r="35388" ht="12.75" customHeight="1" x14ac:dyDescent="0.2"/>
    <row r="35389" ht="12.75" customHeight="1" x14ac:dyDescent="0.2"/>
    <row r="35390" ht="12.75" customHeight="1" x14ac:dyDescent="0.2"/>
    <row r="35391" ht="12.75" customHeight="1" x14ac:dyDescent="0.2"/>
    <row r="35392" ht="12.75" customHeight="1" x14ac:dyDescent="0.2"/>
    <row r="35393" ht="12.75" customHeight="1" x14ac:dyDescent="0.2"/>
    <row r="35394" ht="12.75" customHeight="1" x14ac:dyDescent="0.2"/>
    <row r="35395" ht="12.75" customHeight="1" x14ac:dyDescent="0.2"/>
    <row r="35396" ht="12.75" customHeight="1" x14ac:dyDescent="0.2"/>
    <row r="35397" ht="12.75" customHeight="1" x14ac:dyDescent="0.2"/>
    <row r="35398" ht="12.75" customHeight="1" x14ac:dyDescent="0.2"/>
    <row r="35399" ht="12.75" customHeight="1" x14ac:dyDescent="0.2"/>
    <row r="35400" ht="12.75" customHeight="1" x14ac:dyDescent="0.2"/>
    <row r="35401" ht="12.75" customHeight="1" x14ac:dyDescent="0.2"/>
    <row r="35402" ht="12.75" customHeight="1" x14ac:dyDescent="0.2"/>
    <row r="35403" ht="12.75" customHeight="1" x14ac:dyDescent="0.2"/>
    <row r="35404" ht="12.75" customHeight="1" x14ac:dyDescent="0.2"/>
    <row r="35405" ht="12.75" customHeight="1" x14ac:dyDescent="0.2"/>
    <row r="35406" ht="12.75" customHeight="1" x14ac:dyDescent="0.2"/>
    <row r="35407" ht="12.75" customHeight="1" x14ac:dyDescent="0.2"/>
    <row r="35408" ht="12.75" customHeight="1" x14ac:dyDescent="0.2"/>
    <row r="35409" ht="12.75" customHeight="1" x14ac:dyDescent="0.2"/>
    <row r="35410" ht="12.75" customHeight="1" x14ac:dyDescent="0.2"/>
    <row r="35411" ht="12.75" customHeight="1" x14ac:dyDescent="0.2"/>
    <row r="35412" ht="12.75" customHeight="1" x14ac:dyDescent="0.2"/>
    <row r="35413" ht="12.75" customHeight="1" x14ac:dyDescent="0.2"/>
    <row r="35414" ht="12.75" customHeight="1" x14ac:dyDescent="0.2"/>
    <row r="35415" ht="12.75" customHeight="1" x14ac:dyDescent="0.2"/>
    <row r="35416" ht="12.75" customHeight="1" x14ac:dyDescent="0.2"/>
    <row r="35417" ht="12.75" customHeight="1" x14ac:dyDescent="0.2"/>
    <row r="35418" ht="12.75" customHeight="1" x14ac:dyDescent="0.2"/>
    <row r="35419" ht="12.75" customHeight="1" x14ac:dyDescent="0.2"/>
    <row r="35420" ht="12.75" customHeight="1" x14ac:dyDescent="0.2"/>
    <row r="35421" ht="12.75" customHeight="1" x14ac:dyDescent="0.2"/>
    <row r="35422" ht="12.75" customHeight="1" x14ac:dyDescent="0.2"/>
    <row r="35423" ht="12.75" customHeight="1" x14ac:dyDescent="0.2"/>
    <row r="35424" ht="12.75" customHeight="1" x14ac:dyDescent="0.2"/>
    <row r="35425" ht="12.75" customHeight="1" x14ac:dyDescent="0.2"/>
    <row r="35426" ht="12.75" customHeight="1" x14ac:dyDescent="0.2"/>
    <row r="35427" ht="12.75" customHeight="1" x14ac:dyDescent="0.2"/>
    <row r="35428" ht="12.75" customHeight="1" x14ac:dyDescent="0.2"/>
    <row r="35429" ht="12.75" customHeight="1" x14ac:dyDescent="0.2"/>
    <row r="35430" ht="12.75" customHeight="1" x14ac:dyDescent="0.2"/>
    <row r="35431" ht="12.75" customHeight="1" x14ac:dyDescent="0.2"/>
    <row r="35432" ht="12.75" customHeight="1" x14ac:dyDescent="0.2"/>
    <row r="35433" ht="12.75" customHeight="1" x14ac:dyDescent="0.2"/>
    <row r="35434" ht="12.75" customHeight="1" x14ac:dyDescent="0.2"/>
    <row r="35435" ht="12.75" customHeight="1" x14ac:dyDescent="0.2"/>
    <row r="35436" ht="12.75" customHeight="1" x14ac:dyDescent="0.2"/>
    <row r="35437" ht="12.75" customHeight="1" x14ac:dyDescent="0.2"/>
    <row r="35438" ht="12.75" customHeight="1" x14ac:dyDescent="0.2"/>
    <row r="35439" ht="12.75" customHeight="1" x14ac:dyDescent="0.2"/>
    <row r="35440" ht="12.75" customHeight="1" x14ac:dyDescent="0.2"/>
    <row r="35441" ht="12.75" customHeight="1" x14ac:dyDescent="0.2"/>
    <row r="35442" ht="12.75" customHeight="1" x14ac:dyDescent="0.2"/>
    <row r="35443" ht="12.75" customHeight="1" x14ac:dyDescent="0.2"/>
    <row r="35444" ht="12.75" customHeight="1" x14ac:dyDescent="0.2"/>
    <row r="35445" ht="12.75" customHeight="1" x14ac:dyDescent="0.2"/>
    <row r="35446" ht="12.75" customHeight="1" x14ac:dyDescent="0.2"/>
    <row r="35447" ht="12.75" customHeight="1" x14ac:dyDescent="0.2"/>
    <row r="35448" ht="12.75" customHeight="1" x14ac:dyDescent="0.2"/>
    <row r="35449" ht="12.75" customHeight="1" x14ac:dyDescent="0.2"/>
    <row r="35450" ht="12.75" customHeight="1" x14ac:dyDescent="0.2"/>
    <row r="35451" ht="12.75" customHeight="1" x14ac:dyDescent="0.2"/>
    <row r="35452" ht="12.75" customHeight="1" x14ac:dyDescent="0.2"/>
    <row r="35453" ht="12.75" customHeight="1" x14ac:dyDescent="0.2"/>
    <row r="35454" ht="12.75" customHeight="1" x14ac:dyDescent="0.2"/>
    <row r="35455" ht="12.75" customHeight="1" x14ac:dyDescent="0.2"/>
    <row r="35456" ht="12.75" customHeight="1" x14ac:dyDescent="0.2"/>
    <row r="35457" ht="12.75" customHeight="1" x14ac:dyDescent="0.2"/>
    <row r="35458" ht="12.75" customHeight="1" x14ac:dyDescent="0.2"/>
    <row r="35459" ht="12.75" customHeight="1" x14ac:dyDescent="0.2"/>
    <row r="35460" ht="12.75" customHeight="1" x14ac:dyDescent="0.2"/>
    <row r="35461" ht="12.75" customHeight="1" x14ac:dyDescent="0.2"/>
    <row r="35462" ht="12.75" customHeight="1" x14ac:dyDescent="0.2"/>
    <row r="35463" ht="12.75" customHeight="1" x14ac:dyDescent="0.2"/>
    <row r="35464" ht="12.75" customHeight="1" x14ac:dyDescent="0.2"/>
    <row r="35465" ht="12.75" customHeight="1" x14ac:dyDescent="0.2"/>
    <row r="35466" ht="12.75" customHeight="1" x14ac:dyDescent="0.2"/>
    <row r="35467" ht="12.75" customHeight="1" x14ac:dyDescent="0.2"/>
    <row r="35468" ht="12.75" customHeight="1" x14ac:dyDescent="0.2"/>
    <row r="35469" ht="12.75" customHeight="1" x14ac:dyDescent="0.2"/>
    <row r="35470" ht="12.75" customHeight="1" x14ac:dyDescent="0.2"/>
    <row r="35471" ht="12.75" customHeight="1" x14ac:dyDescent="0.2"/>
    <row r="35472" ht="12.75" customHeight="1" x14ac:dyDescent="0.2"/>
    <row r="35473" ht="12.75" customHeight="1" x14ac:dyDescent="0.2"/>
    <row r="35474" ht="12.75" customHeight="1" x14ac:dyDescent="0.2"/>
    <row r="35475" ht="12.75" customHeight="1" x14ac:dyDescent="0.2"/>
    <row r="35476" ht="12.75" customHeight="1" x14ac:dyDescent="0.2"/>
    <row r="35477" ht="12.75" customHeight="1" x14ac:dyDescent="0.2"/>
    <row r="35478" ht="12.75" customHeight="1" x14ac:dyDescent="0.2"/>
    <row r="35479" ht="12.75" customHeight="1" x14ac:dyDescent="0.2"/>
    <row r="35480" ht="12.75" customHeight="1" x14ac:dyDescent="0.2"/>
    <row r="35481" ht="12.75" customHeight="1" x14ac:dyDescent="0.2"/>
    <row r="35482" ht="12.75" customHeight="1" x14ac:dyDescent="0.2"/>
    <row r="35483" ht="12.75" customHeight="1" x14ac:dyDescent="0.2"/>
    <row r="35484" ht="12.75" customHeight="1" x14ac:dyDescent="0.2"/>
    <row r="35485" ht="12.75" customHeight="1" x14ac:dyDescent="0.2"/>
    <row r="35486" ht="12.75" customHeight="1" x14ac:dyDescent="0.2"/>
    <row r="35487" ht="12.75" customHeight="1" x14ac:dyDescent="0.2"/>
    <row r="35488" ht="12.75" customHeight="1" x14ac:dyDescent="0.2"/>
    <row r="35489" ht="12.75" customHeight="1" x14ac:dyDescent="0.2"/>
    <row r="35490" ht="12.75" customHeight="1" x14ac:dyDescent="0.2"/>
    <row r="35491" ht="12.75" customHeight="1" x14ac:dyDescent="0.2"/>
    <row r="35492" ht="12.75" customHeight="1" x14ac:dyDescent="0.2"/>
    <row r="35493" ht="12.75" customHeight="1" x14ac:dyDescent="0.2"/>
    <row r="35494" ht="12.75" customHeight="1" x14ac:dyDescent="0.2"/>
    <row r="35495" ht="12.75" customHeight="1" x14ac:dyDescent="0.2"/>
    <row r="35496" ht="12.75" customHeight="1" x14ac:dyDescent="0.2"/>
    <row r="35497" ht="12.75" customHeight="1" x14ac:dyDescent="0.2"/>
    <row r="35498" ht="12.75" customHeight="1" x14ac:dyDescent="0.2"/>
    <row r="35499" ht="12.75" customHeight="1" x14ac:dyDescent="0.2"/>
    <row r="35500" ht="12.75" customHeight="1" x14ac:dyDescent="0.2"/>
    <row r="35501" ht="12.75" customHeight="1" x14ac:dyDescent="0.2"/>
    <row r="35502" ht="12.75" customHeight="1" x14ac:dyDescent="0.2"/>
    <row r="35503" ht="12.75" customHeight="1" x14ac:dyDescent="0.2"/>
    <row r="35504" ht="12.75" customHeight="1" x14ac:dyDescent="0.2"/>
    <row r="35505" ht="12.75" customHeight="1" x14ac:dyDescent="0.2"/>
    <row r="35506" ht="12.75" customHeight="1" x14ac:dyDescent="0.2"/>
    <row r="35507" ht="12.75" customHeight="1" x14ac:dyDescent="0.2"/>
    <row r="35508" ht="12.75" customHeight="1" x14ac:dyDescent="0.2"/>
    <row r="35509" ht="12.75" customHeight="1" x14ac:dyDescent="0.2"/>
    <row r="35510" ht="12.75" customHeight="1" x14ac:dyDescent="0.2"/>
    <row r="35511" ht="12.75" customHeight="1" x14ac:dyDescent="0.2"/>
    <row r="35512" ht="12.75" customHeight="1" x14ac:dyDescent="0.2"/>
    <row r="35513" ht="12.75" customHeight="1" x14ac:dyDescent="0.2"/>
    <row r="35514" ht="12.75" customHeight="1" x14ac:dyDescent="0.2"/>
    <row r="35515" ht="12.75" customHeight="1" x14ac:dyDescent="0.2"/>
    <row r="35516" ht="12.75" customHeight="1" x14ac:dyDescent="0.2"/>
    <row r="35517" ht="12.75" customHeight="1" x14ac:dyDescent="0.2"/>
    <row r="35518" ht="12.75" customHeight="1" x14ac:dyDescent="0.2"/>
    <row r="35519" ht="12.75" customHeight="1" x14ac:dyDescent="0.2"/>
    <row r="35520" ht="12.75" customHeight="1" x14ac:dyDescent="0.2"/>
    <row r="35521" ht="12.75" customHeight="1" x14ac:dyDescent="0.2"/>
    <row r="35522" ht="12.75" customHeight="1" x14ac:dyDescent="0.2"/>
    <row r="35523" ht="12.75" customHeight="1" x14ac:dyDescent="0.2"/>
    <row r="35524" ht="12.75" customHeight="1" x14ac:dyDescent="0.2"/>
    <row r="35525" ht="12.75" customHeight="1" x14ac:dyDescent="0.2"/>
    <row r="35526" ht="12.75" customHeight="1" x14ac:dyDescent="0.2"/>
    <row r="35527" ht="12.75" customHeight="1" x14ac:dyDescent="0.2"/>
    <row r="35528" ht="12.75" customHeight="1" x14ac:dyDescent="0.2"/>
    <row r="35529" ht="12.75" customHeight="1" x14ac:dyDescent="0.2"/>
    <row r="35530" ht="12.75" customHeight="1" x14ac:dyDescent="0.2"/>
    <row r="35531" ht="12.75" customHeight="1" x14ac:dyDescent="0.2"/>
    <row r="35532" ht="12.75" customHeight="1" x14ac:dyDescent="0.2"/>
    <row r="35533" ht="12.75" customHeight="1" x14ac:dyDescent="0.2"/>
    <row r="35534" ht="12.75" customHeight="1" x14ac:dyDescent="0.2"/>
    <row r="35535" ht="12.75" customHeight="1" x14ac:dyDescent="0.2"/>
    <row r="35536" ht="12.75" customHeight="1" x14ac:dyDescent="0.2"/>
    <row r="35537" ht="12.75" customHeight="1" x14ac:dyDescent="0.2"/>
    <row r="35538" ht="12.75" customHeight="1" x14ac:dyDescent="0.2"/>
    <row r="35539" ht="12.75" customHeight="1" x14ac:dyDescent="0.2"/>
    <row r="35540" ht="12.75" customHeight="1" x14ac:dyDescent="0.2"/>
    <row r="35541" ht="12.75" customHeight="1" x14ac:dyDescent="0.2"/>
    <row r="35542" ht="12.75" customHeight="1" x14ac:dyDescent="0.2"/>
    <row r="35543" ht="12.75" customHeight="1" x14ac:dyDescent="0.2"/>
    <row r="35544" ht="12.75" customHeight="1" x14ac:dyDescent="0.2"/>
    <row r="35545" ht="12.75" customHeight="1" x14ac:dyDescent="0.2"/>
    <row r="35546" ht="12.75" customHeight="1" x14ac:dyDescent="0.2"/>
    <row r="35547" ht="12.75" customHeight="1" x14ac:dyDescent="0.2"/>
    <row r="35548" ht="12.75" customHeight="1" x14ac:dyDescent="0.2"/>
    <row r="35549" ht="12.75" customHeight="1" x14ac:dyDescent="0.2"/>
    <row r="35550" ht="12.75" customHeight="1" x14ac:dyDescent="0.2"/>
    <row r="35551" ht="12.75" customHeight="1" x14ac:dyDescent="0.2"/>
    <row r="35552" ht="12.75" customHeight="1" x14ac:dyDescent="0.2"/>
    <row r="35553" ht="12.75" customHeight="1" x14ac:dyDescent="0.2"/>
    <row r="35554" ht="12.75" customHeight="1" x14ac:dyDescent="0.2"/>
    <row r="35555" ht="12.75" customHeight="1" x14ac:dyDescent="0.2"/>
    <row r="35556" ht="12.75" customHeight="1" x14ac:dyDescent="0.2"/>
    <row r="35557" ht="12.75" customHeight="1" x14ac:dyDescent="0.2"/>
    <row r="35558" ht="12.75" customHeight="1" x14ac:dyDescent="0.2"/>
    <row r="35559" ht="12.75" customHeight="1" x14ac:dyDescent="0.2"/>
    <row r="35560" ht="12.75" customHeight="1" x14ac:dyDescent="0.2"/>
    <row r="35561" ht="12.75" customHeight="1" x14ac:dyDescent="0.2"/>
    <row r="35562" ht="12.75" customHeight="1" x14ac:dyDescent="0.2"/>
    <row r="35563" ht="12.75" customHeight="1" x14ac:dyDescent="0.2"/>
    <row r="35564" ht="12.75" customHeight="1" x14ac:dyDescent="0.2"/>
    <row r="35565" ht="12.75" customHeight="1" x14ac:dyDescent="0.2"/>
    <row r="35566" ht="12.75" customHeight="1" x14ac:dyDescent="0.2"/>
    <row r="35567" ht="12.75" customHeight="1" x14ac:dyDescent="0.2"/>
    <row r="35568" ht="12.75" customHeight="1" x14ac:dyDescent="0.2"/>
    <row r="35569" ht="12.75" customHeight="1" x14ac:dyDescent="0.2"/>
    <row r="35570" ht="12.75" customHeight="1" x14ac:dyDescent="0.2"/>
    <row r="35571" ht="12.75" customHeight="1" x14ac:dyDescent="0.2"/>
    <row r="35572" ht="12.75" customHeight="1" x14ac:dyDescent="0.2"/>
    <row r="35573" ht="12.75" customHeight="1" x14ac:dyDescent="0.2"/>
    <row r="35574" ht="12.75" customHeight="1" x14ac:dyDescent="0.2"/>
    <row r="35575" ht="12.75" customHeight="1" x14ac:dyDescent="0.2"/>
    <row r="35576" ht="12.75" customHeight="1" x14ac:dyDescent="0.2"/>
    <row r="35577" ht="12.75" customHeight="1" x14ac:dyDescent="0.2"/>
    <row r="35578" ht="12.75" customHeight="1" x14ac:dyDescent="0.2"/>
    <row r="35579" ht="12.75" customHeight="1" x14ac:dyDescent="0.2"/>
    <row r="35580" ht="12.75" customHeight="1" x14ac:dyDescent="0.2"/>
    <row r="35581" ht="12.75" customHeight="1" x14ac:dyDescent="0.2"/>
    <row r="35582" ht="12.75" customHeight="1" x14ac:dyDescent="0.2"/>
    <row r="35583" ht="12.75" customHeight="1" x14ac:dyDescent="0.2"/>
    <row r="35584" ht="12.75" customHeight="1" x14ac:dyDescent="0.2"/>
    <row r="35585" ht="12.75" customHeight="1" x14ac:dyDescent="0.2"/>
    <row r="35586" ht="12.75" customHeight="1" x14ac:dyDescent="0.2"/>
    <row r="35587" ht="12.75" customHeight="1" x14ac:dyDescent="0.2"/>
    <row r="35588" ht="12.75" customHeight="1" x14ac:dyDescent="0.2"/>
    <row r="35589" ht="12.75" customHeight="1" x14ac:dyDescent="0.2"/>
    <row r="35590" ht="12.75" customHeight="1" x14ac:dyDescent="0.2"/>
    <row r="35591" ht="12.75" customHeight="1" x14ac:dyDescent="0.2"/>
    <row r="35592" ht="12.75" customHeight="1" x14ac:dyDescent="0.2"/>
    <row r="35593" ht="12.75" customHeight="1" x14ac:dyDescent="0.2"/>
    <row r="35594" ht="12.75" customHeight="1" x14ac:dyDescent="0.2"/>
    <row r="35595" ht="12.75" customHeight="1" x14ac:dyDescent="0.2"/>
    <row r="35596" ht="12.75" customHeight="1" x14ac:dyDescent="0.2"/>
    <row r="35597" ht="12.75" customHeight="1" x14ac:dyDescent="0.2"/>
    <row r="35598" ht="12.75" customHeight="1" x14ac:dyDescent="0.2"/>
    <row r="35599" ht="12.75" customHeight="1" x14ac:dyDescent="0.2"/>
    <row r="35600" ht="12.75" customHeight="1" x14ac:dyDescent="0.2"/>
    <row r="35601" ht="12.75" customHeight="1" x14ac:dyDescent="0.2"/>
    <row r="35602" ht="12.75" customHeight="1" x14ac:dyDescent="0.2"/>
    <row r="35603" ht="12.75" customHeight="1" x14ac:dyDescent="0.2"/>
    <row r="35604" ht="12.75" customHeight="1" x14ac:dyDescent="0.2"/>
    <row r="35605" ht="12.75" customHeight="1" x14ac:dyDescent="0.2"/>
    <row r="35606" ht="12.75" customHeight="1" x14ac:dyDescent="0.2"/>
    <row r="35607" ht="12.75" customHeight="1" x14ac:dyDescent="0.2"/>
    <row r="35608" ht="12.75" customHeight="1" x14ac:dyDescent="0.2"/>
    <row r="35609" ht="12.75" customHeight="1" x14ac:dyDescent="0.2"/>
    <row r="35610" ht="12.75" customHeight="1" x14ac:dyDescent="0.2"/>
    <row r="35611" ht="12.75" customHeight="1" x14ac:dyDescent="0.2"/>
    <row r="35612" ht="12.75" customHeight="1" x14ac:dyDescent="0.2"/>
    <row r="35613" ht="12.75" customHeight="1" x14ac:dyDescent="0.2"/>
    <row r="35614" ht="12.75" customHeight="1" x14ac:dyDescent="0.2"/>
    <row r="35615" ht="12.75" customHeight="1" x14ac:dyDescent="0.2"/>
    <row r="35616" ht="12.75" customHeight="1" x14ac:dyDescent="0.2"/>
    <row r="35617" ht="12.75" customHeight="1" x14ac:dyDescent="0.2"/>
    <row r="35618" ht="12.75" customHeight="1" x14ac:dyDescent="0.2"/>
    <row r="35619" ht="12.75" customHeight="1" x14ac:dyDescent="0.2"/>
    <row r="35620" ht="12.75" customHeight="1" x14ac:dyDescent="0.2"/>
    <row r="35621" ht="12.75" customHeight="1" x14ac:dyDescent="0.2"/>
    <row r="35622" ht="12.75" customHeight="1" x14ac:dyDescent="0.2"/>
    <row r="35623" ht="12.75" customHeight="1" x14ac:dyDescent="0.2"/>
    <row r="35624" ht="12.75" customHeight="1" x14ac:dyDescent="0.2"/>
    <row r="35625" ht="12.75" customHeight="1" x14ac:dyDescent="0.2"/>
    <row r="35626" ht="12.75" customHeight="1" x14ac:dyDescent="0.2"/>
    <row r="35627" ht="12.75" customHeight="1" x14ac:dyDescent="0.2"/>
    <row r="35628" ht="12.75" customHeight="1" x14ac:dyDescent="0.2"/>
    <row r="35629" ht="12.75" customHeight="1" x14ac:dyDescent="0.2"/>
    <row r="35630" ht="12.75" customHeight="1" x14ac:dyDescent="0.2"/>
    <row r="35631" ht="12.75" customHeight="1" x14ac:dyDescent="0.2"/>
    <row r="35632" ht="12.75" customHeight="1" x14ac:dyDescent="0.2"/>
    <row r="35633" ht="12.75" customHeight="1" x14ac:dyDescent="0.2"/>
    <row r="35634" ht="12.75" customHeight="1" x14ac:dyDescent="0.2"/>
    <row r="35635" ht="12.75" customHeight="1" x14ac:dyDescent="0.2"/>
    <row r="35636" ht="12.75" customHeight="1" x14ac:dyDescent="0.2"/>
    <row r="35637" ht="12.75" customHeight="1" x14ac:dyDescent="0.2"/>
    <row r="35638" ht="12.75" customHeight="1" x14ac:dyDescent="0.2"/>
    <row r="35639" ht="12.75" customHeight="1" x14ac:dyDescent="0.2"/>
    <row r="35640" ht="12.75" customHeight="1" x14ac:dyDescent="0.2"/>
    <row r="35641" ht="12.75" customHeight="1" x14ac:dyDescent="0.2"/>
    <row r="35642" ht="12.75" customHeight="1" x14ac:dyDescent="0.2"/>
    <row r="35643" ht="12.75" customHeight="1" x14ac:dyDescent="0.2"/>
    <row r="35644" ht="12.75" customHeight="1" x14ac:dyDescent="0.2"/>
    <row r="35645" ht="12.75" customHeight="1" x14ac:dyDescent="0.2"/>
    <row r="35646" ht="12.75" customHeight="1" x14ac:dyDescent="0.2"/>
    <row r="35647" ht="12.75" customHeight="1" x14ac:dyDescent="0.2"/>
    <row r="35648" ht="12.75" customHeight="1" x14ac:dyDescent="0.2"/>
    <row r="35649" ht="12.75" customHeight="1" x14ac:dyDescent="0.2"/>
    <row r="35650" ht="12.75" customHeight="1" x14ac:dyDescent="0.2"/>
    <row r="35651" ht="12.75" customHeight="1" x14ac:dyDescent="0.2"/>
    <row r="35652" ht="12.75" customHeight="1" x14ac:dyDescent="0.2"/>
    <row r="35653" ht="12.75" customHeight="1" x14ac:dyDescent="0.2"/>
    <row r="35654" ht="12.75" customHeight="1" x14ac:dyDescent="0.2"/>
    <row r="35655" ht="12.75" customHeight="1" x14ac:dyDescent="0.2"/>
    <row r="35656" ht="12.75" customHeight="1" x14ac:dyDescent="0.2"/>
    <row r="35657" ht="12.75" customHeight="1" x14ac:dyDescent="0.2"/>
    <row r="35658" ht="12.75" customHeight="1" x14ac:dyDescent="0.2"/>
    <row r="35659" ht="12.75" customHeight="1" x14ac:dyDescent="0.2"/>
    <row r="35660" ht="12.75" customHeight="1" x14ac:dyDescent="0.2"/>
    <row r="35661" ht="12.75" customHeight="1" x14ac:dyDescent="0.2"/>
    <row r="35662" ht="12.75" customHeight="1" x14ac:dyDescent="0.2"/>
    <row r="35663" ht="12.75" customHeight="1" x14ac:dyDescent="0.2"/>
    <row r="35664" ht="12.75" customHeight="1" x14ac:dyDescent="0.2"/>
    <row r="35665" ht="12.75" customHeight="1" x14ac:dyDescent="0.2"/>
    <row r="35666" ht="12.75" customHeight="1" x14ac:dyDescent="0.2"/>
    <row r="35667" ht="12.75" customHeight="1" x14ac:dyDescent="0.2"/>
    <row r="35668" ht="12.75" customHeight="1" x14ac:dyDescent="0.2"/>
    <row r="35669" ht="12.75" customHeight="1" x14ac:dyDescent="0.2"/>
    <row r="35670" ht="12.75" customHeight="1" x14ac:dyDescent="0.2"/>
    <row r="35671" ht="12.75" customHeight="1" x14ac:dyDescent="0.2"/>
    <row r="35672" ht="12.75" customHeight="1" x14ac:dyDescent="0.2"/>
    <row r="35673" ht="12.75" customHeight="1" x14ac:dyDescent="0.2"/>
    <row r="35674" ht="12.75" customHeight="1" x14ac:dyDescent="0.2"/>
    <row r="35675" ht="12.75" customHeight="1" x14ac:dyDescent="0.2"/>
    <row r="35676" ht="12.75" customHeight="1" x14ac:dyDescent="0.2"/>
    <row r="35677" ht="12.75" customHeight="1" x14ac:dyDescent="0.2"/>
    <row r="35678" ht="12.75" customHeight="1" x14ac:dyDescent="0.2"/>
    <row r="35679" ht="12.75" customHeight="1" x14ac:dyDescent="0.2"/>
    <row r="35680" ht="12.75" customHeight="1" x14ac:dyDescent="0.2"/>
    <row r="35681" ht="12.75" customHeight="1" x14ac:dyDescent="0.2"/>
    <row r="35682" ht="12.75" customHeight="1" x14ac:dyDescent="0.2"/>
    <row r="35683" ht="12.75" customHeight="1" x14ac:dyDescent="0.2"/>
    <row r="35684" ht="12.75" customHeight="1" x14ac:dyDescent="0.2"/>
    <row r="35685" ht="12.75" customHeight="1" x14ac:dyDescent="0.2"/>
    <row r="35686" ht="12.75" customHeight="1" x14ac:dyDescent="0.2"/>
    <row r="35687" ht="12.75" customHeight="1" x14ac:dyDescent="0.2"/>
    <row r="35688" ht="12.75" customHeight="1" x14ac:dyDescent="0.2"/>
    <row r="35689" ht="12.75" customHeight="1" x14ac:dyDescent="0.2"/>
    <row r="35690" ht="12.75" customHeight="1" x14ac:dyDescent="0.2"/>
    <row r="35691" ht="12.75" customHeight="1" x14ac:dyDescent="0.2"/>
    <row r="35692" ht="12.75" customHeight="1" x14ac:dyDescent="0.2"/>
    <row r="35693" ht="12.75" customHeight="1" x14ac:dyDescent="0.2"/>
    <row r="35694" ht="12.75" customHeight="1" x14ac:dyDescent="0.2"/>
    <row r="35695" ht="12.75" customHeight="1" x14ac:dyDescent="0.2"/>
    <row r="35696" ht="12.75" customHeight="1" x14ac:dyDescent="0.2"/>
    <row r="35697" ht="12.75" customHeight="1" x14ac:dyDescent="0.2"/>
    <row r="35698" ht="12.75" customHeight="1" x14ac:dyDescent="0.2"/>
    <row r="35699" ht="12.75" customHeight="1" x14ac:dyDescent="0.2"/>
    <row r="35700" ht="12.75" customHeight="1" x14ac:dyDescent="0.2"/>
    <row r="35701" ht="12.75" customHeight="1" x14ac:dyDescent="0.2"/>
    <row r="35702" ht="12.75" customHeight="1" x14ac:dyDescent="0.2"/>
    <row r="35703" ht="12.75" customHeight="1" x14ac:dyDescent="0.2"/>
    <row r="35704" ht="12.75" customHeight="1" x14ac:dyDescent="0.2"/>
    <row r="35705" ht="12.75" customHeight="1" x14ac:dyDescent="0.2"/>
    <row r="35706" ht="12.75" customHeight="1" x14ac:dyDescent="0.2"/>
    <row r="35707" ht="12.75" customHeight="1" x14ac:dyDescent="0.2"/>
    <row r="35708" ht="12.75" customHeight="1" x14ac:dyDescent="0.2"/>
    <row r="35709" ht="12.75" customHeight="1" x14ac:dyDescent="0.2"/>
    <row r="35710" ht="12.75" customHeight="1" x14ac:dyDescent="0.2"/>
    <row r="35711" ht="12.75" customHeight="1" x14ac:dyDescent="0.2"/>
    <row r="35712" ht="12.75" customHeight="1" x14ac:dyDescent="0.2"/>
    <row r="35713" ht="12.75" customHeight="1" x14ac:dyDescent="0.2"/>
    <row r="35714" ht="12.75" customHeight="1" x14ac:dyDescent="0.2"/>
    <row r="35715" ht="12.75" customHeight="1" x14ac:dyDescent="0.2"/>
    <row r="35716" ht="12.75" customHeight="1" x14ac:dyDescent="0.2"/>
    <row r="35717" ht="12.75" customHeight="1" x14ac:dyDescent="0.2"/>
    <row r="35718" ht="12.75" customHeight="1" x14ac:dyDescent="0.2"/>
    <row r="35719" ht="12.75" customHeight="1" x14ac:dyDescent="0.2"/>
    <row r="35720" ht="12.75" customHeight="1" x14ac:dyDescent="0.2"/>
    <row r="35721" ht="12.75" customHeight="1" x14ac:dyDescent="0.2"/>
    <row r="35722" ht="12.75" customHeight="1" x14ac:dyDescent="0.2"/>
    <row r="35723" ht="12.75" customHeight="1" x14ac:dyDescent="0.2"/>
    <row r="35724" ht="12.75" customHeight="1" x14ac:dyDescent="0.2"/>
    <row r="35725" ht="12.75" customHeight="1" x14ac:dyDescent="0.2"/>
    <row r="35726" ht="12.75" customHeight="1" x14ac:dyDescent="0.2"/>
    <row r="35727" ht="12.75" customHeight="1" x14ac:dyDescent="0.2"/>
    <row r="35728" ht="12.75" customHeight="1" x14ac:dyDescent="0.2"/>
    <row r="35729" ht="12.75" customHeight="1" x14ac:dyDescent="0.2"/>
    <row r="35730" ht="12.75" customHeight="1" x14ac:dyDescent="0.2"/>
    <row r="35731" ht="12.75" customHeight="1" x14ac:dyDescent="0.2"/>
    <row r="35732" ht="12.75" customHeight="1" x14ac:dyDescent="0.2"/>
    <row r="35733" ht="12.75" customHeight="1" x14ac:dyDescent="0.2"/>
    <row r="35734" ht="12.75" customHeight="1" x14ac:dyDescent="0.2"/>
    <row r="35735" ht="12.75" customHeight="1" x14ac:dyDescent="0.2"/>
    <row r="35736" ht="12.75" customHeight="1" x14ac:dyDescent="0.2"/>
    <row r="35737" ht="12.75" customHeight="1" x14ac:dyDescent="0.2"/>
    <row r="35738" ht="12.75" customHeight="1" x14ac:dyDescent="0.2"/>
    <row r="35739" ht="12.75" customHeight="1" x14ac:dyDescent="0.2"/>
    <row r="35740" ht="12.75" customHeight="1" x14ac:dyDescent="0.2"/>
    <row r="35741" ht="12.75" customHeight="1" x14ac:dyDescent="0.2"/>
    <row r="35742" ht="12.75" customHeight="1" x14ac:dyDescent="0.2"/>
    <row r="35743" ht="12.75" customHeight="1" x14ac:dyDescent="0.2"/>
    <row r="35744" ht="12.75" customHeight="1" x14ac:dyDescent="0.2"/>
    <row r="35745" ht="12.75" customHeight="1" x14ac:dyDescent="0.2"/>
    <row r="35746" ht="12.75" customHeight="1" x14ac:dyDescent="0.2"/>
    <row r="35747" ht="12.75" customHeight="1" x14ac:dyDescent="0.2"/>
    <row r="35748" ht="12.75" customHeight="1" x14ac:dyDescent="0.2"/>
    <row r="35749" ht="12.75" customHeight="1" x14ac:dyDescent="0.2"/>
    <row r="35750" ht="12.75" customHeight="1" x14ac:dyDescent="0.2"/>
    <row r="35751" ht="12.75" customHeight="1" x14ac:dyDescent="0.2"/>
    <row r="35752" ht="12.75" customHeight="1" x14ac:dyDescent="0.2"/>
    <row r="35753" ht="12.75" customHeight="1" x14ac:dyDescent="0.2"/>
    <row r="35754" ht="12.75" customHeight="1" x14ac:dyDescent="0.2"/>
    <row r="35755" ht="12.75" customHeight="1" x14ac:dyDescent="0.2"/>
    <row r="35756" ht="12.75" customHeight="1" x14ac:dyDescent="0.2"/>
    <row r="35757" ht="12.75" customHeight="1" x14ac:dyDescent="0.2"/>
    <row r="35758" ht="12.75" customHeight="1" x14ac:dyDescent="0.2"/>
    <row r="35759" ht="12.75" customHeight="1" x14ac:dyDescent="0.2"/>
    <row r="35760" ht="12.75" customHeight="1" x14ac:dyDescent="0.2"/>
    <row r="35761" ht="12.75" customHeight="1" x14ac:dyDescent="0.2"/>
    <row r="35762" ht="12.75" customHeight="1" x14ac:dyDescent="0.2"/>
    <row r="35763" ht="12.75" customHeight="1" x14ac:dyDescent="0.2"/>
    <row r="35764" ht="12.75" customHeight="1" x14ac:dyDescent="0.2"/>
    <row r="35765" ht="12.75" customHeight="1" x14ac:dyDescent="0.2"/>
    <row r="35766" ht="12.75" customHeight="1" x14ac:dyDescent="0.2"/>
    <row r="35767" ht="12.75" customHeight="1" x14ac:dyDescent="0.2"/>
    <row r="35768" ht="12.75" customHeight="1" x14ac:dyDescent="0.2"/>
    <row r="35769" ht="12.75" customHeight="1" x14ac:dyDescent="0.2"/>
    <row r="35770" ht="12.75" customHeight="1" x14ac:dyDescent="0.2"/>
    <row r="35771" ht="12.75" customHeight="1" x14ac:dyDescent="0.2"/>
    <row r="35772" ht="12.75" customHeight="1" x14ac:dyDescent="0.2"/>
    <row r="35773" ht="12.75" customHeight="1" x14ac:dyDescent="0.2"/>
    <row r="35774" ht="12.75" customHeight="1" x14ac:dyDescent="0.2"/>
    <row r="35775" ht="12.75" customHeight="1" x14ac:dyDescent="0.2"/>
    <row r="35776" ht="12.75" customHeight="1" x14ac:dyDescent="0.2"/>
    <row r="35777" ht="12.75" customHeight="1" x14ac:dyDescent="0.2"/>
    <row r="35778" ht="12.75" customHeight="1" x14ac:dyDescent="0.2"/>
    <row r="35779" ht="12.75" customHeight="1" x14ac:dyDescent="0.2"/>
    <row r="35780" ht="12.75" customHeight="1" x14ac:dyDescent="0.2"/>
    <row r="35781" ht="12.75" customHeight="1" x14ac:dyDescent="0.2"/>
    <row r="35782" ht="12.75" customHeight="1" x14ac:dyDescent="0.2"/>
    <row r="35783" ht="12.75" customHeight="1" x14ac:dyDescent="0.2"/>
    <row r="35784" ht="12.75" customHeight="1" x14ac:dyDescent="0.2"/>
    <row r="35785" ht="12.75" customHeight="1" x14ac:dyDescent="0.2"/>
    <row r="35786" ht="12.75" customHeight="1" x14ac:dyDescent="0.2"/>
    <row r="35787" ht="12.75" customHeight="1" x14ac:dyDescent="0.2"/>
    <row r="35788" ht="12.75" customHeight="1" x14ac:dyDescent="0.2"/>
    <row r="35789" ht="12.75" customHeight="1" x14ac:dyDescent="0.2"/>
    <row r="35790" ht="12.75" customHeight="1" x14ac:dyDescent="0.2"/>
    <row r="35791" ht="12.75" customHeight="1" x14ac:dyDescent="0.2"/>
    <row r="35792" ht="12.75" customHeight="1" x14ac:dyDescent="0.2"/>
    <row r="35793" ht="12.75" customHeight="1" x14ac:dyDescent="0.2"/>
    <row r="35794" ht="12.75" customHeight="1" x14ac:dyDescent="0.2"/>
    <row r="35795" ht="12.75" customHeight="1" x14ac:dyDescent="0.2"/>
    <row r="35796" ht="12.75" customHeight="1" x14ac:dyDescent="0.2"/>
    <row r="35797" ht="12.75" customHeight="1" x14ac:dyDescent="0.2"/>
    <row r="35798" ht="12.75" customHeight="1" x14ac:dyDescent="0.2"/>
    <row r="35799" ht="12.75" customHeight="1" x14ac:dyDescent="0.2"/>
    <row r="35800" ht="12.75" customHeight="1" x14ac:dyDescent="0.2"/>
    <row r="35801" ht="12.75" customHeight="1" x14ac:dyDescent="0.2"/>
    <row r="35802" ht="12.75" customHeight="1" x14ac:dyDescent="0.2"/>
    <row r="35803" ht="12.75" customHeight="1" x14ac:dyDescent="0.2"/>
    <row r="35804" ht="12.75" customHeight="1" x14ac:dyDescent="0.2"/>
    <row r="35805" ht="12.75" customHeight="1" x14ac:dyDescent="0.2"/>
    <row r="35806" ht="12.75" customHeight="1" x14ac:dyDescent="0.2"/>
    <row r="35807" ht="12.75" customHeight="1" x14ac:dyDescent="0.2"/>
    <row r="35808" ht="12.75" customHeight="1" x14ac:dyDescent="0.2"/>
    <row r="35809" ht="12.75" customHeight="1" x14ac:dyDescent="0.2"/>
    <row r="35810" ht="12.75" customHeight="1" x14ac:dyDescent="0.2"/>
    <row r="35811" ht="12.75" customHeight="1" x14ac:dyDescent="0.2"/>
    <row r="35812" ht="12.75" customHeight="1" x14ac:dyDescent="0.2"/>
    <row r="35813" ht="12.75" customHeight="1" x14ac:dyDescent="0.2"/>
    <row r="35814" ht="12.75" customHeight="1" x14ac:dyDescent="0.2"/>
    <row r="35815" ht="12.75" customHeight="1" x14ac:dyDescent="0.2"/>
    <row r="35816" ht="12.75" customHeight="1" x14ac:dyDescent="0.2"/>
    <row r="35817" ht="12.75" customHeight="1" x14ac:dyDescent="0.2"/>
    <row r="35818" ht="12.75" customHeight="1" x14ac:dyDescent="0.2"/>
    <row r="35819" ht="12.75" customHeight="1" x14ac:dyDescent="0.2"/>
    <row r="35820" ht="12.75" customHeight="1" x14ac:dyDescent="0.2"/>
    <row r="35821" ht="12.75" customHeight="1" x14ac:dyDescent="0.2"/>
    <row r="35822" ht="12.75" customHeight="1" x14ac:dyDescent="0.2"/>
    <row r="35823" ht="12.75" customHeight="1" x14ac:dyDescent="0.2"/>
    <row r="35824" ht="12.75" customHeight="1" x14ac:dyDescent="0.2"/>
    <row r="35825" ht="12.75" customHeight="1" x14ac:dyDescent="0.2"/>
    <row r="35826" ht="12.75" customHeight="1" x14ac:dyDescent="0.2"/>
    <row r="35827" ht="12.75" customHeight="1" x14ac:dyDescent="0.2"/>
    <row r="35828" ht="12.75" customHeight="1" x14ac:dyDescent="0.2"/>
    <row r="35829" ht="12.75" customHeight="1" x14ac:dyDescent="0.2"/>
    <row r="35830" ht="12.75" customHeight="1" x14ac:dyDescent="0.2"/>
    <row r="35831" ht="12.75" customHeight="1" x14ac:dyDescent="0.2"/>
    <row r="35832" ht="12.75" customHeight="1" x14ac:dyDescent="0.2"/>
    <row r="35833" ht="12.75" customHeight="1" x14ac:dyDescent="0.2"/>
    <row r="35834" ht="12.75" customHeight="1" x14ac:dyDescent="0.2"/>
    <row r="35835" ht="12.75" customHeight="1" x14ac:dyDescent="0.2"/>
    <row r="35836" ht="12.75" customHeight="1" x14ac:dyDescent="0.2"/>
    <row r="35837" ht="12.75" customHeight="1" x14ac:dyDescent="0.2"/>
    <row r="35838" ht="12.75" customHeight="1" x14ac:dyDescent="0.2"/>
    <row r="35839" ht="12.75" customHeight="1" x14ac:dyDescent="0.2"/>
    <row r="35840" ht="12.75" customHeight="1" x14ac:dyDescent="0.2"/>
    <row r="35841" ht="12.75" customHeight="1" x14ac:dyDescent="0.2"/>
    <row r="35842" ht="12.75" customHeight="1" x14ac:dyDescent="0.2"/>
    <row r="35843" ht="12.75" customHeight="1" x14ac:dyDescent="0.2"/>
    <row r="35844" ht="12.75" customHeight="1" x14ac:dyDescent="0.2"/>
    <row r="35845" ht="12.75" customHeight="1" x14ac:dyDescent="0.2"/>
    <row r="35846" ht="12.75" customHeight="1" x14ac:dyDescent="0.2"/>
    <row r="35847" ht="12.75" customHeight="1" x14ac:dyDescent="0.2"/>
    <row r="35848" ht="12.75" customHeight="1" x14ac:dyDescent="0.2"/>
    <row r="35849" ht="12.75" customHeight="1" x14ac:dyDescent="0.2"/>
    <row r="35850" ht="12.75" customHeight="1" x14ac:dyDescent="0.2"/>
    <row r="35851" ht="12.75" customHeight="1" x14ac:dyDescent="0.2"/>
    <row r="35852" ht="12.75" customHeight="1" x14ac:dyDescent="0.2"/>
    <row r="35853" ht="12.75" customHeight="1" x14ac:dyDescent="0.2"/>
    <row r="35854" ht="12.75" customHeight="1" x14ac:dyDescent="0.2"/>
    <row r="35855" ht="12.75" customHeight="1" x14ac:dyDescent="0.2"/>
    <row r="35856" ht="12.75" customHeight="1" x14ac:dyDescent="0.2"/>
    <row r="35857" ht="12.75" customHeight="1" x14ac:dyDescent="0.2"/>
    <row r="35858" ht="12.75" customHeight="1" x14ac:dyDescent="0.2"/>
    <row r="35859" ht="12.75" customHeight="1" x14ac:dyDescent="0.2"/>
    <row r="35860" ht="12.75" customHeight="1" x14ac:dyDescent="0.2"/>
    <row r="35861" ht="12.75" customHeight="1" x14ac:dyDescent="0.2"/>
    <row r="35862" ht="12.75" customHeight="1" x14ac:dyDescent="0.2"/>
    <row r="35863" ht="12.75" customHeight="1" x14ac:dyDescent="0.2"/>
    <row r="35864" ht="12.75" customHeight="1" x14ac:dyDescent="0.2"/>
    <row r="35865" ht="12.75" customHeight="1" x14ac:dyDescent="0.2"/>
    <row r="35866" ht="12.75" customHeight="1" x14ac:dyDescent="0.2"/>
    <row r="35867" ht="12.75" customHeight="1" x14ac:dyDescent="0.2"/>
    <row r="35868" ht="12.75" customHeight="1" x14ac:dyDescent="0.2"/>
    <row r="35869" ht="12.75" customHeight="1" x14ac:dyDescent="0.2"/>
    <row r="35870" ht="12.75" customHeight="1" x14ac:dyDescent="0.2"/>
    <row r="35871" ht="12.75" customHeight="1" x14ac:dyDescent="0.2"/>
    <row r="35872" ht="12.75" customHeight="1" x14ac:dyDescent="0.2"/>
    <row r="35873" ht="12.75" customHeight="1" x14ac:dyDescent="0.2"/>
    <row r="35874" ht="12.75" customHeight="1" x14ac:dyDescent="0.2"/>
    <row r="35875" ht="12.75" customHeight="1" x14ac:dyDescent="0.2"/>
    <row r="35876" ht="12.75" customHeight="1" x14ac:dyDescent="0.2"/>
    <row r="35877" ht="12.75" customHeight="1" x14ac:dyDescent="0.2"/>
    <row r="35878" ht="12.75" customHeight="1" x14ac:dyDescent="0.2"/>
    <row r="35879" ht="12.75" customHeight="1" x14ac:dyDescent="0.2"/>
    <row r="35880" ht="12.75" customHeight="1" x14ac:dyDescent="0.2"/>
    <row r="35881" ht="12.75" customHeight="1" x14ac:dyDescent="0.2"/>
    <row r="35882" ht="12.75" customHeight="1" x14ac:dyDescent="0.2"/>
    <row r="35883" ht="12.75" customHeight="1" x14ac:dyDescent="0.2"/>
    <row r="35884" ht="12.75" customHeight="1" x14ac:dyDescent="0.2"/>
    <row r="35885" ht="12.75" customHeight="1" x14ac:dyDescent="0.2"/>
    <row r="35886" ht="12.75" customHeight="1" x14ac:dyDescent="0.2"/>
    <row r="35887" ht="12.75" customHeight="1" x14ac:dyDescent="0.2"/>
    <row r="35888" ht="12.75" customHeight="1" x14ac:dyDescent="0.2"/>
    <row r="35889" ht="12.75" customHeight="1" x14ac:dyDescent="0.2"/>
    <row r="35890" ht="12.75" customHeight="1" x14ac:dyDescent="0.2"/>
    <row r="35891" ht="12.75" customHeight="1" x14ac:dyDescent="0.2"/>
    <row r="35892" ht="12.75" customHeight="1" x14ac:dyDescent="0.2"/>
    <row r="35893" ht="12.75" customHeight="1" x14ac:dyDescent="0.2"/>
    <row r="35894" ht="12.75" customHeight="1" x14ac:dyDescent="0.2"/>
    <row r="35895" ht="12.75" customHeight="1" x14ac:dyDescent="0.2"/>
    <row r="35896" ht="12.75" customHeight="1" x14ac:dyDescent="0.2"/>
    <row r="35897" ht="12.75" customHeight="1" x14ac:dyDescent="0.2"/>
    <row r="35898" ht="12.75" customHeight="1" x14ac:dyDescent="0.2"/>
    <row r="35899" ht="12.75" customHeight="1" x14ac:dyDescent="0.2"/>
    <row r="35900" ht="12.75" customHeight="1" x14ac:dyDescent="0.2"/>
    <row r="35901" ht="12.75" customHeight="1" x14ac:dyDescent="0.2"/>
    <row r="35902" ht="12.75" customHeight="1" x14ac:dyDescent="0.2"/>
    <row r="35903" ht="12.75" customHeight="1" x14ac:dyDescent="0.2"/>
    <row r="35904" ht="12.75" customHeight="1" x14ac:dyDescent="0.2"/>
    <row r="35905" ht="12.75" customHeight="1" x14ac:dyDescent="0.2"/>
    <row r="35906" ht="12.75" customHeight="1" x14ac:dyDescent="0.2"/>
    <row r="35907" ht="12.75" customHeight="1" x14ac:dyDescent="0.2"/>
    <row r="35908" ht="12.75" customHeight="1" x14ac:dyDescent="0.2"/>
    <row r="35909" ht="12.75" customHeight="1" x14ac:dyDescent="0.2"/>
    <row r="35910" ht="12.75" customHeight="1" x14ac:dyDescent="0.2"/>
    <row r="35911" ht="12.75" customHeight="1" x14ac:dyDescent="0.2"/>
    <row r="35912" ht="12.75" customHeight="1" x14ac:dyDescent="0.2"/>
    <row r="35913" ht="12.75" customHeight="1" x14ac:dyDescent="0.2"/>
    <row r="35914" ht="12.75" customHeight="1" x14ac:dyDescent="0.2"/>
    <row r="35915" ht="12.75" customHeight="1" x14ac:dyDescent="0.2"/>
    <row r="35916" ht="12.75" customHeight="1" x14ac:dyDescent="0.2"/>
    <row r="35917" ht="12.75" customHeight="1" x14ac:dyDescent="0.2"/>
    <row r="35918" ht="12.75" customHeight="1" x14ac:dyDescent="0.2"/>
    <row r="35919" ht="12.75" customHeight="1" x14ac:dyDescent="0.2"/>
    <row r="35920" ht="12.75" customHeight="1" x14ac:dyDescent="0.2"/>
    <row r="35921" ht="12.75" customHeight="1" x14ac:dyDescent="0.2"/>
    <row r="35922" ht="12.75" customHeight="1" x14ac:dyDescent="0.2"/>
    <row r="35923" ht="12.75" customHeight="1" x14ac:dyDescent="0.2"/>
    <row r="35924" ht="12.75" customHeight="1" x14ac:dyDescent="0.2"/>
    <row r="35925" ht="12.75" customHeight="1" x14ac:dyDescent="0.2"/>
    <row r="35926" ht="12.75" customHeight="1" x14ac:dyDescent="0.2"/>
    <row r="35927" ht="12.75" customHeight="1" x14ac:dyDescent="0.2"/>
    <row r="35928" ht="12.75" customHeight="1" x14ac:dyDescent="0.2"/>
    <row r="35929" ht="12.75" customHeight="1" x14ac:dyDescent="0.2"/>
    <row r="35930" ht="12.75" customHeight="1" x14ac:dyDescent="0.2"/>
    <row r="35931" ht="12.75" customHeight="1" x14ac:dyDescent="0.2"/>
    <row r="35932" ht="12.75" customHeight="1" x14ac:dyDescent="0.2"/>
    <row r="35933" ht="12.75" customHeight="1" x14ac:dyDescent="0.2"/>
    <row r="35934" ht="12.75" customHeight="1" x14ac:dyDescent="0.2"/>
    <row r="35935" ht="12.75" customHeight="1" x14ac:dyDescent="0.2"/>
    <row r="35936" ht="12.75" customHeight="1" x14ac:dyDescent="0.2"/>
    <row r="35937" ht="12.75" customHeight="1" x14ac:dyDescent="0.2"/>
    <row r="35938" ht="12.75" customHeight="1" x14ac:dyDescent="0.2"/>
    <row r="35939" ht="12.75" customHeight="1" x14ac:dyDescent="0.2"/>
    <row r="35940" ht="12.75" customHeight="1" x14ac:dyDescent="0.2"/>
    <row r="35941" ht="12.75" customHeight="1" x14ac:dyDescent="0.2"/>
    <row r="35942" ht="12.75" customHeight="1" x14ac:dyDescent="0.2"/>
    <row r="35943" ht="12.75" customHeight="1" x14ac:dyDescent="0.2"/>
    <row r="35944" ht="12.75" customHeight="1" x14ac:dyDescent="0.2"/>
    <row r="35945" ht="12.75" customHeight="1" x14ac:dyDescent="0.2"/>
    <row r="35946" ht="12.75" customHeight="1" x14ac:dyDescent="0.2"/>
    <row r="35947" ht="12.75" customHeight="1" x14ac:dyDescent="0.2"/>
    <row r="35948" ht="12.75" customHeight="1" x14ac:dyDescent="0.2"/>
    <row r="35949" ht="12.75" customHeight="1" x14ac:dyDescent="0.2"/>
    <row r="35950" ht="12.75" customHeight="1" x14ac:dyDescent="0.2"/>
    <row r="35951" ht="12.75" customHeight="1" x14ac:dyDescent="0.2"/>
    <row r="35952" ht="12.75" customHeight="1" x14ac:dyDescent="0.2"/>
    <row r="35953" ht="12.75" customHeight="1" x14ac:dyDescent="0.2"/>
    <row r="35954" ht="12.75" customHeight="1" x14ac:dyDescent="0.2"/>
    <row r="35955" ht="12.75" customHeight="1" x14ac:dyDescent="0.2"/>
    <row r="35956" ht="12.75" customHeight="1" x14ac:dyDescent="0.2"/>
    <row r="35957" ht="12.75" customHeight="1" x14ac:dyDescent="0.2"/>
    <row r="35958" ht="12.75" customHeight="1" x14ac:dyDescent="0.2"/>
    <row r="35959" ht="12.75" customHeight="1" x14ac:dyDescent="0.2"/>
    <row r="35960" ht="12.75" customHeight="1" x14ac:dyDescent="0.2"/>
    <row r="35961" ht="12.75" customHeight="1" x14ac:dyDescent="0.2"/>
    <row r="35962" ht="12.75" customHeight="1" x14ac:dyDescent="0.2"/>
    <row r="35963" ht="12.75" customHeight="1" x14ac:dyDescent="0.2"/>
    <row r="35964" ht="12.75" customHeight="1" x14ac:dyDescent="0.2"/>
    <row r="35965" ht="12.75" customHeight="1" x14ac:dyDescent="0.2"/>
    <row r="35966" ht="12.75" customHeight="1" x14ac:dyDescent="0.2"/>
    <row r="35967" ht="12.75" customHeight="1" x14ac:dyDescent="0.2"/>
    <row r="35968" ht="12.75" customHeight="1" x14ac:dyDescent="0.2"/>
    <row r="35969" ht="12.75" customHeight="1" x14ac:dyDescent="0.2"/>
    <row r="35970" ht="12.75" customHeight="1" x14ac:dyDescent="0.2"/>
    <row r="35971" ht="12.75" customHeight="1" x14ac:dyDescent="0.2"/>
    <row r="35972" ht="12.75" customHeight="1" x14ac:dyDescent="0.2"/>
    <row r="35973" ht="12.75" customHeight="1" x14ac:dyDescent="0.2"/>
    <row r="35974" ht="12.75" customHeight="1" x14ac:dyDescent="0.2"/>
    <row r="35975" ht="12.75" customHeight="1" x14ac:dyDescent="0.2"/>
    <row r="35976" ht="12.75" customHeight="1" x14ac:dyDescent="0.2"/>
    <row r="35977" ht="12.75" customHeight="1" x14ac:dyDescent="0.2"/>
    <row r="35978" ht="12.75" customHeight="1" x14ac:dyDescent="0.2"/>
    <row r="35979" ht="12.75" customHeight="1" x14ac:dyDescent="0.2"/>
    <row r="35980" ht="12.75" customHeight="1" x14ac:dyDescent="0.2"/>
    <row r="35981" ht="12.75" customHeight="1" x14ac:dyDescent="0.2"/>
    <row r="35982" ht="12.75" customHeight="1" x14ac:dyDescent="0.2"/>
    <row r="35983" ht="12.75" customHeight="1" x14ac:dyDescent="0.2"/>
    <row r="35984" ht="12.75" customHeight="1" x14ac:dyDescent="0.2"/>
    <row r="35985" ht="12.75" customHeight="1" x14ac:dyDescent="0.2"/>
    <row r="35986" ht="12.75" customHeight="1" x14ac:dyDescent="0.2"/>
    <row r="35987" ht="12.75" customHeight="1" x14ac:dyDescent="0.2"/>
    <row r="35988" ht="12.75" customHeight="1" x14ac:dyDescent="0.2"/>
    <row r="35989" ht="12.75" customHeight="1" x14ac:dyDescent="0.2"/>
    <row r="35990" ht="12.75" customHeight="1" x14ac:dyDescent="0.2"/>
    <row r="35991" ht="12.75" customHeight="1" x14ac:dyDescent="0.2"/>
    <row r="35992" ht="12.75" customHeight="1" x14ac:dyDescent="0.2"/>
    <row r="35993" ht="12.75" customHeight="1" x14ac:dyDescent="0.2"/>
    <row r="35994" ht="12.75" customHeight="1" x14ac:dyDescent="0.2"/>
    <row r="35995" ht="12.75" customHeight="1" x14ac:dyDescent="0.2"/>
    <row r="35996" ht="12.75" customHeight="1" x14ac:dyDescent="0.2"/>
    <row r="35997" ht="12.75" customHeight="1" x14ac:dyDescent="0.2"/>
    <row r="35998" ht="12.75" customHeight="1" x14ac:dyDescent="0.2"/>
    <row r="35999" ht="12.75" customHeight="1" x14ac:dyDescent="0.2"/>
    <row r="36000" ht="12.75" customHeight="1" x14ac:dyDescent="0.2"/>
    <row r="36001" ht="12.75" customHeight="1" x14ac:dyDescent="0.2"/>
    <row r="36002" ht="12.75" customHeight="1" x14ac:dyDescent="0.2"/>
    <row r="36003" ht="12.75" customHeight="1" x14ac:dyDescent="0.2"/>
    <row r="36004" ht="12.75" customHeight="1" x14ac:dyDescent="0.2"/>
    <row r="36005" ht="12.75" customHeight="1" x14ac:dyDescent="0.2"/>
    <row r="36006" ht="12.75" customHeight="1" x14ac:dyDescent="0.2"/>
    <row r="36007" ht="12.75" customHeight="1" x14ac:dyDescent="0.2"/>
    <row r="36008" ht="12.75" customHeight="1" x14ac:dyDescent="0.2"/>
    <row r="36009" ht="12.75" customHeight="1" x14ac:dyDescent="0.2"/>
    <row r="36010" ht="12.75" customHeight="1" x14ac:dyDescent="0.2"/>
    <row r="36011" ht="12.75" customHeight="1" x14ac:dyDescent="0.2"/>
    <row r="36012" ht="12.75" customHeight="1" x14ac:dyDescent="0.2"/>
    <row r="36013" ht="12.75" customHeight="1" x14ac:dyDescent="0.2"/>
    <row r="36014" ht="12.75" customHeight="1" x14ac:dyDescent="0.2"/>
    <row r="36015" ht="12.75" customHeight="1" x14ac:dyDescent="0.2"/>
    <row r="36016" ht="12.75" customHeight="1" x14ac:dyDescent="0.2"/>
    <row r="36017" ht="12.75" customHeight="1" x14ac:dyDescent="0.2"/>
    <row r="36018" ht="12.75" customHeight="1" x14ac:dyDescent="0.2"/>
    <row r="36019" ht="12.75" customHeight="1" x14ac:dyDescent="0.2"/>
    <row r="36020" ht="12.75" customHeight="1" x14ac:dyDescent="0.2"/>
    <row r="36021" ht="12.75" customHeight="1" x14ac:dyDescent="0.2"/>
    <row r="36022" ht="12.75" customHeight="1" x14ac:dyDescent="0.2"/>
    <row r="36023" ht="12.75" customHeight="1" x14ac:dyDescent="0.2"/>
    <row r="36024" ht="12.75" customHeight="1" x14ac:dyDescent="0.2"/>
    <row r="36025" ht="12.75" customHeight="1" x14ac:dyDescent="0.2"/>
    <row r="36026" ht="12.75" customHeight="1" x14ac:dyDescent="0.2"/>
    <row r="36027" ht="12.75" customHeight="1" x14ac:dyDescent="0.2"/>
    <row r="36028" ht="12.75" customHeight="1" x14ac:dyDescent="0.2"/>
    <row r="36029" ht="12.75" customHeight="1" x14ac:dyDescent="0.2"/>
    <row r="36030" ht="12.75" customHeight="1" x14ac:dyDescent="0.2"/>
    <row r="36031" ht="12.75" customHeight="1" x14ac:dyDescent="0.2"/>
    <row r="36032" ht="12.75" customHeight="1" x14ac:dyDescent="0.2"/>
    <row r="36033" ht="12.75" customHeight="1" x14ac:dyDescent="0.2"/>
    <row r="36034" ht="12.75" customHeight="1" x14ac:dyDescent="0.2"/>
    <row r="36035" ht="12.75" customHeight="1" x14ac:dyDescent="0.2"/>
    <row r="36036" ht="12.75" customHeight="1" x14ac:dyDescent="0.2"/>
    <row r="36037" ht="12.75" customHeight="1" x14ac:dyDescent="0.2"/>
    <row r="36038" ht="12.75" customHeight="1" x14ac:dyDescent="0.2"/>
    <row r="36039" ht="12.75" customHeight="1" x14ac:dyDescent="0.2"/>
    <row r="36040" ht="12.75" customHeight="1" x14ac:dyDescent="0.2"/>
    <row r="36041" ht="12.75" customHeight="1" x14ac:dyDescent="0.2"/>
    <row r="36042" ht="12.75" customHeight="1" x14ac:dyDescent="0.2"/>
    <row r="36043" ht="12.75" customHeight="1" x14ac:dyDescent="0.2"/>
    <row r="36044" ht="12.75" customHeight="1" x14ac:dyDescent="0.2"/>
    <row r="36045" ht="12.75" customHeight="1" x14ac:dyDescent="0.2"/>
    <row r="36046" ht="12.75" customHeight="1" x14ac:dyDescent="0.2"/>
    <row r="36047" ht="12.75" customHeight="1" x14ac:dyDescent="0.2"/>
    <row r="36048" ht="12.75" customHeight="1" x14ac:dyDescent="0.2"/>
    <row r="36049" ht="12.75" customHeight="1" x14ac:dyDescent="0.2"/>
    <row r="36050" ht="12.75" customHeight="1" x14ac:dyDescent="0.2"/>
    <row r="36051" ht="12.75" customHeight="1" x14ac:dyDescent="0.2"/>
    <row r="36052" ht="12.75" customHeight="1" x14ac:dyDescent="0.2"/>
    <row r="36053" ht="12.75" customHeight="1" x14ac:dyDescent="0.2"/>
    <row r="36054" ht="12.75" customHeight="1" x14ac:dyDescent="0.2"/>
    <row r="36055" ht="12.75" customHeight="1" x14ac:dyDescent="0.2"/>
    <row r="36056" ht="12.75" customHeight="1" x14ac:dyDescent="0.2"/>
    <row r="36057" ht="12.75" customHeight="1" x14ac:dyDescent="0.2"/>
    <row r="36058" ht="12.75" customHeight="1" x14ac:dyDescent="0.2"/>
    <row r="36059" ht="12.75" customHeight="1" x14ac:dyDescent="0.2"/>
    <row r="36060" ht="12.75" customHeight="1" x14ac:dyDescent="0.2"/>
    <row r="36061" ht="12.75" customHeight="1" x14ac:dyDescent="0.2"/>
    <row r="36062" ht="12.75" customHeight="1" x14ac:dyDescent="0.2"/>
    <row r="36063" ht="12.75" customHeight="1" x14ac:dyDescent="0.2"/>
    <row r="36064" ht="12.75" customHeight="1" x14ac:dyDescent="0.2"/>
    <row r="36065" ht="12.75" customHeight="1" x14ac:dyDescent="0.2"/>
    <row r="36066" ht="12.75" customHeight="1" x14ac:dyDescent="0.2"/>
    <row r="36067" ht="12.75" customHeight="1" x14ac:dyDescent="0.2"/>
    <row r="36068" ht="12.75" customHeight="1" x14ac:dyDescent="0.2"/>
    <row r="36069" ht="12.75" customHeight="1" x14ac:dyDescent="0.2"/>
    <row r="36070" ht="12.75" customHeight="1" x14ac:dyDescent="0.2"/>
    <row r="36071" ht="12.75" customHeight="1" x14ac:dyDescent="0.2"/>
    <row r="36072" ht="12.75" customHeight="1" x14ac:dyDescent="0.2"/>
    <row r="36073" ht="12.75" customHeight="1" x14ac:dyDescent="0.2"/>
    <row r="36074" ht="12.75" customHeight="1" x14ac:dyDescent="0.2"/>
    <row r="36075" ht="12.75" customHeight="1" x14ac:dyDescent="0.2"/>
    <row r="36076" ht="12.75" customHeight="1" x14ac:dyDescent="0.2"/>
    <row r="36077" ht="12.75" customHeight="1" x14ac:dyDescent="0.2"/>
    <row r="36078" ht="12.75" customHeight="1" x14ac:dyDescent="0.2"/>
    <row r="36079" ht="12.75" customHeight="1" x14ac:dyDescent="0.2"/>
    <row r="36080" ht="12.75" customHeight="1" x14ac:dyDescent="0.2"/>
    <row r="36081" ht="12.75" customHeight="1" x14ac:dyDescent="0.2"/>
    <row r="36082" ht="12.75" customHeight="1" x14ac:dyDescent="0.2"/>
    <row r="36083" ht="12.75" customHeight="1" x14ac:dyDescent="0.2"/>
    <row r="36084" ht="12.75" customHeight="1" x14ac:dyDescent="0.2"/>
    <row r="36085" ht="12.75" customHeight="1" x14ac:dyDescent="0.2"/>
    <row r="36086" ht="12.75" customHeight="1" x14ac:dyDescent="0.2"/>
    <row r="36087" ht="12.75" customHeight="1" x14ac:dyDescent="0.2"/>
    <row r="36088" ht="12.75" customHeight="1" x14ac:dyDescent="0.2"/>
    <row r="36089" ht="12.75" customHeight="1" x14ac:dyDescent="0.2"/>
    <row r="36090" ht="12.75" customHeight="1" x14ac:dyDescent="0.2"/>
    <row r="36091" ht="12.75" customHeight="1" x14ac:dyDescent="0.2"/>
    <row r="36092" ht="12.75" customHeight="1" x14ac:dyDescent="0.2"/>
    <row r="36093" ht="12.75" customHeight="1" x14ac:dyDescent="0.2"/>
    <row r="36094" ht="12.75" customHeight="1" x14ac:dyDescent="0.2"/>
    <row r="36095" ht="12.75" customHeight="1" x14ac:dyDescent="0.2"/>
    <row r="36096" ht="12.75" customHeight="1" x14ac:dyDescent="0.2"/>
    <row r="36097" ht="12.75" customHeight="1" x14ac:dyDescent="0.2"/>
    <row r="36098" ht="12.75" customHeight="1" x14ac:dyDescent="0.2"/>
    <row r="36099" ht="12.75" customHeight="1" x14ac:dyDescent="0.2"/>
    <row r="36100" ht="12.75" customHeight="1" x14ac:dyDescent="0.2"/>
    <row r="36101" ht="12.75" customHeight="1" x14ac:dyDescent="0.2"/>
    <row r="36102" ht="12.75" customHeight="1" x14ac:dyDescent="0.2"/>
    <row r="36103" ht="12.75" customHeight="1" x14ac:dyDescent="0.2"/>
    <row r="36104" ht="12.75" customHeight="1" x14ac:dyDescent="0.2"/>
    <row r="36105" ht="12.75" customHeight="1" x14ac:dyDescent="0.2"/>
    <row r="36106" ht="12.75" customHeight="1" x14ac:dyDescent="0.2"/>
    <row r="36107" ht="12.75" customHeight="1" x14ac:dyDescent="0.2"/>
    <row r="36108" ht="12.75" customHeight="1" x14ac:dyDescent="0.2"/>
    <row r="36109" ht="12.75" customHeight="1" x14ac:dyDescent="0.2"/>
    <row r="36110" ht="12.75" customHeight="1" x14ac:dyDescent="0.2"/>
    <row r="36111" ht="12.75" customHeight="1" x14ac:dyDescent="0.2"/>
    <row r="36112" ht="12.75" customHeight="1" x14ac:dyDescent="0.2"/>
    <row r="36113" ht="12.75" customHeight="1" x14ac:dyDescent="0.2"/>
    <row r="36114" ht="12.75" customHeight="1" x14ac:dyDescent="0.2"/>
    <row r="36115" ht="12.75" customHeight="1" x14ac:dyDescent="0.2"/>
    <row r="36116" ht="12.75" customHeight="1" x14ac:dyDescent="0.2"/>
    <row r="36117" ht="12.75" customHeight="1" x14ac:dyDescent="0.2"/>
    <row r="36118" ht="12.75" customHeight="1" x14ac:dyDescent="0.2"/>
    <row r="36119" ht="12.75" customHeight="1" x14ac:dyDescent="0.2"/>
    <row r="36120" ht="12.75" customHeight="1" x14ac:dyDescent="0.2"/>
    <row r="36121" ht="12.75" customHeight="1" x14ac:dyDescent="0.2"/>
    <row r="36122" ht="12.75" customHeight="1" x14ac:dyDescent="0.2"/>
    <row r="36123" ht="12.75" customHeight="1" x14ac:dyDescent="0.2"/>
    <row r="36124" ht="12.75" customHeight="1" x14ac:dyDescent="0.2"/>
    <row r="36125" ht="12.75" customHeight="1" x14ac:dyDescent="0.2"/>
    <row r="36126" ht="12.75" customHeight="1" x14ac:dyDescent="0.2"/>
    <row r="36127" ht="12.75" customHeight="1" x14ac:dyDescent="0.2"/>
    <row r="36128" ht="12.75" customHeight="1" x14ac:dyDescent="0.2"/>
    <row r="36129" ht="12.75" customHeight="1" x14ac:dyDescent="0.2"/>
    <row r="36130" ht="12.75" customHeight="1" x14ac:dyDescent="0.2"/>
    <row r="36131" ht="12.75" customHeight="1" x14ac:dyDescent="0.2"/>
    <row r="36132" ht="12.75" customHeight="1" x14ac:dyDescent="0.2"/>
    <row r="36133" ht="12.75" customHeight="1" x14ac:dyDescent="0.2"/>
    <row r="36134" ht="12.75" customHeight="1" x14ac:dyDescent="0.2"/>
    <row r="36135" ht="12.75" customHeight="1" x14ac:dyDescent="0.2"/>
    <row r="36136" ht="12.75" customHeight="1" x14ac:dyDescent="0.2"/>
    <row r="36137" ht="12.75" customHeight="1" x14ac:dyDescent="0.2"/>
    <row r="36138" ht="12.75" customHeight="1" x14ac:dyDescent="0.2"/>
    <row r="36139" ht="12.75" customHeight="1" x14ac:dyDescent="0.2"/>
    <row r="36140" ht="12.75" customHeight="1" x14ac:dyDescent="0.2"/>
    <row r="36141" ht="12.75" customHeight="1" x14ac:dyDescent="0.2"/>
    <row r="36142" ht="12.75" customHeight="1" x14ac:dyDescent="0.2"/>
    <row r="36143" ht="12.75" customHeight="1" x14ac:dyDescent="0.2"/>
    <row r="36144" ht="12.75" customHeight="1" x14ac:dyDescent="0.2"/>
    <row r="36145" ht="12.75" customHeight="1" x14ac:dyDescent="0.2"/>
    <row r="36146" ht="12.75" customHeight="1" x14ac:dyDescent="0.2"/>
    <row r="36147" ht="12.75" customHeight="1" x14ac:dyDescent="0.2"/>
    <row r="36148" ht="12.75" customHeight="1" x14ac:dyDescent="0.2"/>
    <row r="36149" ht="12.75" customHeight="1" x14ac:dyDescent="0.2"/>
    <row r="36150" ht="12.75" customHeight="1" x14ac:dyDescent="0.2"/>
    <row r="36151" ht="12.75" customHeight="1" x14ac:dyDescent="0.2"/>
    <row r="36152" ht="12.75" customHeight="1" x14ac:dyDescent="0.2"/>
    <row r="36153" ht="12.75" customHeight="1" x14ac:dyDescent="0.2"/>
    <row r="36154" ht="12.75" customHeight="1" x14ac:dyDescent="0.2"/>
    <row r="36155" ht="12.75" customHeight="1" x14ac:dyDescent="0.2"/>
    <row r="36156" ht="12.75" customHeight="1" x14ac:dyDescent="0.2"/>
    <row r="36157" ht="12.75" customHeight="1" x14ac:dyDescent="0.2"/>
    <row r="36158" ht="12.75" customHeight="1" x14ac:dyDescent="0.2"/>
    <row r="36159" ht="12.75" customHeight="1" x14ac:dyDescent="0.2"/>
    <row r="36160" ht="12.75" customHeight="1" x14ac:dyDescent="0.2"/>
    <row r="36161" ht="12.75" customHeight="1" x14ac:dyDescent="0.2"/>
    <row r="36162" ht="12.75" customHeight="1" x14ac:dyDescent="0.2"/>
    <row r="36163" ht="12.75" customHeight="1" x14ac:dyDescent="0.2"/>
    <row r="36164" ht="12.75" customHeight="1" x14ac:dyDescent="0.2"/>
    <row r="36165" ht="12.75" customHeight="1" x14ac:dyDescent="0.2"/>
    <row r="36166" ht="12.75" customHeight="1" x14ac:dyDescent="0.2"/>
    <row r="36167" ht="12.75" customHeight="1" x14ac:dyDescent="0.2"/>
    <row r="36168" ht="12.75" customHeight="1" x14ac:dyDescent="0.2"/>
    <row r="36169" ht="12.75" customHeight="1" x14ac:dyDescent="0.2"/>
    <row r="36170" ht="12.75" customHeight="1" x14ac:dyDescent="0.2"/>
    <row r="36171" ht="12.75" customHeight="1" x14ac:dyDescent="0.2"/>
    <row r="36172" ht="12.75" customHeight="1" x14ac:dyDescent="0.2"/>
    <row r="36173" ht="12.75" customHeight="1" x14ac:dyDescent="0.2"/>
    <row r="36174" ht="12.75" customHeight="1" x14ac:dyDescent="0.2"/>
    <row r="36175" ht="12.75" customHeight="1" x14ac:dyDescent="0.2"/>
    <row r="36176" ht="12.75" customHeight="1" x14ac:dyDescent="0.2"/>
    <row r="36177" ht="12.75" customHeight="1" x14ac:dyDescent="0.2"/>
    <row r="36178" ht="12.75" customHeight="1" x14ac:dyDescent="0.2"/>
    <row r="36179" ht="12.75" customHeight="1" x14ac:dyDescent="0.2"/>
    <row r="36180" ht="12.75" customHeight="1" x14ac:dyDescent="0.2"/>
    <row r="36181" ht="12.75" customHeight="1" x14ac:dyDescent="0.2"/>
    <row r="36182" ht="12.75" customHeight="1" x14ac:dyDescent="0.2"/>
    <row r="36183" ht="12.75" customHeight="1" x14ac:dyDescent="0.2"/>
    <row r="36184" ht="12.75" customHeight="1" x14ac:dyDescent="0.2"/>
    <row r="36185" ht="12.75" customHeight="1" x14ac:dyDescent="0.2"/>
    <row r="36186" ht="12.75" customHeight="1" x14ac:dyDescent="0.2"/>
    <row r="36187" ht="12.75" customHeight="1" x14ac:dyDescent="0.2"/>
    <row r="36188" ht="12.75" customHeight="1" x14ac:dyDescent="0.2"/>
    <row r="36189" ht="12.75" customHeight="1" x14ac:dyDescent="0.2"/>
    <row r="36190" ht="12.75" customHeight="1" x14ac:dyDescent="0.2"/>
    <row r="36191" ht="12.75" customHeight="1" x14ac:dyDescent="0.2"/>
    <row r="36192" ht="12.75" customHeight="1" x14ac:dyDescent="0.2"/>
    <row r="36193" ht="12.75" customHeight="1" x14ac:dyDescent="0.2"/>
    <row r="36194" ht="12.75" customHeight="1" x14ac:dyDescent="0.2"/>
    <row r="36195" ht="12.75" customHeight="1" x14ac:dyDescent="0.2"/>
    <row r="36196" ht="12.75" customHeight="1" x14ac:dyDescent="0.2"/>
    <row r="36197" ht="12.75" customHeight="1" x14ac:dyDescent="0.2"/>
    <row r="36198" ht="12.75" customHeight="1" x14ac:dyDescent="0.2"/>
    <row r="36199" ht="12.75" customHeight="1" x14ac:dyDescent="0.2"/>
    <row r="36200" ht="12.75" customHeight="1" x14ac:dyDescent="0.2"/>
    <row r="36201" ht="12.75" customHeight="1" x14ac:dyDescent="0.2"/>
    <row r="36202" ht="12.75" customHeight="1" x14ac:dyDescent="0.2"/>
    <row r="36203" ht="12.75" customHeight="1" x14ac:dyDescent="0.2"/>
    <row r="36204" ht="12.75" customHeight="1" x14ac:dyDescent="0.2"/>
    <row r="36205" ht="12.75" customHeight="1" x14ac:dyDescent="0.2"/>
    <row r="36206" ht="12.75" customHeight="1" x14ac:dyDescent="0.2"/>
    <row r="36207" ht="12.75" customHeight="1" x14ac:dyDescent="0.2"/>
    <row r="36208" ht="12.75" customHeight="1" x14ac:dyDescent="0.2"/>
    <row r="36209" ht="12.75" customHeight="1" x14ac:dyDescent="0.2"/>
    <row r="36210" ht="12.75" customHeight="1" x14ac:dyDescent="0.2"/>
    <row r="36211" ht="12.75" customHeight="1" x14ac:dyDescent="0.2"/>
    <row r="36212" ht="12.75" customHeight="1" x14ac:dyDescent="0.2"/>
    <row r="36213" ht="12.75" customHeight="1" x14ac:dyDescent="0.2"/>
    <row r="36214" ht="12.75" customHeight="1" x14ac:dyDescent="0.2"/>
    <row r="36215" ht="12.75" customHeight="1" x14ac:dyDescent="0.2"/>
    <row r="36216" ht="12.75" customHeight="1" x14ac:dyDescent="0.2"/>
    <row r="36217" ht="12.75" customHeight="1" x14ac:dyDescent="0.2"/>
    <row r="36218" ht="12.75" customHeight="1" x14ac:dyDescent="0.2"/>
    <row r="36219" ht="12.75" customHeight="1" x14ac:dyDescent="0.2"/>
    <row r="36220" ht="12.75" customHeight="1" x14ac:dyDescent="0.2"/>
    <row r="36221" ht="12.75" customHeight="1" x14ac:dyDescent="0.2"/>
    <row r="36222" ht="12.75" customHeight="1" x14ac:dyDescent="0.2"/>
    <row r="36223" ht="12.75" customHeight="1" x14ac:dyDescent="0.2"/>
    <row r="36224" ht="12.75" customHeight="1" x14ac:dyDescent="0.2"/>
    <row r="36225" ht="12.75" customHeight="1" x14ac:dyDescent="0.2"/>
    <row r="36226" ht="12.75" customHeight="1" x14ac:dyDescent="0.2"/>
    <row r="36227" ht="12.75" customHeight="1" x14ac:dyDescent="0.2"/>
    <row r="36228" ht="12.75" customHeight="1" x14ac:dyDescent="0.2"/>
    <row r="36229" ht="12.75" customHeight="1" x14ac:dyDescent="0.2"/>
    <row r="36230" ht="12.75" customHeight="1" x14ac:dyDescent="0.2"/>
    <row r="36231" ht="12.75" customHeight="1" x14ac:dyDescent="0.2"/>
    <row r="36232" ht="12.75" customHeight="1" x14ac:dyDescent="0.2"/>
    <row r="36233" ht="12.75" customHeight="1" x14ac:dyDescent="0.2"/>
    <row r="36234" ht="12.75" customHeight="1" x14ac:dyDescent="0.2"/>
    <row r="36235" ht="12.75" customHeight="1" x14ac:dyDescent="0.2"/>
    <row r="36236" ht="12.75" customHeight="1" x14ac:dyDescent="0.2"/>
    <row r="36237" ht="12.75" customHeight="1" x14ac:dyDescent="0.2"/>
    <row r="36238" ht="12.75" customHeight="1" x14ac:dyDescent="0.2"/>
    <row r="36239" ht="12.75" customHeight="1" x14ac:dyDescent="0.2"/>
    <row r="36240" ht="12.75" customHeight="1" x14ac:dyDescent="0.2"/>
    <row r="36241" ht="12.75" customHeight="1" x14ac:dyDescent="0.2"/>
    <row r="36242" ht="12.75" customHeight="1" x14ac:dyDescent="0.2"/>
    <row r="36243" ht="12.75" customHeight="1" x14ac:dyDescent="0.2"/>
    <row r="36244" ht="12.75" customHeight="1" x14ac:dyDescent="0.2"/>
    <row r="36245" ht="12.75" customHeight="1" x14ac:dyDescent="0.2"/>
    <row r="36246" ht="12.75" customHeight="1" x14ac:dyDescent="0.2"/>
    <row r="36247" ht="12.75" customHeight="1" x14ac:dyDescent="0.2"/>
    <row r="36248" ht="12.75" customHeight="1" x14ac:dyDescent="0.2"/>
    <row r="36249" ht="12.75" customHeight="1" x14ac:dyDescent="0.2"/>
    <row r="36250" ht="12.75" customHeight="1" x14ac:dyDescent="0.2"/>
    <row r="36251" ht="12.75" customHeight="1" x14ac:dyDescent="0.2"/>
    <row r="36252" ht="12.75" customHeight="1" x14ac:dyDescent="0.2"/>
    <row r="36253" ht="12.75" customHeight="1" x14ac:dyDescent="0.2"/>
    <row r="36254" ht="12.75" customHeight="1" x14ac:dyDescent="0.2"/>
    <row r="36255" ht="12.75" customHeight="1" x14ac:dyDescent="0.2"/>
    <row r="36256" ht="12.75" customHeight="1" x14ac:dyDescent="0.2"/>
    <row r="36257" ht="12.75" customHeight="1" x14ac:dyDescent="0.2"/>
    <row r="36258" ht="12.75" customHeight="1" x14ac:dyDescent="0.2"/>
    <row r="36259" ht="12.75" customHeight="1" x14ac:dyDescent="0.2"/>
    <row r="36260" ht="12.75" customHeight="1" x14ac:dyDescent="0.2"/>
    <row r="36261" ht="12.75" customHeight="1" x14ac:dyDescent="0.2"/>
    <row r="36262" ht="12.75" customHeight="1" x14ac:dyDescent="0.2"/>
    <row r="36263" ht="12.75" customHeight="1" x14ac:dyDescent="0.2"/>
    <row r="36264" ht="12.75" customHeight="1" x14ac:dyDescent="0.2"/>
    <row r="36265" ht="12.75" customHeight="1" x14ac:dyDescent="0.2"/>
    <row r="36266" ht="12.75" customHeight="1" x14ac:dyDescent="0.2"/>
    <row r="36267" ht="12.75" customHeight="1" x14ac:dyDescent="0.2"/>
    <row r="36268" ht="12.75" customHeight="1" x14ac:dyDescent="0.2"/>
    <row r="36269" ht="12.75" customHeight="1" x14ac:dyDescent="0.2"/>
    <row r="36270" ht="12.75" customHeight="1" x14ac:dyDescent="0.2"/>
    <row r="36271" ht="12.75" customHeight="1" x14ac:dyDescent="0.2"/>
    <row r="36272" ht="12.75" customHeight="1" x14ac:dyDescent="0.2"/>
    <row r="36273" ht="12.75" customHeight="1" x14ac:dyDescent="0.2"/>
    <row r="36274" ht="12.75" customHeight="1" x14ac:dyDescent="0.2"/>
    <row r="36275" ht="12.75" customHeight="1" x14ac:dyDescent="0.2"/>
    <row r="36276" ht="12.75" customHeight="1" x14ac:dyDescent="0.2"/>
    <row r="36277" ht="12.75" customHeight="1" x14ac:dyDescent="0.2"/>
    <row r="36278" ht="12.75" customHeight="1" x14ac:dyDescent="0.2"/>
    <row r="36279" ht="12.75" customHeight="1" x14ac:dyDescent="0.2"/>
    <row r="36280" ht="12.75" customHeight="1" x14ac:dyDescent="0.2"/>
    <row r="36281" ht="12.75" customHeight="1" x14ac:dyDescent="0.2"/>
    <row r="36282" ht="12.75" customHeight="1" x14ac:dyDescent="0.2"/>
    <row r="36283" ht="12.75" customHeight="1" x14ac:dyDescent="0.2"/>
    <row r="36284" ht="12.75" customHeight="1" x14ac:dyDescent="0.2"/>
    <row r="36285" ht="12.75" customHeight="1" x14ac:dyDescent="0.2"/>
    <row r="36286" ht="12.75" customHeight="1" x14ac:dyDescent="0.2"/>
    <row r="36287" ht="12.75" customHeight="1" x14ac:dyDescent="0.2"/>
    <row r="36288" ht="12.75" customHeight="1" x14ac:dyDescent="0.2"/>
    <row r="36289" ht="12.75" customHeight="1" x14ac:dyDescent="0.2"/>
    <row r="36290" ht="12.75" customHeight="1" x14ac:dyDescent="0.2"/>
    <row r="36291" ht="12.75" customHeight="1" x14ac:dyDescent="0.2"/>
    <row r="36292" ht="12.75" customHeight="1" x14ac:dyDescent="0.2"/>
    <row r="36293" ht="12.75" customHeight="1" x14ac:dyDescent="0.2"/>
    <row r="36294" ht="12.75" customHeight="1" x14ac:dyDescent="0.2"/>
    <row r="36295" ht="12.75" customHeight="1" x14ac:dyDescent="0.2"/>
    <row r="36296" ht="12.75" customHeight="1" x14ac:dyDescent="0.2"/>
    <row r="36297" ht="12.75" customHeight="1" x14ac:dyDescent="0.2"/>
    <row r="36298" ht="12.75" customHeight="1" x14ac:dyDescent="0.2"/>
    <row r="36299" ht="12.75" customHeight="1" x14ac:dyDescent="0.2"/>
    <row r="36300" ht="12.75" customHeight="1" x14ac:dyDescent="0.2"/>
    <row r="36301" ht="12.75" customHeight="1" x14ac:dyDescent="0.2"/>
    <row r="36302" ht="12.75" customHeight="1" x14ac:dyDescent="0.2"/>
    <row r="36303" ht="12.75" customHeight="1" x14ac:dyDescent="0.2"/>
    <row r="36304" ht="12.75" customHeight="1" x14ac:dyDescent="0.2"/>
    <row r="36305" ht="12.75" customHeight="1" x14ac:dyDescent="0.2"/>
    <row r="36306" ht="12.75" customHeight="1" x14ac:dyDescent="0.2"/>
    <row r="36307" ht="12.75" customHeight="1" x14ac:dyDescent="0.2"/>
    <row r="36308" ht="12.75" customHeight="1" x14ac:dyDescent="0.2"/>
    <row r="36309" ht="12.75" customHeight="1" x14ac:dyDescent="0.2"/>
    <row r="36310" ht="12.75" customHeight="1" x14ac:dyDescent="0.2"/>
    <row r="36311" ht="12.75" customHeight="1" x14ac:dyDescent="0.2"/>
    <row r="36312" ht="12.75" customHeight="1" x14ac:dyDescent="0.2"/>
    <row r="36313" ht="12.75" customHeight="1" x14ac:dyDescent="0.2"/>
    <row r="36314" ht="12.75" customHeight="1" x14ac:dyDescent="0.2"/>
    <row r="36315" ht="12.75" customHeight="1" x14ac:dyDescent="0.2"/>
    <row r="36316" ht="12.75" customHeight="1" x14ac:dyDescent="0.2"/>
    <row r="36317" ht="12.75" customHeight="1" x14ac:dyDescent="0.2"/>
    <row r="36318" ht="12.75" customHeight="1" x14ac:dyDescent="0.2"/>
    <row r="36319" ht="12.75" customHeight="1" x14ac:dyDescent="0.2"/>
    <row r="36320" ht="12.75" customHeight="1" x14ac:dyDescent="0.2"/>
    <row r="36321" ht="12.75" customHeight="1" x14ac:dyDescent="0.2"/>
    <row r="36322" ht="12.75" customHeight="1" x14ac:dyDescent="0.2"/>
    <row r="36323" ht="12.75" customHeight="1" x14ac:dyDescent="0.2"/>
    <row r="36324" ht="12.75" customHeight="1" x14ac:dyDescent="0.2"/>
    <row r="36325" ht="12.75" customHeight="1" x14ac:dyDescent="0.2"/>
    <row r="36326" ht="12.75" customHeight="1" x14ac:dyDescent="0.2"/>
    <row r="36327" ht="12.75" customHeight="1" x14ac:dyDescent="0.2"/>
    <row r="36328" ht="12.75" customHeight="1" x14ac:dyDescent="0.2"/>
    <row r="36329" ht="12.75" customHeight="1" x14ac:dyDescent="0.2"/>
    <row r="36330" ht="12.75" customHeight="1" x14ac:dyDescent="0.2"/>
    <row r="36331" ht="12.75" customHeight="1" x14ac:dyDescent="0.2"/>
    <row r="36332" ht="12.75" customHeight="1" x14ac:dyDescent="0.2"/>
    <row r="36333" ht="12.75" customHeight="1" x14ac:dyDescent="0.2"/>
    <row r="36334" ht="12.75" customHeight="1" x14ac:dyDescent="0.2"/>
    <row r="36335" ht="12.75" customHeight="1" x14ac:dyDescent="0.2"/>
    <row r="36336" ht="12.75" customHeight="1" x14ac:dyDescent="0.2"/>
    <row r="36337" ht="12.75" customHeight="1" x14ac:dyDescent="0.2"/>
    <row r="36338" ht="12.75" customHeight="1" x14ac:dyDescent="0.2"/>
    <row r="36339" ht="12.75" customHeight="1" x14ac:dyDescent="0.2"/>
    <row r="36340" ht="12.75" customHeight="1" x14ac:dyDescent="0.2"/>
    <row r="36341" ht="12.75" customHeight="1" x14ac:dyDescent="0.2"/>
    <row r="36342" ht="12.75" customHeight="1" x14ac:dyDescent="0.2"/>
    <row r="36343" ht="12.75" customHeight="1" x14ac:dyDescent="0.2"/>
    <row r="36344" ht="12.75" customHeight="1" x14ac:dyDescent="0.2"/>
    <row r="36345" ht="12.75" customHeight="1" x14ac:dyDescent="0.2"/>
    <row r="36346" ht="12.75" customHeight="1" x14ac:dyDescent="0.2"/>
    <row r="36347" ht="12.75" customHeight="1" x14ac:dyDescent="0.2"/>
    <row r="36348" ht="12.75" customHeight="1" x14ac:dyDescent="0.2"/>
    <row r="36349" ht="12.75" customHeight="1" x14ac:dyDescent="0.2"/>
    <row r="36350" ht="12.75" customHeight="1" x14ac:dyDescent="0.2"/>
    <row r="36351" ht="12.75" customHeight="1" x14ac:dyDescent="0.2"/>
    <row r="36352" ht="12.75" customHeight="1" x14ac:dyDescent="0.2"/>
    <row r="36353" ht="12.75" customHeight="1" x14ac:dyDescent="0.2"/>
    <row r="36354" ht="12.75" customHeight="1" x14ac:dyDescent="0.2"/>
    <row r="36355" ht="12.75" customHeight="1" x14ac:dyDescent="0.2"/>
    <row r="36356" ht="12.75" customHeight="1" x14ac:dyDescent="0.2"/>
    <row r="36357" ht="12.75" customHeight="1" x14ac:dyDescent="0.2"/>
    <row r="36358" ht="12.75" customHeight="1" x14ac:dyDescent="0.2"/>
    <row r="36359" ht="12.75" customHeight="1" x14ac:dyDescent="0.2"/>
    <row r="36360" ht="12.75" customHeight="1" x14ac:dyDescent="0.2"/>
    <row r="36361" ht="12.75" customHeight="1" x14ac:dyDescent="0.2"/>
    <row r="36362" ht="12.75" customHeight="1" x14ac:dyDescent="0.2"/>
    <row r="36363" ht="12.75" customHeight="1" x14ac:dyDescent="0.2"/>
    <row r="36364" ht="12.75" customHeight="1" x14ac:dyDescent="0.2"/>
    <row r="36365" ht="12.75" customHeight="1" x14ac:dyDescent="0.2"/>
    <row r="36366" ht="12.75" customHeight="1" x14ac:dyDescent="0.2"/>
    <row r="36367" ht="12.75" customHeight="1" x14ac:dyDescent="0.2"/>
    <row r="36368" ht="12.75" customHeight="1" x14ac:dyDescent="0.2"/>
    <row r="36369" ht="12.75" customHeight="1" x14ac:dyDescent="0.2"/>
    <row r="36370" ht="12.75" customHeight="1" x14ac:dyDescent="0.2"/>
    <row r="36371" ht="12.75" customHeight="1" x14ac:dyDescent="0.2"/>
    <row r="36372" ht="12.75" customHeight="1" x14ac:dyDescent="0.2"/>
    <row r="36373" ht="12.75" customHeight="1" x14ac:dyDescent="0.2"/>
    <row r="36374" ht="12.75" customHeight="1" x14ac:dyDescent="0.2"/>
    <row r="36375" ht="12.75" customHeight="1" x14ac:dyDescent="0.2"/>
    <row r="36376" ht="12.75" customHeight="1" x14ac:dyDescent="0.2"/>
    <row r="36377" ht="12.75" customHeight="1" x14ac:dyDescent="0.2"/>
    <row r="36378" ht="12.75" customHeight="1" x14ac:dyDescent="0.2"/>
    <row r="36379" ht="12.75" customHeight="1" x14ac:dyDescent="0.2"/>
    <row r="36380" ht="12.75" customHeight="1" x14ac:dyDescent="0.2"/>
    <row r="36381" ht="12.75" customHeight="1" x14ac:dyDescent="0.2"/>
    <row r="36382" ht="12.75" customHeight="1" x14ac:dyDescent="0.2"/>
    <row r="36383" ht="12.75" customHeight="1" x14ac:dyDescent="0.2"/>
    <row r="36384" ht="12.75" customHeight="1" x14ac:dyDescent="0.2"/>
    <row r="36385" ht="12.75" customHeight="1" x14ac:dyDescent="0.2"/>
    <row r="36386" ht="12.75" customHeight="1" x14ac:dyDescent="0.2"/>
    <row r="36387" ht="12.75" customHeight="1" x14ac:dyDescent="0.2"/>
    <row r="36388" ht="12.75" customHeight="1" x14ac:dyDescent="0.2"/>
    <row r="36389" ht="12.75" customHeight="1" x14ac:dyDescent="0.2"/>
    <row r="36390" ht="12.75" customHeight="1" x14ac:dyDescent="0.2"/>
    <row r="36391" ht="12.75" customHeight="1" x14ac:dyDescent="0.2"/>
    <row r="36392" ht="12.75" customHeight="1" x14ac:dyDescent="0.2"/>
    <row r="36393" ht="12.75" customHeight="1" x14ac:dyDescent="0.2"/>
    <row r="36394" ht="12.75" customHeight="1" x14ac:dyDescent="0.2"/>
    <row r="36395" ht="12.75" customHeight="1" x14ac:dyDescent="0.2"/>
    <row r="36396" ht="12.75" customHeight="1" x14ac:dyDescent="0.2"/>
    <row r="36397" ht="12.75" customHeight="1" x14ac:dyDescent="0.2"/>
    <row r="36398" ht="12.75" customHeight="1" x14ac:dyDescent="0.2"/>
    <row r="36399" ht="12.75" customHeight="1" x14ac:dyDescent="0.2"/>
    <row r="36400" ht="12.75" customHeight="1" x14ac:dyDescent="0.2"/>
    <row r="36401" ht="12.75" customHeight="1" x14ac:dyDescent="0.2"/>
    <row r="36402" ht="12.75" customHeight="1" x14ac:dyDescent="0.2"/>
    <row r="36403" ht="12.75" customHeight="1" x14ac:dyDescent="0.2"/>
    <row r="36404" ht="12.75" customHeight="1" x14ac:dyDescent="0.2"/>
    <row r="36405" ht="12.75" customHeight="1" x14ac:dyDescent="0.2"/>
    <row r="36406" ht="12.75" customHeight="1" x14ac:dyDescent="0.2"/>
    <row r="36407" ht="12.75" customHeight="1" x14ac:dyDescent="0.2"/>
    <row r="36408" ht="12.75" customHeight="1" x14ac:dyDescent="0.2"/>
    <row r="36409" ht="12.75" customHeight="1" x14ac:dyDescent="0.2"/>
    <row r="36410" ht="12.75" customHeight="1" x14ac:dyDescent="0.2"/>
    <row r="36411" ht="12.75" customHeight="1" x14ac:dyDescent="0.2"/>
    <row r="36412" ht="12.75" customHeight="1" x14ac:dyDescent="0.2"/>
    <row r="36413" ht="12.75" customHeight="1" x14ac:dyDescent="0.2"/>
    <row r="36414" ht="12.75" customHeight="1" x14ac:dyDescent="0.2"/>
    <row r="36415" ht="12.75" customHeight="1" x14ac:dyDescent="0.2"/>
    <row r="36416" ht="12.75" customHeight="1" x14ac:dyDescent="0.2"/>
    <row r="36417" ht="12.75" customHeight="1" x14ac:dyDescent="0.2"/>
    <row r="36418" ht="12.75" customHeight="1" x14ac:dyDescent="0.2"/>
    <row r="36419" ht="12.75" customHeight="1" x14ac:dyDescent="0.2"/>
    <row r="36420" ht="12.75" customHeight="1" x14ac:dyDescent="0.2"/>
    <row r="36421" ht="12.75" customHeight="1" x14ac:dyDescent="0.2"/>
    <row r="36422" ht="12.75" customHeight="1" x14ac:dyDescent="0.2"/>
    <row r="36423" ht="12.75" customHeight="1" x14ac:dyDescent="0.2"/>
    <row r="36424" ht="12.75" customHeight="1" x14ac:dyDescent="0.2"/>
    <row r="36425" ht="12.75" customHeight="1" x14ac:dyDescent="0.2"/>
    <row r="36426" ht="12.75" customHeight="1" x14ac:dyDescent="0.2"/>
    <row r="36427" ht="12.75" customHeight="1" x14ac:dyDescent="0.2"/>
    <row r="36428" ht="12.75" customHeight="1" x14ac:dyDescent="0.2"/>
    <row r="36429" ht="12.75" customHeight="1" x14ac:dyDescent="0.2"/>
    <row r="36430" ht="12.75" customHeight="1" x14ac:dyDescent="0.2"/>
    <row r="36431" ht="12.75" customHeight="1" x14ac:dyDescent="0.2"/>
    <row r="36432" ht="12.75" customHeight="1" x14ac:dyDescent="0.2"/>
    <row r="36433" ht="12.75" customHeight="1" x14ac:dyDescent="0.2"/>
    <row r="36434" ht="12.75" customHeight="1" x14ac:dyDescent="0.2"/>
    <row r="36435" ht="12.75" customHeight="1" x14ac:dyDescent="0.2"/>
    <row r="36436" ht="12.75" customHeight="1" x14ac:dyDescent="0.2"/>
    <row r="36437" ht="12.75" customHeight="1" x14ac:dyDescent="0.2"/>
    <row r="36438" ht="12.75" customHeight="1" x14ac:dyDescent="0.2"/>
    <row r="36439" ht="12.75" customHeight="1" x14ac:dyDescent="0.2"/>
    <row r="36440" ht="12.75" customHeight="1" x14ac:dyDescent="0.2"/>
    <row r="36441" ht="12.75" customHeight="1" x14ac:dyDescent="0.2"/>
    <row r="36442" ht="12.75" customHeight="1" x14ac:dyDescent="0.2"/>
    <row r="36443" ht="12.75" customHeight="1" x14ac:dyDescent="0.2"/>
    <row r="36444" ht="12.75" customHeight="1" x14ac:dyDescent="0.2"/>
    <row r="36445" ht="12.75" customHeight="1" x14ac:dyDescent="0.2"/>
    <row r="36446" ht="12.75" customHeight="1" x14ac:dyDescent="0.2"/>
    <row r="36447" ht="12.75" customHeight="1" x14ac:dyDescent="0.2"/>
    <row r="36448" ht="12.75" customHeight="1" x14ac:dyDescent="0.2"/>
    <row r="36449" ht="12.75" customHeight="1" x14ac:dyDescent="0.2"/>
    <row r="36450" ht="12.75" customHeight="1" x14ac:dyDescent="0.2"/>
    <row r="36451" ht="12.75" customHeight="1" x14ac:dyDescent="0.2"/>
    <row r="36452" ht="12.75" customHeight="1" x14ac:dyDescent="0.2"/>
    <row r="36453" ht="12.75" customHeight="1" x14ac:dyDescent="0.2"/>
    <row r="36454" ht="12.75" customHeight="1" x14ac:dyDescent="0.2"/>
    <row r="36455" ht="12.75" customHeight="1" x14ac:dyDescent="0.2"/>
    <row r="36456" ht="12.75" customHeight="1" x14ac:dyDescent="0.2"/>
    <row r="36457" ht="12.75" customHeight="1" x14ac:dyDescent="0.2"/>
    <row r="36458" ht="12.75" customHeight="1" x14ac:dyDescent="0.2"/>
    <row r="36459" ht="12.75" customHeight="1" x14ac:dyDescent="0.2"/>
    <row r="36460" ht="12.75" customHeight="1" x14ac:dyDescent="0.2"/>
    <row r="36461" ht="12.75" customHeight="1" x14ac:dyDescent="0.2"/>
    <row r="36462" ht="12.75" customHeight="1" x14ac:dyDescent="0.2"/>
    <row r="36463" ht="12.75" customHeight="1" x14ac:dyDescent="0.2"/>
    <row r="36464" ht="12.75" customHeight="1" x14ac:dyDescent="0.2"/>
    <row r="36465" ht="12.75" customHeight="1" x14ac:dyDescent="0.2"/>
    <row r="36466" ht="12.75" customHeight="1" x14ac:dyDescent="0.2"/>
    <row r="36467" ht="12.75" customHeight="1" x14ac:dyDescent="0.2"/>
    <row r="36468" ht="12.75" customHeight="1" x14ac:dyDescent="0.2"/>
    <row r="36469" ht="12.75" customHeight="1" x14ac:dyDescent="0.2"/>
    <row r="36470" ht="12.75" customHeight="1" x14ac:dyDescent="0.2"/>
    <row r="36471" ht="12.75" customHeight="1" x14ac:dyDescent="0.2"/>
    <row r="36472" ht="12.75" customHeight="1" x14ac:dyDescent="0.2"/>
    <row r="36473" ht="12.75" customHeight="1" x14ac:dyDescent="0.2"/>
    <row r="36474" ht="12.75" customHeight="1" x14ac:dyDescent="0.2"/>
    <row r="36475" ht="12.75" customHeight="1" x14ac:dyDescent="0.2"/>
    <row r="36476" ht="12.75" customHeight="1" x14ac:dyDescent="0.2"/>
    <row r="36477" ht="12.75" customHeight="1" x14ac:dyDescent="0.2"/>
    <row r="36478" ht="12.75" customHeight="1" x14ac:dyDescent="0.2"/>
    <row r="36479" ht="12.75" customHeight="1" x14ac:dyDescent="0.2"/>
    <row r="36480" ht="12.75" customHeight="1" x14ac:dyDescent="0.2"/>
    <row r="36481" ht="12.75" customHeight="1" x14ac:dyDescent="0.2"/>
    <row r="36482" ht="12.75" customHeight="1" x14ac:dyDescent="0.2"/>
    <row r="36483" ht="12.75" customHeight="1" x14ac:dyDescent="0.2"/>
    <row r="36484" ht="12.75" customHeight="1" x14ac:dyDescent="0.2"/>
    <row r="36485" ht="12.75" customHeight="1" x14ac:dyDescent="0.2"/>
    <row r="36486" ht="12.75" customHeight="1" x14ac:dyDescent="0.2"/>
    <row r="36487" ht="12.75" customHeight="1" x14ac:dyDescent="0.2"/>
    <row r="36488" ht="12.75" customHeight="1" x14ac:dyDescent="0.2"/>
    <row r="36489" ht="12.75" customHeight="1" x14ac:dyDescent="0.2"/>
    <row r="36490" ht="12.75" customHeight="1" x14ac:dyDescent="0.2"/>
    <row r="36491" ht="12.75" customHeight="1" x14ac:dyDescent="0.2"/>
    <row r="36492" ht="12.75" customHeight="1" x14ac:dyDescent="0.2"/>
    <row r="36493" ht="12.75" customHeight="1" x14ac:dyDescent="0.2"/>
    <row r="36494" ht="12.75" customHeight="1" x14ac:dyDescent="0.2"/>
    <row r="36495" ht="12.75" customHeight="1" x14ac:dyDescent="0.2"/>
    <row r="36496" ht="12.75" customHeight="1" x14ac:dyDescent="0.2"/>
    <row r="36497" ht="12.75" customHeight="1" x14ac:dyDescent="0.2"/>
    <row r="36498" ht="12.75" customHeight="1" x14ac:dyDescent="0.2"/>
    <row r="36499" ht="12.75" customHeight="1" x14ac:dyDescent="0.2"/>
    <row r="36500" ht="12.75" customHeight="1" x14ac:dyDescent="0.2"/>
    <row r="36501" ht="12.75" customHeight="1" x14ac:dyDescent="0.2"/>
    <row r="36502" ht="12.75" customHeight="1" x14ac:dyDescent="0.2"/>
    <row r="36503" ht="12.75" customHeight="1" x14ac:dyDescent="0.2"/>
    <row r="36504" ht="12.75" customHeight="1" x14ac:dyDescent="0.2"/>
    <row r="36505" ht="12.75" customHeight="1" x14ac:dyDescent="0.2"/>
    <row r="36506" ht="12.75" customHeight="1" x14ac:dyDescent="0.2"/>
    <row r="36507" ht="12.75" customHeight="1" x14ac:dyDescent="0.2"/>
    <row r="36508" ht="12.75" customHeight="1" x14ac:dyDescent="0.2"/>
    <row r="36509" ht="12.75" customHeight="1" x14ac:dyDescent="0.2"/>
    <row r="36510" ht="12.75" customHeight="1" x14ac:dyDescent="0.2"/>
    <row r="36511" ht="12.75" customHeight="1" x14ac:dyDescent="0.2"/>
    <row r="36512" ht="12.75" customHeight="1" x14ac:dyDescent="0.2"/>
    <row r="36513" ht="12.75" customHeight="1" x14ac:dyDescent="0.2"/>
    <row r="36514" ht="12.75" customHeight="1" x14ac:dyDescent="0.2"/>
    <row r="36515" ht="12.75" customHeight="1" x14ac:dyDescent="0.2"/>
    <row r="36516" ht="12.75" customHeight="1" x14ac:dyDescent="0.2"/>
    <row r="36517" ht="12.75" customHeight="1" x14ac:dyDescent="0.2"/>
    <row r="36518" ht="12.75" customHeight="1" x14ac:dyDescent="0.2"/>
    <row r="36519" ht="12.75" customHeight="1" x14ac:dyDescent="0.2"/>
    <row r="36520" ht="12.75" customHeight="1" x14ac:dyDescent="0.2"/>
    <row r="36521" ht="12.75" customHeight="1" x14ac:dyDescent="0.2"/>
    <row r="36522" ht="12.75" customHeight="1" x14ac:dyDescent="0.2"/>
    <row r="36523" ht="12.75" customHeight="1" x14ac:dyDescent="0.2"/>
    <row r="36524" ht="12.75" customHeight="1" x14ac:dyDescent="0.2"/>
    <row r="36525" ht="12.75" customHeight="1" x14ac:dyDescent="0.2"/>
    <row r="36526" ht="12.75" customHeight="1" x14ac:dyDescent="0.2"/>
    <row r="36527" ht="12.75" customHeight="1" x14ac:dyDescent="0.2"/>
    <row r="36528" ht="12.75" customHeight="1" x14ac:dyDescent="0.2"/>
    <row r="36529" ht="12.75" customHeight="1" x14ac:dyDescent="0.2"/>
    <row r="36530" ht="12.75" customHeight="1" x14ac:dyDescent="0.2"/>
    <row r="36531" ht="12.75" customHeight="1" x14ac:dyDescent="0.2"/>
    <row r="36532" ht="12.75" customHeight="1" x14ac:dyDescent="0.2"/>
    <row r="36533" ht="12.75" customHeight="1" x14ac:dyDescent="0.2"/>
    <row r="36534" ht="12.75" customHeight="1" x14ac:dyDescent="0.2"/>
    <row r="36535" ht="12.75" customHeight="1" x14ac:dyDescent="0.2"/>
    <row r="36536" ht="12.75" customHeight="1" x14ac:dyDescent="0.2"/>
    <row r="36537" ht="12.75" customHeight="1" x14ac:dyDescent="0.2"/>
    <row r="36538" ht="12.75" customHeight="1" x14ac:dyDescent="0.2"/>
    <row r="36539" ht="12.75" customHeight="1" x14ac:dyDescent="0.2"/>
    <row r="36540" ht="12.75" customHeight="1" x14ac:dyDescent="0.2"/>
    <row r="36541" ht="12.75" customHeight="1" x14ac:dyDescent="0.2"/>
    <row r="36542" ht="12.75" customHeight="1" x14ac:dyDescent="0.2"/>
    <row r="36543" ht="12.75" customHeight="1" x14ac:dyDescent="0.2"/>
    <row r="36544" ht="12.75" customHeight="1" x14ac:dyDescent="0.2"/>
    <row r="36545" ht="12.75" customHeight="1" x14ac:dyDescent="0.2"/>
    <row r="36546" ht="12.75" customHeight="1" x14ac:dyDescent="0.2"/>
    <row r="36547" ht="12.75" customHeight="1" x14ac:dyDescent="0.2"/>
    <row r="36548" ht="12.75" customHeight="1" x14ac:dyDescent="0.2"/>
    <row r="36549" ht="12.75" customHeight="1" x14ac:dyDescent="0.2"/>
    <row r="36550" ht="12.75" customHeight="1" x14ac:dyDescent="0.2"/>
    <row r="36551" ht="12.75" customHeight="1" x14ac:dyDescent="0.2"/>
    <row r="36552" ht="12.75" customHeight="1" x14ac:dyDescent="0.2"/>
    <row r="36553" ht="12.75" customHeight="1" x14ac:dyDescent="0.2"/>
    <row r="36554" ht="12.75" customHeight="1" x14ac:dyDescent="0.2"/>
    <row r="36555" ht="12.75" customHeight="1" x14ac:dyDescent="0.2"/>
    <row r="36556" ht="12.75" customHeight="1" x14ac:dyDescent="0.2"/>
    <row r="36557" ht="12.75" customHeight="1" x14ac:dyDescent="0.2"/>
    <row r="36558" ht="12.75" customHeight="1" x14ac:dyDescent="0.2"/>
    <row r="36559" ht="12.75" customHeight="1" x14ac:dyDescent="0.2"/>
    <row r="36560" ht="12.75" customHeight="1" x14ac:dyDescent="0.2"/>
    <row r="36561" ht="12.75" customHeight="1" x14ac:dyDescent="0.2"/>
    <row r="36562" ht="12.75" customHeight="1" x14ac:dyDescent="0.2"/>
    <row r="36563" ht="12.75" customHeight="1" x14ac:dyDescent="0.2"/>
    <row r="36564" ht="12.75" customHeight="1" x14ac:dyDescent="0.2"/>
    <row r="36565" ht="12.75" customHeight="1" x14ac:dyDescent="0.2"/>
    <row r="36566" ht="12.75" customHeight="1" x14ac:dyDescent="0.2"/>
    <row r="36567" ht="12.75" customHeight="1" x14ac:dyDescent="0.2"/>
    <row r="36568" ht="12.75" customHeight="1" x14ac:dyDescent="0.2"/>
    <row r="36569" ht="12.75" customHeight="1" x14ac:dyDescent="0.2"/>
    <row r="36570" ht="12.75" customHeight="1" x14ac:dyDescent="0.2"/>
    <row r="36571" ht="12.75" customHeight="1" x14ac:dyDescent="0.2"/>
    <row r="36572" ht="12.75" customHeight="1" x14ac:dyDescent="0.2"/>
    <row r="36573" ht="12.75" customHeight="1" x14ac:dyDescent="0.2"/>
    <row r="36574" ht="12.75" customHeight="1" x14ac:dyDescent="0.2"/>
    <row r="36575" ht="12.75" customHeight="1" x14ac:dyDescent="0.2"/>
    <row r="36576" ht="12.75" customHeight="1" x14ac:dyDescent="0.2"/>
    <row r="36577" ht="12.75" customHeight="1" x14ac:dyDescent="0.2"/>
    <row r="36578" ht="12.75" customHeight="1" x14ac:dyDescent="0.2"/>
    <row r="36579" ht="12.75" customHeight="1" x14ac:dyDescent="0.2"/>
    <row r="36580" ht="12.75" customHeight="1" x14ac:dyDescent="0.2"/>
    <row r="36581" ht="12.75" customHeight="1" x14ac:dyDescent="0.2"/>
    <row r="36582" ht="12.75" customHeight="1" x14ac:dyDescent="0.2"/>
    <row r="36583" ht="12.75" customHeight="1" x14ac:dyDescent="0.2"/>
    <row r="36584" ht="12.75" customHeight="1" x14ac:dyDescent="0.2"/>
    <row r="36585" ht="12.75" customHeight="1" x14ac:dyDescent="0.2"/>
    <row r="36586" ht="12.75" customHeight="1" x14ac:dyDescent="0.2"/>
    <row r="36587" ht="12.75" customHeight="1" x14ac:dyDescent="0.2"/>
    <row r="36588" ht="12.75" customHeight="1" x14ac:dyDescent="0.2"/>
    <row r="36589" ht="12.75" customHeight="1" x14ac:dyDescent="0.2"/>
    <row r="36590" ht="12.75" customHeight="1" x14ac:dyDescent="0.2"/>
    <row r="36591" ht="12.75" customHeight="1" x14ac:dyDescent="0.2"/>
    <row r="36592" ht="12.75" customHeight="1" x14ac:dyDescent="0.2"/>
    <row r="36593" ht="12.75" customHeight="1" x14ac:dyDescent="0.2"/>
    <row r="36594" ht="12.75" customHeight="1" x14ac:dyDescent="0.2"/>
    <row r="36595" ht="12.75" customHeight="1" x14ac:dyDescent="0.2"/>
    <row r="36596" ht="12.75" customHeight="1" x14ac:dyDescent="0.2"/>
    <row r="36597" ht="12.75" customHeight="1" x14ac:dyDescent="0.2"/>
    <row r="36598" ht="12.75" customHeight="1" x14ac:dyDescent="0.2"/>
    <row r="36599" ht="12.75" customHeight="1" x14ac:dyDescent="0.2"/>
    <row r="36600" ht="12.75" customHeight="1" x14ac:dyDescent="0.2"/>
    <row r="36601" ht="12.75" customHeight="1" x14ac:dyDescent="0.2"/>
    <row r="36602" ht="12.75" customHeight="1" x14ac:dyDescent="0.2"/>
    <row r="36603" ht="12.75" customHeight="1" x14ac:dyDescent="0.2"/>
    <row r="36604" ht="12.75" customHeight="1" x14ac:dyDescent="0.2"/>
    <row r="36605" ht="12.75" customHeight="1" x14ac:dyDescent="0.2"/>
    <row r="36606" ht="12.75" customHeight="1" x14ac:dyDescent="0.2"/>
    <row r="36607" ht="12.75" customHeight="1" x14ac:dyDescent="0.2"/>
    <row r="36608" ht="12.75" customHeight="1" x14ac:dyDescent="0.2"/>
    <row r="36609" ht="12.75" customHeight="1" x14ac:dyDescent="0.2"/>
    <row r="36610" ht="12.75" customHeight="1" x14ac:dyDescent="0.2"/>
    <row r="36611" ht="12.75" customHeight="1" x14ac:dyDescent="0.2"/>
    <row r="36612" ht="12.75" customHeight="1" x14ac:dyDescent="0.2"/>
    <row r="36613" ht="12.75" customHeight="1" x14ac:dyDescent="0.2"/>
    <row r="36614" ht="12.75" customHeight="1" x14ac:dyDescent="0.2"/>
    <row r="36615" ht="12.75" customHeight="1" x14ac:dyDescent="0.2"/>
    <row r="36616" ht="12.75" customHeight="1" x14ac:dyDescent="0.2"/>
    <row r="36617" ht="12.75" customHeight="1" x14ac:dyDescent="0.2"/>
    <row r="36618" ht="12.75" customHeight="1" x14ac:dyDescent="0.2"/>
    <row r="36619" ht="12.75" customHeight="1" x14ac:dyDescent="0.2"/>
    <row r="36620" ht="12.75" customHeight="1" x14ac:dyDescent="0.2"/>
    <row r="36621" ht="12.75" customHeight="1" x14ac:dyDescent="0.2"/>
    <row r="36622" ht="12.75" customHeight="1" x14ac:dyDescent="0.2"/>
    <row r="36623" ht="12.75" customHeight="1" x14ac:dyDescent="0.2"/>
    <row r="36624" ht="12.75" customHeight="1" x14ac:dyDescent="0.2"/>
    <row r="36625" ht="12.75" customHeight="1" x14ac:dyDescent="0.2"/>
    <row r="36626" ht="12.75" customHeight="1" x14ac:dyDescent="0.2"/>
    <row r="36627" ht="12.75" customHeight="1" x14ac:dyDescent="0.2"/>
    <row r="36628" ht="12.75" customHeight="1" x14ac:dyDescent="0.2"/>
    <row r="36629" ht="12.75" customHeight="1" x14ac:dyDescent="0.2"/>
    <row r="36630" ht="12.75" customHeight="1" x14ac:dyDescent="0.2"/>
    <row r="36631" ht="12.75" customHeight="1" x14ac:dyDescent="0.2"/>
    <row r="36632" ht="12.75" customHeight="1" x14ac:dyDescent="0.2"/>
    <row r="36633" ht="12.75" customHeight="1" x14ac:dyDescent="0.2"/>
    <row r="36634" ht="12.75" customHeight="1" x14ac:dyDescent="0.2"/>
    <row r="36635" ht="12.75" customHeight="1" x14ac:dyDescent="0.2"/>
    <row r="36636" ht="12.75" customHeight="1" x14ac:dyDescent="0.2"/>
    <row r="36637" ht="12.75" customHeight="1" x14ac:dyDescent="0.2"/>
    <row r="36638" ht="12.75" customHeight="1" x14ac:dyDescent="0.2"/>
    <row r="36639" ht="12.75" customHeight="1" x14ac:dyDescent="0.2"/>
    <row r="36640" ht="12.75" customHeight="1" x14ac:dyDescent="0.2"/>
    <row r="36641" ht="12.75" customHeight="1" x14ac:dyDescent="0.2"/>
    <row r="36642" ht="12.75" customHeight="1" x14ac:dyDescent="0.2"/>
    <row r="36643" ht="12.75" customHeight="1" x14ac:dyDescent="0.2"/>
    <row r="36644" ht="12.75" customHeight="1" x14ac:dyDescent="0.2"/>
    <row r="36645" ht="12.75" customHeight="1" x14ac:dyDescent="0.2"/>
    <row r="36646" ht="12.75" customHeight="1" x14ac:dyDescent="0.2"/>
    <row r="36647" ht="12.75" customHeight="1" x14ac:dyDescent="0.2"/>
    <row r="36648" ht="12.75" customHeight="1" x14ac:dyDescent="0.2"/>
    <row r="36649" ht="12.75" customHeight="1" x14ac:dyDescent="0.2"/>
    <row r="36650" ht="12.75" customHeight="1" x14ac:dyDescent="0.2"/>
    <row r="36651" ht="12.75" customHeight="1" x14ac:dyDescent="0.2"/>
    <row r="36652" ht="12.75" customHeight="1" x14ac:dyDescent="0.2"/>
    <row r="36653" ht="12.75" customHeight="1" x14ac:dyDescent="0.2"/>
    <row r="36654" ht="12.75" customHeight="1" x14ac:dyDescent="0.2"/>
    <row r="36655" ht="12.75" customHeight="1" x14ac:dyDescent="0.2"/>
    <row r="36656" ht="12.75" customHeight="1" x14ac:dyDescent="0.2"/>
    <row r="36657" ht="12.75" customHeight="1" x14ac:dyDescent="0.2"/>
    <row r="36658" ht="12.75" customHeight="1" x14ac:dyDescent="0.2"/>
    <row r="36659" ht="12.75" customHeight="1" x14ac:dyDescent="0.2"/>
    <row r="36660" ht="12.75" customHeight="1" x14ac:dyDescent="0.2"/>
    <row r="36661" ht="12.75" customHeight="1" x14ac:dyDescent="0.2"/>
    <row r="36662" ht="12.75" customHeight="1" x14ac:dyDescent="0.2"/>
    <row r="36663" ht="12.75" customHeight="1" x14ac:dyDescent="0.2"/>
    <row r="36664" ht="12.75" customHeight="1" x14ac:dyDescent="0.2"/>
    <row r="36665" ht="12.75" customHeight="1" x14ac:dyDescent="0.2"/>
    <row r="36666" ht="12.75" customHeight="1" x14ac:dyDescent="0.2"/>
    <row r="36667" ht="12.75" customHeight="1" x14ac:dyDescent="0.2"/>
    <row r="36668" ht="12.75" customHeight="1" x14ac:dyDescent="0.2"/>
    <row r="36669" ht="12.75" customHeight="1" x14ac:dyDescent="0.2"/>
    <row r="36670" ht="12.75" customHeight="1" x14ac:dyDescent="0.2"/>
    <row r="36671" ht="12.75" customHeight="1" x14ac:dyDescent="0.2"/>
    <row r="36672" ht="12.75" customHeight="1" x14ac:dyDescent="0.2"/>
    <row r="36673" ht="12.75" customHeight="1" x14ac:dyDescent="0.2"/>
    <row r="36674" ht="12.75" customHeight="1" x14ac:dyDescent="0.2"/>
    <row r="36675" ht="12.75" customHeight="1" x14ac:dyDescent="0.2"/>
    <row r="36676" ht="12.75" customHeight="1" x14ac:dyDescent="0.2"/>
    <row r="36677" ht="12.75" customHeight="1" x14ac:dyDescent="0.2"/>
    <row r="36678" ht="12.75" customHeight="1" x14ac:dyDescent="0.2"/>
    <row r="36679" ht="12.75" customHeight="1" x14ac:dyDescent="0.2"/>
    <row r="36680" ht="12.75" customHeight="1" x14ac:dyDescent="0.2"/>
    <row r="36681" ht="12.75" customHeight="1" x14ac:dyDescent="0.2"/>
    <row r="36682" ht="12.75" customHeight="1" x14ac:dyDescent="0.2"/>
    <row r="36683" ht="12.75" customHeight="1" x14ac:dyDescent="0.2"/>
    <row r="36684" ht="12.75" customHeight="1" x14ac:dyDescent="0.2"/>
    <row r="36685" ht="12.75" customHeight="1" x14ac:dyDescent="0.2"/>
    <row r="36686" ht="12.75" customHeight="1" x14ac:dyDescent="0.2"/>
    <row r="36687" ht="12.75" customHeight="1" x14ac:dyDescent="0.2"/>
    <row r="36688" ht="12.75" customHeight="1" x14ac:dyDescent="0.2"/>
    <row r="36689" ht="12.75" customHeight="1" x14ac:dyDescent="0.2"/>
    <row r="36690" ht="12.75" customHeight="1" x14ac:dyDescent="0.2"/>
    <row r="36691" ht="12.75" customHeight="1" x14ac:dyDescent="0.2"/>
    <row r="36692" ht="12.75" customHeight="1" x14ac:dyDescent="0.2"/>
    <row r="36693" ht="12.75" customHeight="1" x14ac:dyDescent="0.2"/>
    <row r="36694" ht="12.75" customHeight="1" x14ac:dyDescent="0.2"/>
    <row r="36695" ht="12.75" customHeight="1" x14ac:dyDescent="0.2"/>
    <row r="36696" ht="12.75" customHeight="1" x14ac:dyDescent="0.2"/>
    <row r="36697" ht="12.75" customHeight="1" x14ac:dyDescent="0.2"/>
    <row r="36698" ht="12.75" customHeight="1" x14ac:dyDescent="0.2"/>
    <row r="36699" ht="12.75" customHeight="1" x14ac:dyDescent="0.2"/>
    <row r="36700" ht="12.75" customHeight="1" x14ac:dyDescent="0.2"/>
    <row r="36701" ht="12.75" customHeight="1" x14ac:dyDescent="0.2"/>
    <row r="36702" ht="12.75" customHeight="1" x14ac:dyDescent="0.2"/>
    <row r="36703" ht="12.75" customHeight="1" x14ac:dyDescent="0.2"/>
    <row r="36704" ht="12.75" customHeight="1" x14ac:dyDescent="0.2"/>
    <row r="36705" ht="12.75" customHeight="1" x14ac:dyDescent="0.2"/>
    <row r="36706" ht="12.75" customHeight="1" x14ac:dyDescent="0.2"/>
    <row r="36707" ht="12.75" customHeight="1" x14ac:dyDescent="0.2"/>
    <row r="36708" ht="12.75" customHeight="1" x14ac:dyDescent="0.2"/>
    <row r="36709" ht="12.75" customHeight="1" x14ac:dyDescent="0.2"/>
    <row r="36710" ht="12.75" customHeight="1" x14ac:dyDescent="0.2"/>
    <row r="36711" ht="12.75" customHeight="1" x14ac:dyDescent="0.2"/>
    <row r="36712" ht="12.75" customHeight="1" x14ac:dyDescent="0.2"/>
    <row r="36713" ht="12.75" customHeight="1" x14ac:dyDescent="0.2"/>
    <row r="36714" ht="12.75" customHeight="1" x14ac:dyDescent="0.2"/>
    <row r="36715" ht="12.75" customHeight="1" x14ac:dyDescent="0.2"/>
    <row r="36716" ht="12.75" customHeight="1" x14ac:dyDescent="0.2"/>
    <row r="36717" ht="12.75" customHeight="1" x14ac:dyDescent="0.2"/>
    <row r="36718" ht="12.75" customHeight="1" x14ac:dyDescent="0.2"/>
    <row r="36719" ht="12.75" customHeight="1" x14ac:dyDescent="0.2"/>
    <row r="36720" ht="12.75" customHeight="1" x14ac:dyDescent="0.2"/>
    <row r="36721" ht="12.75" customHeight="1" x14ac:dyDescent="0.2"/>
    <row r="36722" ht="12.75" customHeight="1" x14ac:dyDescent="0.2"/>
    <row r="36723" ht="12.75" customHeight="1" x14ac:dyDescent="0.2"/>
    <row r="36724" ht="12.75" customHeight="1" x14ac:dyDescent="0.2"/>
    <row r="36725" ht="12.75" customHeight="1" x14ac:dyDescent="0.2"/>
    <row r="36726" ht="12.75" customHeight="1" x14ac:dyDescent="0.2"/>
    <row r="36727" ht="12.75" customHeight="1" x14ac:dyDescent="0.2"/>
    <row r="36728" ht="12.75" customHeight="1" x14ac:dyDescent="0.2"/>
    <row r="36729" ht="12.75" customHeight="1" x14ac:dyDescent="0.2"/>
    <row r="36730" ht="12.75" customHeight="1" x14ac:dyDescent="0.2"/>
    <row r="36731" ht="12.75" customHeight="1" x14ac:dyDescent="0.2"/>
    <row r="36732" ht="12.75" customHeight="1" x14ac:dyDescent="0.2"/>
    <row r="36733" ht="12.75" customHeight="1" x14ac:dyDescent="0.2"/>
    <row r="36734" ht="12.75" customHeight="1" x14ac:dyDescent="0.2"/>
    <row r="36735" ht="12.75" customHeight="1" x14ac:dyDescent="0.2"/>
    <row r="36736" ht="12.75" customHeight="1" x14ac:dyDescent="0.2"/>
    <row r="36737" ht="12.75" customHeight="1" x14ac:dyDescent="0.2"/>
    <row r="36738" ht="12.75" customHeight="1" x14ac:dyDescent="0.2"/>
    <row r="36739" ht="12.75" customHeight="1" x14ac:dyDescent="0.2"/>
    <row r="36740" ht="12.75" customHeight="1" x14ac:dyDescent="0.2"/>
    <row r="36741" ht="12.75" customHeight="1" x14ac:dyDescent="0.2"/>
    <row r="36742" ht="12.75" customHeight="1" x14ac:dyDescent="0.2"/>
    <row r="36743" ht="12.75" customHeight="1" x14ac:dyDescent="0.2"/>
    <row r="36744" ht="12.75" customHeight="1" x14ac:dyDescent="0.2"/>
    <row r="36745" ht="12.75" customHeight="1" x14ac:dyDescent="0.2"/>
    <row r="36746" ht="12.75" customHeight="1" x14ac:dyDescent="0.2"/>
    <row r="36747" ht="12.75" customHeight="1" x14ac:dyDescent="0.2"/>
    <row r="36748" ht="12.75" customHeight="1" x14ac:dyDescent="0.2"/>
    <row r="36749" ht="12.75" customHeight="1" x14ac:dyDescent="0.2"/>
    <row r="36750" ht="12.75" customHeight="1" x14ac:dyDescent="0.2"/>
    <row r="36751" ht="12.75" customHeight="1" x14ac:dyDescent="0.2"/>
    <row r="36752" ht="12.75" customHeight="1" x14ac:dyDescent="0.2"/>
    <row r="36753" ht="12.75" customHeight="1" x14ac:dyDescent="0.2"/>
    <row r="36754" ht="12.75" customHeight="1" x14ac:dyDescent="0.2"/>
    <row r="36755" ht="12.75" customHeight="1" x14ac:dyDescent="0.2"/>
    <row r="36756" ht="12.75" customHeight="1" x14ac:dyDescent="0.2"/>
    <row r="36757" ht="12.75" customHeight="1" x14ac:dyDescent="0.2"/>
    <row r="36758" ht="12.75" customHeight="1" x14ac:dyDescent="0.2"/>
    <row r="36759" ht="12.75" customHeight="1" x14ac:dyDescent="0.2"/>
    <row r="36760" ht="12.75" customHeight="1" x14ac:dyDescent="0.2"/>
    <row r="36761" ht="12.75" customHeight="1" x14ac:dyDescent="0.2"/>
    <row r="36762" ht="12.75" customHeight="1" x14ac:dyDescent="0.2"/>
    <row r="36763" ht="12.75" customHeight="1" x14ac:dyDescent="0.2"/>
    <row r="36764" ht="12.75" customHeight="1" x14ac:dyDescent="0.2"/>
    <row r="36765" ht="12.75" customHeight="1" x14ac:dyDescent="0.2"/>
    <row r="36766" ht="12.75" customHeight="1" x14ac:dyDescent="0.2"/>
    <row r="36767" ht="12.75" customHeight="1" x14ac:dyDescent="0.2"/>
    <row r="36768" ht="12.75" customHeight="1" x14ac:dyDescent="0.2"/>
    <row r="36769" ht="12.75" customHeight="1" x14ac:dyDescent="0.2"/>
    <row r="36770" ht="12.75" customHeight="1" x14ac:dyDescent="0.2"/>
    <row r="36771" ht="12.75" customHeight="1" x14ac:dyDescent="0.2"/>
    <row r="36772" ht="12.75" customHeight="1" x14ac:dyDescent="0.2"/>
    <row r="36773" ht="12.75" customHeight="1" x14ac:dyDescent="0.2"/>
    <row r="36774" ht="12.75" customHeight="1" x14ac:dyDescent="0.2"/>
    <row r="36775" ht="12.75" customHeight="1" x14ac:dyDescent="0.2"/>
    <row r="36776" ht="12.75" customHeight="1" x14ac:dyDescent="0.2"/>
    <row r="36777" ht="12.75" customHeight="1" x14ac:dyDescent="0.2"/>
    <row r="36778" ht="12.75" customHeight="1" x14ac:dyDescent="0.2"/>
    <row r="36779" ht="12.75" customHeight="1" x14ac:dyDescent="0.2"/>
    <row r="36780" ht="12.75" customHeight="1" x14ac:dyDescent="0.2"/>
    <row r="36781" ht="12.75" customHeight="1" x14ac:dyDescent="0.2"/>
    <row r="36782" ht="12.75" customHeight="1" x14ac:dyDescent="0.2"/>
    <row r="36783" ht="12.75" customHeight="1" x14ac:dyDescent="0.2"/>
    <row r="36784" ht="12.75" customHeight="1" x14ac:dyDescent="0.2"/>
    <row r="36785" ht="12.75" customHeight="1" x14ac:dyDescent="0.2"/>
    <row r="36786" ht="12.75" customHeight="1" x14ac:dyDescent="0.2"/>
    <row r="36787" ht="12.75" customHeight="1" x14ac:dyDescent="0.2"/>
    <row r="36788" ht="12.75" customHeight="1" x14ac:dyDescent="0.2"/>
    <row r="36789" ht="12.75" customHeight="1" x14ac:dyDescent="0.2"/>
    <row r="36790" ht="12.75" customHeight="1" x14ac:dyDescent="0.2"/>
    <row r="36791" ht="12.75" customHeight="1" x14ac:dyDescent="0.2"/>
    <row r="36792" ht="12.75" customHeight="1" x14ac:dyDescent="0.2"/>
    <row r="36793" ht="12.75" customHeight="1" x14ac:dyDescent="0.2"/>
    <row r="36794" ht="12.75" customHeight="1" x14ac:dyDescent="0.2"/>
    <row r="36795" ht="12.75" customHeight="1" x14ac:dyDescent="0.2"/>
    <row r="36796" ht="12.75" customHeight="1" x14ac:dyDescent="0.2"/>
    <row r="36797" ht="12.75" customHeight="1" x14ac:dyDescent="0.2"/>
    <row r="36798" ht="12.75" customHeight="1" x14ac:dyDescent="0.2"/>
    <row r="36799" ht="12.75" customHeight="1" x14ac:dyDescent="0.2"/>
    <row r="36800" ht="12.75" customHeight="1" x14ac:dyDescent="0.2"/>
    <row r="36801" ht="12.75" customHeight="1" x14ac:dyDescent="0.2"/>
    <row r="36802" ht="12.75" customHeight="1" x14ac:dyDescent="0.2"/>
    <row r="36803" ht="12.75" customHeight="1" x14ac:dyDescent="0.2"/>
    <row r="36804" ht="12.75" customHeight="1" x14ac:dyDescent="0.2"/>
    <row r="36805" ht="12.75" customHeight="1" x14ac:dyDescent="0.2"/>
    <row r="36806" ht="12.75" customHeight="1" x14ac:dyDescent="0.2"/>
    <row r="36807" ht="12.75" customHeight="1" x14ac:dyDescent="0.2"/>
    <row r="36808" ht="12.75" customHeight="1" x14ac:dyDescent="0.2"/>
    <row r="36809" ht="12.75" customHeight="1" x14ac:dyDescent="0.2"/>
    <row r="36810" ht="12.75" customHeight="1" x14ac:dyDescent="0.2"/>
    <row r="36811" ht="12.75" customHeight="1" x14ac:dyDescent="0.2"/>
    <row r="36812" ht="12.75" customHeight="1" x14ac:dyDescent="0.2"/>
    <row r="36813" ht="12.75" customHeight="1" x14ac:dyDescent="0.2"/>
    <row r="36814" ht="12.75" customHeight="1" x14ac:dyDescent="0.2"/>
    <row r="36815" ht="12.75" customHeight="1" x14ac:dyDescent="0.2"/>
    <row r="36816" ht="12.75" customHeight="1" x14ac:dyDescent="0.2"/>
    <row r="36817" ht="12.75" customHeight="1" x14ac:dyDescent="0.2"/>
    <row r="36818" ht="12.75" customHeight="1" x14ac:dyDescent="0.2"/>
    <row r="36819" ht="12.75" customHeight="1" x14ac:dyDescent="0.2"/>
    <row r="36820" ht="12.75" customHeight="1" x14ac:dyDescent="0.2"/>
    <row r="36821" ht="12.75" customHeight="1" x14ac:dyDescent="0.2"/>
    <row r="36822" ht="12.75" customHeight="1" x14ac:dyDescent="0.2"/>
    <row r="36823" ht="12.75" customHeight="1" x14ac:dyDescent="0.2"/>
    <row r="36824" ht="12.75" customHeight="1" x14ac:dyDescent="0.2"/>
    <row r="36825" ht="12.75" customHeight="1" x14ac:dyDescent="0.2"/>
    <row r="36826" ht="12.75" customHeight="1" x14ac:dyDescent="0.2"/>
    <row r="36827" ht="12.75" customHeight="1" x14ac:dyDescent="0.2"/>
    <row r="36828" ht="12.75" customHeight="1" x14ac:dyDescent="0.2"/>
    <row r="36829" ht="12.75" customHeight="1" x14ac:dyDescent="0.2"/>
    <row r="36830" ht="12.75" customHeight="1" x14ac:dyDescent="0.2"/>
    <row r="36831" ht="12.75" customHeight="1" x14ac:dyDescent="0.2"/>
    <row r="36832" ht="12.75" customHeight="1" x14ac:dyDescent="0.2"/>
    <row r="36833" ht="12.75" customHeight="1" x14ac:dyDescent="0.2"/>
    <row r="36834" ht="12.75" customHeight="1" x14ac:dyDescent="0.2"/>
    <row r="36835" ht="12.75" customHeight="1" x14ac:dyDescent="0.2"/>
    <row r="36836" ht="12.75" customHeight="1" x14ac:dyDescent="0.2"/>
    <row r="36837" ht="12.75" customHeight="1" x14ac:dyDescent="0.2"/>
    <row r="36838" ht="12.75" customHeight="1" x14ac:dyDescent="0.2"/>
    <row r="36839" ht="12.75" customHeight="1" x14ac:dyDescent="0.2"/>
    <row r="36840" ht="12.75" customHeight="1" x14ac:dyDescent="0.2"/>
    <row r="36841" ht="12.75" customHeight="1" x14ac:dyDescent="0.2"/>
    <row r="36842" ht="12.75" customHeight="1" x14ac:dyDescent="0.2"/>
    <row r="36843" ht="12.75" customHeight="1" x14ac:dyDescent="0.2"/>
    <row r="36844" ht="12.75" customHeight="1" x14ac:dyDescent="0.2"/>
    <row r="36845" ht="12.75" customHeight="1" x14ac:dyDescent="0.2"/>
    <row r="36846" ht="12.75" customHeight="1" x14ac:dyDescent="0.2"/>
    <row r="36847" ht="12.75" customHeight="1" x14ac:dyDescent="0.2"/>
    <row r="36848" ht="12.75" customHeight="1" x14ac:dyDescent="0.2"/>
    <row r="36849" ht="12.75" customHeight="1" x14ac:dyDescent="0.2"/>
    <row r="36850" ht="12.75" customHeight="1" x14ac:dyDescent="0.2"/>
    <row r="36851" ht="12.75" customHeight="1" x14ac:dyDescent="0.2"/>
    <row r="36852" ht="12.75" customHeight="1" x14ac:dyDescent="0.2"/>
    <row r="36853" ht="12.75" customHeight="1" x14ac:dyDescent="0.2"/>
    <row r="36854" ht="12.75" customHeight="1" x14ac:dyDescent="0.2"/>
    <row r="36855" ht="12.75" customHeight="1" x14ac:dyDescent="0.2"/>
    <row r="36856" ht="12.75" customHeight="1" x14ac:dyDescent="0.2"/>
    <row r="36857" ht="12.75" customHeight="1" x14ac:dyDescent="0.2"/>
    <row r="36858" ht="12.75" customHeight="1" x14ac:dyDescent="0.2"/>
    <row r="36859" ht="12.75" customHeight="1" x14ac:dyDescent="0.2"/>
    <row r="36860" ht="12.75" customHeight="1" x14ac:dyDescent="0.2"/>
    <row r="36861" ht="12.75" customHeight="1" x14ac:dyDescent="0.2"/>
    <row r="36862" ht="12.75" customHeight="1" x14ac:dyDescent="0.2"/>
    <row r="36863" ht="12.75" customHeight="1" x14ac:dyDescent="0.2"/>
    <row r="36864" ht="12.75" customHeight="1" x14ac:dyDescent="0.2"/>
    <row r="36865" ht="12.75" customHeight="1" x14ac:dyDescent="0.2"/>
    <row r="36866" ht="12.75" customHeight="1" x14ac:dyDescent="0.2"/>
    <row r="36867" ht="12.75" customHeight="1" x14ac:dyDescent="0.2"/>
    <row r="36868" ht="12.75" customHeight="1" x14ac:dyDescent="0.2"/>
    <row r="36869" ht="12.75" customHeight="1" x14ac:dyDescent="0.2"/>
    <row r="36870" ht="12.75" customHeight="1" x14ac:dyDescent="0.2"/>
    <row r="36871" ht="12.75" customHeight="1" x14ac:dyDescent="0.2"/>
    <row r="36872" ht="12.75" customHeight="1" x14ac:dyDescent="0.2"/>
    <row r="36873" ht="12.75" customHeight="1" x14ac:dyDescent="0.2"/>
    <row r="36874" ht="12.75" customHeight="1" x14ac:dyDescent="0.2"/>
    <row r="36875" ht="12.75" customHeight="1" x14ac:dyDescent="0.2"/>
    <row r="36876" ht="12.75" customHeight="1" x14ac:dyDescent="0.2"/>
    <row r="36877" ht="12.75" customHeight="1" x14ac:dyDescent="0.2"/>
    <row r="36878" ht="12.75" customHeight="1" x14ac:dyDescent="0.2"/>
    <row r="36879" ht="12.75" customHeight="1" x14ac:dyDescent="0.2"/>
    <row r="36880" ht="12.75" customHeight="1" x14ac:dyDescent="0.2"/>
    <row r="36881" ht="12.75" customHeight="1" x14ac:dyDescent="0.2"/>
    <row r="36882" ht="12.75" customHeight="1" x14ac:dyDescent="0.2"/>
    <row r="36883" ht="12.75" customHeight="1" x14ac:dyDescent="0.2"/>
    <row r="36884" ht="12.75" customHeight="1" x14ac:dyDescent="0.2"/>
    <row r="36885" ht="12.75" customHeight="1" x14ac:dyDescent="0.2"/>
    <row r="36886" ht="12.75" customHeight="1" x14ac:dyDescent="0.2"/>
    <row r="36887" ht="12.75" customHeight="1" x14ac:dyDescent="0.2"/>
    <row r="36888" ht="12.75" customHeight="1" x14ac:dyDescent="0.2"/>
    <row r="36889" ht="12.75" customHeight="1" x14ac:dyDescent="0.2"/>
    <row r="36890" ht="12.75" customHeight="1" x14ac:dyDescent="0.2"/>
    <row r="36891" ht="12.75" customHeight="1" x14ac:dyDescent="0.2"/>
    <row r="36892" ht="12.75" customHeight="1" x14ac:dyDescent="0.2"/>
    <row r="36893" ht="12.75" customHeight="1" x14ac:dyDescent="0.2"/>
    <row r="36894" ht="12.75" customHeight="1" x14ac:dyDescent="0.2"/>
    <row r="36895" ht="12.75" customHeight="1" x14ac:dyDescent="0.2"/>
    <row r="36896" ht="12.75" customHeight="1" x14ac:dyDescent="0.2"/>
    <row r="36897" ht="12.75" customHeight="1" x14ac:dyDescent="0.2"/>
    <row r="36898" ht="12.75" customHeight="1" x14ac:dyDescent="0.2"/>
    <row r="36899" ht="12.75" customHeight="1" x14ac:dyDescent="0.2"/>
    <row r="36900" ht="12.75" customHeight="1" x14ac:dyDescent="0.2"/>
    <row r="36901" ht="12.75" customHeight="1" x14ac:dyDescent="0.2"/>
    <row r="36902" ht="12.75" customHeight="1" x14ac:dyDescent="0.2"/>
    <row r="36903" ht="12.75" customHeight="1" x14ac:dyDescent="0.2"/>
    <row r="36904" ht="12.75" customHeight="1" x14ac:dyDescent="0.2"/>
    <row r="36905" ht="12.75" customHeight="1" x14ac:dyDescent="0.2"/>
    <row r="36906" ht="12.75" customHeight="1" x14ac:dyDescent="0.2"/>
    <row r="36907" ht="12.75" customHeight="1" x14ac:dyDescent="0.2"/>
    <row r="36908" ht="12.75" customHeight="1" x14ac:dyDescent="0.2"/>
    <row r="36909" ht="12.75" customHeight="1" x14ac:dyDescent="0.2"/>
    <row r="36910" ht="12.75" customHeight="1" x14ac:dyDescent="0.2"/>
    <row r="36911" ht="12.75" customHeight="1" x14ac:dyDescent="0.2"/>
    <row r="36912" ht="12.75" customHeight="1" x14ac:dyDescent="0.2"/>
    <row r="36913" ht="12.75" customHeight="1" x14ac:dyDescent="0.2"/>
    <row r="36914" ht="12.75" customHeight="1" x14ac:dyDescent="0.2"/>
    <row r="36915" ht="12.75" customHeight="1" x14ac:dyDescent="0.2"/>
    <row r="36916" ht="12.75" customHeight="1" x14ac:dyDescent="0.2"/>
    <row r="36917" ht="12.75" customHeight="1" x14ac:dyDescent="0.2"/>
    <row r="36918" ht="12.75" customHeight="1" x14ac:dyDescent="0.2"/>
    <row r="36919" ht="12.75" customHeight="1" x14ac:dyDescent="0.2"/>
    <row r="36920" ht="12.75" customHeight="1" x14ac:dyDescent="0.2"/>
    <row r="36921" ht="12.75" customHeight="1" x14ac:dyDescent="0.2"/>
    <row r="36922" ht="12.75" customHeight="1" x14ac:dyDescent="0.2"/>
    <row r="36923" ht="12.75" customHeight="1" x14ac:dyDescent="0.2"/>
    <row r="36924" ht="12.75" customHeight="1" x14ac:dyDescent="0.2"/>
    <row r="36925" ht="12.75" customHeight="1" x14ac:dyDescent="0.2"/>
    <row r="36926" ht="12.75" customHeight="1" x14ac:dyDescent="0.2"/>
    <row r="36927" ht="12.75" customHeight="1" x14ac:dyDescent="0.2"/>
    <row r="36928" ht="12.75" customHeight="1" x14ac:dyDescent="0.2"/>
    <row r="36929" ht="12.75" customHeight="1" x14ac:dyDescent="0.2"/>
    <row r="36930" ht="12.75" customHeight="1" x14ac:dyDescent="0.2"/>
    <row r="36931" ht="12.75" customHeight="1" x14ac:dyDescent="0.2"/>
    <row r="36932" ht="12.75" customHeight="1" x14ac:dyDescent="0.2"/>
    <row r="36933" ht="12.75" customHeight="1" x14ac:dyDescent="0.2"/>
    <row r="36934" ht="12.75" customHeight="1" x14ac:dyDescent="0.2"/>
    <row r="36935" ht="12.75" customHeight="1" x14ac:dyDescent="0.2"/>
    <row r="36936" ht="12.75" customHeight="1" x14ac:dyDescent="0.2"/>
    <row r="36937" ht="12.75" customHeight="1" x14ac:dyDescent="0.2"/>
    <row r="36938" ht="12.75" customHeight="1" x14ac:dyDescent="0.2"/>
    <row r="36939" ht="12.75" customHeight="1" x14ac:dyDescent="0.2"/>
    <row r="36940" ht="12.75" customHeight="1" x14ac:dyDescent="0.2"/>
    <row r="36941" ht="12.75" customHeight="1" x14ac:dyDescent="0.2"/>
    <row r="36942" ht="12.75" customHeight="1" x14ac:dyDescent="0.2"/>
    <row r="36943" ht="12.75" customHeight="1" x14ac:dyDescent="0.2"/>
    <row r="36944" ht="12.75" customHeight="1" x14ac:dyDescent="0.2"/>
    <row r="36945" ht="12.75" customHeight="1" x14ac:dyDescent="0.2"/>
    <row r="36946" ht="12.75" customHeight="1" x14ac:dyDescent="0.2"/>
    <row r="36947" ht="12.75" customHeight="1" x14ac:dyDescent="0.2"/>
    <row r="36948" ht="12.75" customHeight="1" x14ac:dyDescent="0.2"/>
    <row r="36949" ht="12.75" customHeight="1" x14ac:dyDescent="0.2"/>
    <row r="36950" ht="12.75" customHeight="1" x14ac:dyDescent="0.2"/>
    <row r="36951" ht="12.75" customHeight="1" x14ac:dyDescent="0.2"/>
    <row r="36952" ht="12.75" customHeight="1" x14ac:dyDescent="0.2"/>
    <row r="36953" ht="12.75" customHeight="1" x14ac:dyDescent="0.2"/>
    <row r="36954" ht="12.75" customHeight="1" x14ac:dyDescent="0.2"/>
    <row r="36955" ht="12.75" customHeight="1" x14ac:dyDescent="0.2"/>
    <row r="36956" ht="12.75" customHeight="1" x14ac:dyDescent="0.2"/>
    <row r="36957" ht="12.75" customHeight="1" x14ac:dyDescent="0.2"/>
    <row r="36958" ht="12.75" customHeight="1" x14ac:dyDescent="0.2"/>
    <row r="36959" ht="12.75" customHeight="1" x14ac:dyDescent="0.2"/>
    <row r="36960" ht="12.75" customHeight="1" x14ac:dyDescent="0.2"/>
    <row r="36961" ht="12.75" customHeight="1" x14ac:dyDescent="0.2"/>
    <row r="36962" ht="12.75" customHeight="1" x14ac:dyDescent="0.2"/>
    <row r="36963" ht="12.75" customHeight="1" x14ac:dyDescent="0.2"/>
    <row r="36964" ht="12.75" customHeight="1" x14ac:dyDescent="0.2"/>
    <row r="36965" ht="12.75" customHeight="1" x14ac:dyDescent="0.2"/>
    <row r="36966" ht="12.75" customHeight="1" x14ac:dyDescent="0.2"/>
    <row r="36967" ht="12.75" customHeight="1" x14ac:dyDescent="0.2"/>
    <row r="36968" ht="12.75" customHeight="1" x14ac:dyDescent="0.2"/>
    <row r="36969" ht="12.75" customHeight="1" x14ac:dyDescent="0.2"/>
    <row r="36970" ht="12.75" customHeight="1" x14ac:dyDescent="0.2"/>
    <row r="36971" ht="12.75" customHeight="1" x14ac:dyDescent="0.2"/>
    <row r="36972" ht="12.75" customHeight="1" x14ac:dyDescent="0.2"/>
    <row r="36973" ht="12.75" customHeight="1" x14ac:dyDescent="0.2"/>
    <row r="36974" ht="12.75" customHeight="1" x14ac:dyDescent="0.2"/>
    <row r="36975" ht="12.75" customHeight="1" x14ac:dyDescent="0.2"/>
    <row r="36976" ht="12.75" customHeight="1" x14ac:dyDescent="0.2"/>
    <row r="36977" ht="12.75" customHeight="1" x14ac:dyDescent="0.2"/>
    <row r="36978" ht="12.75" customHeight="1" x14ac:dyDescent="0.2"/>
    <row r="36979" ht="12.75" customHeight="1" x14ac:dyDescent="0.2"/>
    <row r="36980" ht="12.75" customHeight="1" x14ac:dyDescent="0.2"/>
    <row r="36981" ht="12.75" customHeight="1" x14ac:dyDescent="0.2"/>
    <row r="36982" ht="12.75" customHeight="1" x14ac:dyDescent="0.2"/>
    <row r="36983" ht="12.75" customHeight="1" x14ac:dyDescent="0.2"/>
    <row r="36984" ht="12.75" customHeight="1" x14ac:dyDescent="0.2"/>
    <row r="36985" ht="12.75" customHeight="1" x14ac:dyDescent="0.2"/>
    <row r="36986" ht="12.75" customHeight="1" x14ac:dyDescent="0.2"/>
    <row r="36987" ht="12.75" customHeight="1" x14ac:dyDescent="0.2"/>
    <row r="36988" ht="12.75" customHeight="1" x14ac:dyDescent="0.2"/>
    <row r="36989" ht="12.75" customHeight="1" x14ac:dyDescent="0.2"/>
    <row r="36990" ht="12.75" customHeight="1" x14ac:dyDescent="0.2"/>
    <row r="36991" ht="12.75" customHeight="1" x14ac:dyDescent="0.2"/>
    <row r="36992" ht="12.75" customHeight="1" x14ac:dyDescent="0.2"/>
    <row r="36993" ht="12.75" customHeight="1" x14ac:dyDescent="0.2"/>
    <row r="36994" ht="12.75" customHeight="1" x14ac:dyDescent="0.2"/>
    <row r="36995" ht="12.75" customHeight="1" x14ac:dyDescent="0.2"/>
    <row r="36996" ht="12.75" customHeight="1" x14ac:dyDescent="0.2"/>
    <row r="36997" ht="12.75" customHeight="1" x14ac:dyDescent="0.2"/>
    <row r="36998" ht="12.75" customHeight="1" x14ac:dyDescent="0.2"/>
    <row r="36999" ht="12.75" customHeight="1" x14ac:dyDescent="0.2"/>
    <row r="37000" ht="12.75" customHeight="1" x14ac:dyDescent="0.2"/>
    <row r="37001" ht="12.75" customHeight="1" x14ac:dyDescent="0.2"/>
    <row r="37002" ht="12.75" customHeight="1" x14ac:dyDescent="0.2"/>
    <row r="37003" ht="12.75" customHeight="1" x14ac:dyDescent="0.2"/>
    <row r="37004" ht="12.75" customHeight="1" x14ac:dyDescent="0.2"/>
    <row r="37005" ht="12.75" customHeight="1" x14ac:dyDescent="0.2"/>
    <row r="37006" ht="12.75" customHeight="1" x14ac:dyDescent="0.2"/>
    <row r="37007" ht="12.75" customHeight="1" x14ac:dyDescent="0.2"/>
    <row r="37008" ht="12.75" customHeight="1" x14ac:dyDescent="0.2"/>
    <row r="37009" ht="12.75" customHeight="1" x14ac:dyDescent="0.2"/>
    <row r="37010" ht="12.75" customHeight="1" x14ac:dyDescent="0.2"/>
    <row r="37011" ht="12.75" customHeight="1" x14ac:dyDescent="0.2"/>
    <row r="37012" ht="12.75" customHeight="1" x14ac:dyDescent="0.2"/>
    <row r="37013" ht="12.75" customHeight="1" x14ac:dyDescent="0.2"/>
    <row r="37014" ht="12.75" customHeight="1" x14ac:dyDescent="0.2"/>
    <row r="37015" ht="12.75" customHeight="1" x14ac:dyDescent="0.2"/>
    <row r="37016" ht="12.75" customHeight="1" x14ac:dyDescent="0.2"/>
    <row r="37017" ht="12.75" customHeight="1" x14ac:dyDescent="0.2"/>
    <row r="37018" ht="12.75" customHeight="1" x14ac:dyDescent="0.2"/>
    <row r="37019" ht="12.75" customHeight="1" x14ac:dyDescent="0.2"/>
    <row r="37020" ht="12.75" customHeight="1" x14ac:dyDescent="0.2"/>
    <row r="37021" ht="12.75" customHeight="1" x14ac:dyDescent="0.2"/>
    <row r="37022" ht="12.75" customHeight="1" x14ac:dyDescent="0.2"/>
    <row r="37023" ht="12.75" customHeight="1" x14ac:dyDescent="0.2"/>
    <row r="37024" ht="12.75" customHeight="1" x14ac:dyDescent="0.2"/>
    <row r="37025" ht="12.75" customHeight="1" x14ac:dyDescent="0.2"/>
    <row r="37026" ht="12.75" customHeight="1" x14ac:dyDescent="0.2"/>
    <row r="37027" ht="12.75" customHeight="1" x14ac:dyDescent="0.2"/>
    <row r="37028" ht="12.75" customHeight="1" x14ac:dyDescent="0.2"/>
    <row r="37029" ht="12.75" customHeight="1" x14ac:dyDescent="0.2"/>
    <row r="37030" ht="12.75" customHeight="1" x14ac:dyDescent="0.2"/>
    <row r="37031" ht="12.75" customHeight="1" x14ac:dyDescent="0.2"/>
    <row r="37032" ht="12.75" customHeight="1" x14ac:dyDescent="0.2"/>
    <row r="37033" ht="12.75" customHeight="1" x14ac:dyDescent="0.2"/>
    <row r="37034" ht="12.75" customHeight="1" x14ac:dyDescent="0.2"/>
    <row r="37035" ht="12.75" customHeight="1" x14ac:dyDescent="0.2"/>
    <row r="37036" ht="12.75" customHeight="1" x14ac:dyDescent="0.2"/>
    <row r="37037" ht="12.75" customHeight="1" x14ac:dyDescent="0.2"/>
    <row r="37038" ht="12.75" customHeight="1" x14ac:dyDescent="0.2"/>
    <row r="37039" ht="12.75" customHeight="1" x14ac:dyDescent="0.2"/>
    <row r="37040" ht="12.75" customHeight="1" x14ac:dyDescent="0.2"/>
    <row r="37041" ht="12.75" customHeight="1" x14ac:dyDescent="0.2"/>
    <row r="37042" ht="12.75" customHeight="1" x14ac:dyDescent="0.2"/>
    <row r="37043" ht="12.75" customHeight="1" x14ac:dyDescent="0.2"/>
    <row r="37044" ht="12.75" customHeight="1" x14ac:dyDescent="0.2"/>
    <row r="37045" ht="12.75" customHeight="1" x14ac:dyDescent="0.2"/>
    <row r="37046" ht="12.75" customHeight="1" x14ac:dyDescent="0.2"/>
    <row r="37047" ht="12.75" customHeight="1" x14ac:dyDescent="0.2"/>
    <row r="37048" ht="12.75" customHeight="1" x14ac:dyDescent="0.2"/>
    <row r="37049" ht="12.75" customHeight="1" x14ac:dyDescent="0.2"/>
    <row r="37050" ht="12.75" customHeight="1" x14ac:dyDescent="0.2"/>
    <row r="37051" ht="12.75" customHeight="1" x14ac:dyDescent="0.2"/>
    <row r="37052" ht="12.75" customHeight="1" x14ac:dyDescent="0.2"/>
    <row r="37053" ht="12.75" customHeight="1" x14ac:dyDescent="0.2"/>
    <row r="37054" ht="12.75" customHeight="1" x14ac:dyDescent="0.2"/>
    <row r="37055" ht="12.75" customHeight="1" x14ac:dyDescent="0.2"/>
    <row r="37056" ht="12.75" customHeight="1" x14ac:dyDescent="0.2"/>
    <row r="37057" ht="12.75" customHeight="1" x14ac:dyDescent="0.2"/>
    <row r="37058" ht="12.75" customHeight="1" x14ac:dyDescent="0.2"/>
    <row r="37059" ht="12.75" customHeight="1" x14ac:dyDescent="0.2"/>
    <row r="37060" ht="12.75" customHeight="1" x14ac:dyDescent="0.2"/>
    <row r="37061" ht="12.75" customHeight="1" x14ac:dyDescent="0.2"/>
    <row r="37062" ht="12.75" customHeight="1" x14ac:dyDescent="0.2"/>
    <row r="37063" ht="12.75" customHeight="1" x14ac:dyDescent="0.2"/>
    <row r="37064" ht="12.75" customHeight="1" x14ac:dyDescent="0.2"/>
    <row r="37065" ht="12.75" customHeight="1" x14ac:dyDescent="0.2"/>
    <row r="37066" ht="12.75" customHeight="1" x14ac:dyDescent="0.2"/>
    <row r="37067" ht="12.75" customHeight="1" x14ac:dyDescent="0.2"/>
    <row r="37068" ht="12.75" customHeight="1" x14ac:dyDescent="0.2"/>
    <row r="37069" ht="12.75" customHeight="1" x14ac:dyDescent="0.2"/>
    <row r="37070" ht="12.75" customHeight="1" x14ac:dyDescent="0.2"/>
    <row r="37071" ht="12.75" customHeight="1" x14ac:dyDescent="0.2"/>
    <row r="37072" ht="12.75" customHeight="1" x14ac:dyDescent="0.2"/>
    <row r="37073" ht="12.75" customHeight="1" x14ac:dyDescent="0.2"/>
    <row r="37074" ht="12.75" customHeight="1" x14ac:dyDescent="0.2"/>
    <row r="37075" ht="12.75" customHeight="1" x14ac:dyDescent="0.2"/>
    <row r="37076" ht="12.75" customHeight="1" x14ac:dyDescent="0.2"/>
    <row r="37077" ht="12.75" customHeight="1" x14ac:dyDescent="0.2"/>
    <row r="37078" ht="12.75" customHeight="1" x14ac:dyDescent="0.2"/>
    <row r="37079" ht="12.75" customHeight="1" x14ac:dyDescent="0.2"/>
    <row r="37080" ht="12.75" customHeight="1" x14ac:dyDescent="0.2"/>
    <row r="37081" ht="12.75" customHeight="1" x14ac:dyDescent="0.2"/>
    <row r="37082" ht="12.75" customHeight="1" x14ac:dyDescent="0.2"/>
    <row r="37083" ht="12.75" customHeight="1" x14ac:dyDescent="0.2"/>
    <row r="37084" ht="12.75" customHeight="1" x14ac:dyDescent="0.2"/>
    <row r="37085" ht="12.75" customHeight="1" x14ac:dyDescent="0.2"/>
    <row r="37086" ht="12.75" customHeight="1" x14ac:dyDescent="0.2"/>
    <row r="37087" ht="12.75" customHeight="1" x14ac:dyDescent="0.2"/>
    <row r="37088" ht="12.75" customHeight="1" x14ac:dyDescent="0.2"/>
    <row r="37089" ht="12.75" customHeight="1" x14ac:dyDescent="0.2"/>
    <row r="37090" ht="12.75" customHeight="1" x14ac:dyDescent="0.2"/>
    <row r="37091" ht="12.75" customHeight="1" x14ac:dyDescent="0.2"/>
    <row r="37092" ht="12.75" customHeight="1" x14ac:dyDescent="0.2"/>
    <row r="37093" ht="12.75" customHeight="1" x14ac:dyDescent="0.2"/>
    <row r="37094" ht="12.75" customHeight="1" x14ac:dyDescent="0.2"/>
    <row r="37095" ht="12.75" customHeight="1" x14ac:dyDescent="0.2"/>
    <row r="37096" ht="12.75" customHeight="1" x14ac:dyDescent="0.2"/>
    <row r="37097" ht="12.75" customHeight="1" x14ac:dyDescent="0.2"/>
    <row r="37098" ht="12.75" customHeight="1" x14ac:dyDescent="0.2"/>
    <row r="37099" ht="12.75" customHeight="1" x14ac:dyDescent="0.2"/>
    <row r="37100" ht="12.75" customHeight="1" x14ac:dyDescent="0.2"/>
    <row r="37101" ht="12.75" customHeight="1" x14ac:dyDescent="0.2"/>
    <row r="37102" ht="12.75" customHeight="1" x14ac:dyDescent="0.2"/>
    <row r="37103" ht="12.75" customHeight="1" x14ac:dyDescent="0.2"/>
    <row r="37104" ht="12.75" customHeight="1" x14ac:dyDescent="0.2"/>
    <row r="37105" ht="12.75" customHeight="1" x14ac:dyDescent="0.2"/>
    <row r="37106" ht="12.75" customHeight="1" x14ac:dyDescent="0.2"/>
    <row r="37107" ht="12.75" customHeight="1" x14ac:dyDescent="0.2"/>
    <row r="37108" ht="12.75" customHeight="1" x14ac:dyDescent="0.2"/>
    <row r="37109" ht="12.75" customHeight="1" x14ac:dyDescent="0.2"/>
    <row r="37110" ht="12.75" customHeight="1" x14ac:dyDescent="0.2"/>
    <row r="37111" ht="12.75" customHeight="1" x14ac:dyDescent="0.2"/>
    <row r="37112" ht="12.75" customHeight="1" x14ac:dyDescent="0.2"/>
    <row r="37113" ht="12.75" customHeight="1" x14ac:dyDescent="0.2"/>
    <row r="37114" ht="12.75" customHeight="1" x14ac:dyDescent="0.2"/>
    <row r="37115" ht="12.75" customHeight="1" x14ac:dyDescent="0.2"/>
    <row r="37116" ht="12.75" customHeight="1" x14ac:dyDescent="0.2"/>
    <row r="37117" ht="12.75" customHeight="1" x14ac:dyDescent="0.2"/>
    <row r="37118" ht="12.75" customHeight="1" x14ac:dyDescent="0.2"/>
    <row r="37119" ht="12.75" customHeight="1" x14ac:dyDescent="0.2"/>
    <row r="37120" ht="12.75" customHeight="1" x14ac:dyDescent="0.2"/>
    <row r="37121" ht="12.75" customHeight="1" x14ac:dyDescent="0.2"/>
    <row r="37122" ht="12.75" customHeight="1" x14ac:dyDescent="0.2"/>
    <row r="37123" ht="12.75" customHeight="1" x14ac:dyDescent="0.2"/>
    <row r="37124" ht="12.75" customHeight="1" x14ac:dyDescent="0.2"/>
    <row r="37125" ht="12.75" customHeight="1" x14ac:dyDescent="0.2"/>
    <row r="37126" ht="12.75" customHeight="1" x14ac:dyDescent="0.2"/>
    <row r="37127" ht="12.75" customHeight="1" x14ac:dyDescent="0.2"/>
    <row r="37128" ht="12.75" customHeight="1" x14ac:dyDescent="0.2"/>
    <row r="37129" ht="12.75" customHeight="1" x14ac:dyDescent="0.2"/>
    <row r="37130" ht="12.75" customHeight="1" x14ac:dyDescent="0.2"/>
    <row r="37131" ht="12.75" customHeight="1" x14ac:dyDescent="0.2"/>
    <row r="37132" ht="12.75" customHeight="1" x14ac:dyDescent="0.2"/>
    <row r="37133" ht="12.75" customHeight="1" x14ac:dyDescent="0.2"/>
    <row r="37134" ht="12.75" customHeight="1" x14ac:dyDescent="0.2"/>
    <row r="37135" ht="12.75" customHeight="1" x14ac:dyDescent="0.2"/>
    <row r="37136" ht="12.75" customHeight="1" x14ac:dyDescent="0.2"/>
    <row r="37137" ht="12.75" customHeight="1" x14ac:dyDescent="0.2"/>
    <row r="37138" ht="12.75" customHeight="1" x14ac:dyDescent="0.2"/>
    <row r="37139" ht="12.75" customHeight="1" x14ac:dyDescent="0.2"/>
    <row r="37140" ht="12.75" customHeight="1" x14ac:dyDescent="0.2"/>
    <row r="37141" ht="12.75" customHeight="1" x14ac:dyDescent="0.2"/>
    <row r="37142" ht="12.75" customHeight="1" x14ac:dyDescent="0.2"/>
    <row r="37143" ht="12.75" customHeight="1" x14ac:dyDescent="0.2"/>
    <row r="37144" ht="12.75" customHeight="1" x14ac:dyDescent="0.2"/>
    <row r="37145" ht="12.75" customHeight="1" x14ac:dyDescent="0.2"/>
    <row r="37146" ht="12.75" customHeight="1" x14ac:dyDescent="0.2"/>
    <row r="37147" ht="12.75" customHeight="1" x14ac:dyDescent="0.2"/>
    <row r="37148" ht="12.75" customHeight="1" x14ac:dyDescent="0.2"/>
    <row r="37149" ht="12.75" customHeight="1" x14ac:dyDescent="0.2"/>
    <row r="37150" ht="12.75" customHeight="1" x14ac:dyDescent="0.2"/>
    <row r="37151" ht="12.75" customHeight="1" x14ac:dyDescent="0.2"/>
    <row r="37152" ht="12.75" customHeight="1" x14ac:dyDescent="0.2"/>
    <row r="37153" ht="12.75" customHeight="1" x14ac:dyDescent="0.2"/>
    <row r="37154" ht="12.75" customHeight="1" x14ac:dyDescent="0.2"/>
    <row r="37155" ht="12.75" customHeight="1" x14ac:dyDescent="0.2"/>
    <row r="37156" ht="12.75" customHeight="1" x14ac:dyDescent="0.2"/>
    <row r="37157" ht="12.75" customHeight="1" x14ac:dyDescent="0.2"/>
    <row r="37158" ht="12.75" customHeight="1" x14ac:dyDescent="0.2"/>
    <row r="37159" ht="12.75" customHeight="1" x14ac:dyDescent="0.2"/>
    <row r="37160" ht="12.75" customHeight="1" x14ac:dyDescent="0.2"/>
    <row r="37161" ht="12.75" customHeight="1" x14ac:dyDescent="0.2"/>
    <row r="37162" ht="12.75" customHeight="1" x14ac:dyDescent="0.2"/>
    <row r="37163" ht="12.75" customHeight="1" x14ac:dyDescent="0.2"/>
    <row r="37164" ht="12.75" customHeight="1" x14ac:dyDescent="0.2"/>
    <row r="37165" ht="12.75" customHeight="1" x14ac:dyDescent="0.2"/>
    <row r="37166" ht="12.75" customHeight="1" x14ac:dyDescent="0.2"/>
    <row r="37167" ht="12.75" customHeight="1" x14ac:dyDescent="0.2"/>
    <row r="37168" ht="12.75" customHeight="1" x14ac:dyDescent="0.2"/>
    <row r="37169" ht="12.75" customHeight="1" x14ac:dyDescent="0.2"/>
    <row r="37170" ht="12.75" customHeight="1" x14ac:dyDescent="0.2"/>
    <row r="37171" ht="12.75" customHeight="1" x14ac:dyDescent="0.2"/>
    <row r="37172" ht="12.75" customHeight="1" x14ac:dyDescent="0.2"/>
    <row r="37173" ht="12.75" customHeight="1" x14ac:dyDescent="0.2"/>
    <row r="37174" ht="12.75" customHeight="1" x14ac:dyDescent="0.2"/>
    <row r="37175" ht="12.75" customHeight="1" x14ac:dyDescent="0.2"/>
    <row r="37176" ht="12.75" customHeight="1" x14ac:dyDescent="0.2"/>
    <row r="37177" ht="12.75" customHeight="1" x14ac:dyDescent="0.2"/>
    <row r="37178" ht="12.75" customHeight="1" x14ac:dyDescent="0.2"/>
    <row r="37179" ht="12.75" customHeight="1" x14ac:dyDescent="0.2"/>
    <row r="37180" ht="12.75" customHeight="1" x14ac:dyDescent="0.2"/>
    <row r="37181" ht="12.75" customHeight="1" x14ac:dyDescent="0.2"/>
    <row r="37182" ht="12.75" customHeight="1" x14ac:dyDescent="0.2"/>
    <row r="37183" ht="12.75" customHeight="1" x14ac:dyDescent="0.2"/>
    <row r="37184" ht="12.75" customHeight="1" x14ac:dyDescent="0.2"/>
    <row r="37185" ht="12.75" customHeight="1" x14ac:dyDescent="0.2"/>
    <row r="37186" ht="12.75" customHeight="1" x14ac:dyDescent="0.2"/>
    <row r="37187" ht="12.75" customHeight="1" x14ac:dyDescent="0.2"/>
    <row r="37188" ht="12.75" customHeight="1" x14ac:dyDescent="0.2"/>
    <row r="37189" ht="12.75" customHeight="1" x14ac:dyDescent="0.2"/>
    <row r="37190" ht="12.75" customHeight="1" x14ac:dyDescent="0.2"/>
    <row r="37191" ht="12.75" customHeight="1" x14ac:dyDescent="0.2"/>
    <row r="37192" ht="12.75" customHeight="1" x14ac:dyDescent="0.2"/>
    <row r="37193" ht="12.75" customHeight="1" x14ac:dyDescent="0.2"/>
    <row r="37194" ht="12.75" customHeight="1" x14ac:dyDescent="0.2"/>
    <row r="37195" ht="12.75" customHeight="1" x14ac:dyDescent="0.2"/>
    <row r="37196" ht="12.75" customHeight="1" x14ac:dyDescent="0.2"/>
    <row r="37197" ht="12.75" customHeight="1" x14ac:dyDescent="0.2"/>
    <row r="37198" ht="12.75" customHeight="1" x14ac:dyDescent="0.2"/>
    <row r="37199" ht="12.75" customHeight="1" x14ac:dyDescent="0.2"/>
    <row r="37200" ht="12.75" customHeight="1" x14ac:dyDescent="0.2"/>
    <row r="37201" ht="12.75" customHeight="1" x14ac:dyDescent="0.2"/>
    <row r="37202" ht="12.75" customHeight="1" x14ac:dyDescent="0.2"/>
    <row r="37203" ht="12.75" customHeight="1" x14ac:dyDescent="0.2"/>
    <row r="37204" ht="12.75" customHeight="1" x14ac:dyDescent="0.2"/>
    <row r="37205" ht="12.75" customHeight="1" x14ac:dyDescent="0.2"/>
    <row r="37206" ht="12.75" customHeight="1" x14ac:dyDescent="0.2"/>
    <row r="37207" ht="12.75" customHeight="1" x14ac:dyDescent="0.2"/>
    <row r="37208" ht="12.75" customHeight="1" x14ac:dyDescent="0.2"/>
    <row r="37209" ht="12.75" customHeight="1" x14ac:dyDescent="0.2"/>
    <row r="37210" ht="12.75" customHeight="1" x14ac:dyDescent="0.2"/>
    <row r="37211" ht="12.75" customHeight="1" x14ac:dyDescent="0.2"/>
    <row r="37212" ht="12.75" customHeight="1" x14ac:dyDescent="0.2"/>
    <row r="37213" ht="12.75" customHeight="1" x14ac:dyDescent="0.2"/>
    <row r="37214" ht="12.75" customHeight="1" x14ac:dyDescent="0.2"/>
    <row r="37215" ht="12.75" customHeight="1" x14ac:dyDescent="0.2"/>
    <row r="37216" ht="12.75" customHeight="1" x14ac:dyDescent="0.2"/>
    <row r="37217" ht="12.75" customHeight="1" x14ac:dyDescent="0.2"/>
    <row r="37218" ht="12.75" customHeight="1" x14ac:dyDescent="0.2"/>
    <row r="37219" ht="12.75" customHeight="1" x14ac:dyDescent="0.2"/>
    <row r="37220" ht="12.75" customHeight="1" x14ac:dyDescent="0.2"/>
    <row r="37221" ht="12.75" customHeight="1" x14ac:dyDescent="0.2"/>
    <row r="37222" ht="12.75" customHeight="1" x14ac:dyDescent="0.2"/>
    <row r="37223" ht="12.75" customHeight="1" x14ac:dyDescent="0.2"/>
    <row r="37224" ht="12.75" customHeight="1" x14ac:dyDescent="0.2"/>
    <row r="37225" ht="12.75" customHeight="1" x14ac:dyDescent="0.2"/>
    <row r="37226" ht="12.75" customHeight="1" x14ac:dyDescent="0.2"/>
    <row r="37227" ht="12.75" customHeight="1" x14ac:dyDescent="0.2"/>
    <row r="37228" ht="12.75" customHeight="1" x14ac:dyDescent="0.2"/>
    <row r="37229" ht="12.75" customHeight="1" x14ac:dyDescent="0.2"/>
    <row r="37230" ht="12.75" customHeight="1" x14ac:dyDescent="0.2"/>
    <row r="37231" ht="12.75" customHeight="1" x14ac:dyDescent="0.2"/>
    <row r="37232" ht="12.75" customHeight="1" x14ac:dyDescent="0.2"/>
    <row r="37233" ht="12.75" customHeight="1" x14ac:dyDescent="0.2"/>
    <row r="37234" ht="12.75" customHeight="1" x14ac:dyDescent="0.2"/>
    <row r="37235" ht="12.75" customHeight="1" x14ac:dyDescent="0.2"/>
    <row r="37236" ht="12.75" customHeight="1" x14ac:dyDescent="0.2"/>
    <row r="37237" ht="12.75" customHeight="1" x14ac:dyDescent="0.2"/>
    <row r="37238" ht="12.75" customHeight="1" x14ac:dyDescent="0.2"/>
    <row r="37239" ht="12.75" customHeight="1" x14ac:dyDescent="0.2"/>
    <row r="37240" ht="12.75" customHeight="1" x14ac:dyDescent="0.2"/>
    <row r="37241" ht="12.75" customHeight="1" x14ac:dyDescent="0.2"/>
    <row r="37242" ht="12.75" customHeight="1" x14ac:dyDescent="0.2"/>
    <row r="37243" ht="12.75" customHeight="1" x14ac:dyDescent="0.2"/>
    <row r="37244" ht="12.75" customHeight="1" x14ac:dyDescent="0.2"/>
    <row r="37245" ht="12.75" customHeight="1" x14ac:dyDescent="0.2"/>
    <row r="37246" ht="12.75" customHeight="1" x14ac:dyDescent="0.2"/>
    <row r="37247" ht="12.75" customHeight="1" x14ac:dyDescent="0.2"/>
    <row r="37248" ht="12.75" customHeight="1" x14ac:dyDescent="0.2"/>
    <row r="37249" ht="12.75" customHeight="1" x14ac:dyDescent="0.2"/>
    <row r="37250" ht="12.75" customHeight="1" x14ac:dyDescent="0.2"/>
    <row r="37251" ht="12.75" customHeight="1" x14ac:dyDescent="0.2"/>
    <row r="37252" ht="12.75" customHeight="1" x14ac:dyDescent="0.2"/>
    <row r="37253" ht="12.75" customHeight="1" x14ac:dyDescent="0.2"/>
    <row r="37254" ht="12.75" customHeight="1" x14ac:dyDescent="0.2"/>
    <row r="37255" ht="12.75" customHeight="1" x14ac:dyDescent="0.2"/>
    <row r="37256" ht="12.75" customHeight="1" x14ac:dyDescent="0.2"/>
    <row r="37257" ht="12.75" customHeight="1" x14ac:dyDescent="0.2"/>
    <row r="37258" ht="12.75" customHeight="1" x14ac:dyDescent="0.2"/>
    <row r="37259" ht="12.75" customHeight="1" x14ac:dyDescent="0.2"/>
    <row r="37260" ht="12.75" customHeight="1" x14ac:dyDescent="0.2"/>
    <row r="37261" ht="12.75" customHeight="1" x14ac:dyDescent="0.2"/>
    <row r="37262" ht="12.75" customHeight="1" x14ac:dyDescent="0.2"/>
    <row r="37263" ht="12.75" customHeight="1" x14ac:dyDescent="0.2"/>
    <row r="37264" ht="12.75" customHeight="1" x14ac:dyDescent="0.2"/>
    <row r="37265" ht="12.75" customHeight="1" x14ac:dyDescent="0.2"/>
    <row r="37266" ht="12.75" customHeight="1" x14ac:dyDescent="0.2"/>
    <row r="37267" ht="12.75" customHeight="1" x14ac:dyDescent="0.2"/>
    <row r="37268" ht="12.75" customHeight="1" x14ac:dyDescent="0.2"/>
    <row r="37269" ht="12.75" customHeight="1" x14ac:dyDescent="0.2"/>
    <row r="37270" ht="12.75" customHeight="1" x14ac:dyDescent="0.2"/>
    <row r="37271" ht="12.75" customHeight="1" x14ac:dyDescent="0.2"/>
    <row r="37272" ht="12.75" customHeight="1" x14ac:dyDescent="0.2"/>
    <row r="37273" ht="12.75" customHeight="1" x14ac:dyDescent="0.2"/>
    <row r="37274" ht="12.75" customHeight="1" x14ac:dyDescent="0.2"/>
    <row r="37275" ht="12.75" customHeight="1" x14ac:dyDescent="0.2"/>
    <row r="37276" ht="12.75" customHeight="1" x14ac:dyDescent="0.2"/>
    <row r="37277" ht="12.75" customHeight="1" x14ac:dyDescent="0.2"/>
    <row r="37278" ht="12.75" customHeight="1" x14ac:dyDescent="0.2"/>
    <row r="37279" ht="12.75" customHeight="1" x14ac:dyDescent="0.2"/>
    <row r="37280" ht="12.75" customHeight="1" x14ac:dyDescent="0.2"/>
    <row r="37281" ht="12.75" customHeight="1" x14ac:dyDescent="0.2"/>
    <row r="37282" ht="12.75" customHeight="1" x14ac:dyDescent="0.2"/>
    <row r="37283" ht="12.75" customHeight="1" x14ac:dyDescent="0.2"/>
    <row r="37284" ht="12.75" customHeight="1" x14ac:dyDescent="0.2"/>
    <row r="37285" ht="12.75" customHeight="1" x14ac:dyDescent="0.2"/>
    <row r="37286" ht="12.75" customHeight="1" x14ac:dyDescent="0.2"/>
    <row r="37287" ht="12.75" customHeight="1" x14ac:dyDescent="0.2"/>
    <row r="37288" ht="12.75" customHeight="1" x14ac:dyDescent="0.2"/>
    <row r="37289" ht="12.75" customHeight="1" x14ac:dyDescent="0.2"/>
    <row r="37290" ht="12.75" customHeight="1" x14ac:dyDescent="0.2"/>
    <row r="37291" ht="12.75" customHeight="1" x14ac:dyDescent="0.2"/>
    <row r="37292" ht="12.75" customHeight="1" x14ac:dyDescent="0.2"/>
    <row r="37293" ht="12.75" customHeight="1" x14ac:dyDescent="0.2"/>
    <row r="37294" ht="12.75" customHeight="1" x14ac:dyDescent="0.2"/>
    <row r="37295" ht="12.75" customHeight="1" x14ac:dyDescent="0.2"/>
    <row r="37296" ht="12.75" customHeight="1" x14ac:dyDescent="0.2"/>
    <row r="37297" ht="12.75" customHeight="1" x14ac:dyDescent="0.2"/>
    <row r="37298" ht="12.75" customHeight="1" x14ac:dyDescent="0.2"/>
    <row r="37299" ht="12.75" customHeight="1" x14ac:dyDescent="0.2"/>
    <row r="37300" ht="12.75" customHeight="1" x14ac:dyDescent="0.2"/>
    <row r="37301" ht="12.75" customHeight="1" x14ac:dyDescent="0.2"/>
    <row r="37302" ht="12.75" customHeight="1" x14ac:dyDescent="0.2"/>
    <row r="37303" ht="12.75" customHeight="1" x14ac:dyDescent="0.2"/>
    <row r="37304" ht="12.75" customHeight="1" x14ac:dyDescent="0.2"/>
    <row r="37305" ht="12.75" customHeight="1" x14ac:dyDescent="0.2"/>
    <row r="37306" ht="12.75" customHeight="1" x14ac:dyDescent="0.2"/>
    <row r="37307" ht="12.75" customHeight="1" x14ac:dyDescent="0.2"/>
    <row r="37308" ht="12.75" customHeight="1" x14ac:dyDescent="0.2"/>
    <row r="37309" ht="12.75" customHeight="1" x14ac:dyDescent="0.2"/>
    <row r="37310" ht="12.75" customHeight="1" x14ac:dyDescent="0.2"/>
    <row r="37311" ht="12.75" customHeight="1" x14ac:dyDescent="0.2"/>
    <row r="37312" ht="12.75" customHeight="1" x14ac:dyDescent="0.2"/>
    <row r="37313" ht="12.75" customHeight="1" x14ac:dyDescent="0.2"/>
    <row r="37314" ht="12.75" customHeight="1" x14ac:dyDescent="0.2"/>
    <row r="37315" ht="12.75" customHeight="1" x14ac:dyDescent="0.2"/>
    <row r="37316" ht="12.75" customHeight="1" x14ac:dyDescent="0.2"/>
    <row r="37317" ht="12.75" customHeight="1" x14ac:dyDescent="0.2"/>
    <row r="37318" ht="12.75" customHeight="1" x14ac:dyDescent="0.2"/>
    <row r="37319" ht="12.75" customHeight="1" x14ac:dyDescent="0.2"/>
    <row r="37320" ht="12.75" customHeight="1" x14ac:dyDescent="0.2"/>
    <row r="37321" ht="12.75" customHeight="1" x14ac:dyDescent="0.2"/>
    <row r="37322" ht="12.75" customHeight="1" x14ac:dyDescent="0.2"/>
    <row r="37323" ht="12.75" customHeight="1" x14ac:dyDescent="0.2"/>
    <row r="37324" ht="12.75" customHeight="1" x14ac:dyDescent="0.2"/>
    <row r="37325" ht="12.75" customHeight="1" x14ac:dyDescent="0.2"/>
    <row r="37326" ht="12.75" customHeight="1" x14ac:dyDescent="0.2"/>
    <row r="37327" ht="12.75" customHeight="1" x14ac:dyDescent="0.2"/>
    <row r="37328" ht="12.75" customHeight="1" x14ac:dyDescent="0.2"/>
    <row r="37329" ht="12.75" customHeight="1" x14ac:dyDescent="0.2"/>
    <row r="37330" ht="12.75" customHeight="1" x14ac:dyDescent="0.2"/>
    <row r="37331" ht="12.75" customHeight="1" x14ac:dyDescent="0.2"/>
    <row r="37332" ht="12.75" customHeight="1" x14ac:dyDescent="0.2"/>
    <row r="37333" ht="12.75" customHeight="1" x14ac:dyDescent="0.2"/>
    <row r="37334" ht="12.75" customHeight="1" x14ac:dyDescent="0.2"/>
    <row r="37335" ht="12.75" customHeight="1" x14ac:dyDescent="0.2"/>
    <row r="37336" ht="12.75" customHeight="1" x14ac:dyDescent="0.2"/>
    <row r="37337" ht="12.75" customHeight="1" x14ac:dyDescent="0.2"/>
    <row r="37338" ht="12.75" customHeight="1" x14ac:dyDescent="0.2"/>
    <row r="37339" ht="12.75" customHeight="1" x14ac:dyDescent="0.2"/>
    <row r="37340" ht="12.75" customHeight="1" x14ac:dyDescent="0.2"/>
    <row r="37341" ht="12.75" customHeight="1" x14ac:dyDescent="0.2"/>
    <row r="37342" ht="12.75" customHeight="1" x14ac:dyDescent="0.2"/>
    <row r="37343" ht="12.75" customHeight="1" x14ac:dyDescent="0.2"/>
    <row r="37344" ht="12.75" customHeight="1" x14ac:dyDescent="0.2"/>
    <row r="37345" ht="12.75" customHeight="1" x14ac:dyDescent="0.2"/>
    <row r="37346" ht="12.75" customHeight="1" x14ac:dyDescent="0.2"/>
    <row r="37347" ht="12.75" customHeight="1" x14ac:dyDescent="0.2"/>
    <row r="37348" ht="12.75" customHeight="1" x14ac:dyDescent="0.2"/>
    <row r="37349" ht="12.75" customHeight="1" x14ac:dyDescent="0.2"/>
    <row r="37350" ht="12.75" customHeight="1" x14ac:dyDescent="0.2"/>
    <row r="37351" ht="12.75" customHeight="1" x14ac:dyDescent="0.2"/>
    <row r="37352" ht="12.75" customHeight="1" x14ac:dyDescent="0.2"/>
    <row r="37353" ht="12.75" customHeight="1" x14ac:dyDescent="0.2"/>
    <row r="37354" ht="12.75" customHeight="1" x14ac:dyDescent="0.2"/>
    <row r="37355" ht="12.75" customHeight="1" x14ac:dyDescent="0.2"/>
    <row r="37356" ht="12.75" customHeight="1" x14ac:dyDescent="0.2"/>
    <row r="37357" ht="12.75" customHeight="1" x14ac:dyDescent="0.2"/>
    <row r="37358" ht="12.75" customHeight="1" x14ac:dyDescent="0.2"/>
    <row r="37359" ht="12.75" customHeight="1" x14ac:dyDescent="0.2"/>
    <row r="37360" ht="12.75" customHeight="1" x14ac:dyDescent="0.2"/>
    <row r="37361" ht="12.75" customHeight="1" x14ac:dyDescent="0.2"/>
    <row r="37362" ht="12.75" customHeight="1" x14ac:dyDescent="0.2"/>
    <row r="37363" ht="12.75" customHeight="1" x14ac:dyDescent="0.2"/>
    <row r="37364" ht="12.75" customHeight="1" x14ac:dyDescent="0.2"/>
    <row r="37365" ht="12.75" customHeight="1" x14ac:dyDescent="0.2"/>
    <row r="37366" ht="12.75" customHeight="1" x14ac:dyDescent="0.2"/>
    <row r="37367" ht="12.75" customHeight="1" x14ac:dyDescent="0.2"/>
    <row r="37368" ht="12.75" customHeight="1" x14ac:dyDescent="0.2"/>
    <row r="37369" ht="12.75" customHeight="1" x14ac:dyDescent="0.2"/>
    <row r="37370" ht="12.75" customHeight="1" x14ac:dyDescent="0.2"/>
    <row r="37371" ht="12.75" customHeight="1" x14ac:dyDescent="0.2"/>
    <row r="37372" ht="12.75" customHeight="1" x14ac:dyDescent="0.2"/>
    <row r="37373" ht="12.75" customHeight="1" x14ac:dyDescent="0.2"/>
    <row r="37374" ht="12.75" customHeight="1" x14ac:dyDescent="0.2"/>
    <row r="37375" ht="12.75" customHeight="1" x14ac:dyDescent="0.2"/>
    <row r="37376" ht="12.75" customHeight="1" x14ac:dyDescent="0.2"/>
    <row r="37377" ht="12.75" customHeight="1" x14ac:dyDescent="0.2"/>
    <row r="37378" ht="12.75" customHeight="1" x14ac:dyDescent="0.2"/>
    <row r="37379" ht="12.75" customHeight="1" x14ac:dyDescent="0.2"/>
    <row r="37380" ht="12.75" customHeight="1" x14ac:dyDescent="0.2"/>
    <row r="37381" ht="12.75" customHeight="1" x14ac:dyDescent="0.2"/>
    <row r="37382" ht="12.75" customHeight="1" x14ac:dyDescent="0.2"/>
    <row r="37383" ht="12.75" customHeight="1" x14ac:dyDescent="0.2"/>
    <row r="37384" ht="12.75" customHeight="1" x14ac:dyDescent="0.2"/>
    <row r="37385" ht="12.75" customHeight="1" x14ac:dyDescent="0.2"/>
    <row r="37386" ht="12.75" customHeight="1" x14ac:dyDescent="0.2"/>
    <row r="37387" ht="12.75" customHeight="1" x14ac:dyDescent="0.2"/>
    <row r="37388" ht="12.75" customHeight="1" x14ac:dyDescent="0.2"/>
    <row r="37389" ht="12.75" customHeight="1" x14ac:dyDescent="0.2"/>
    <row r="37390" ht="12.75" customHeight="1" x14ac:dyDescent="0.2"/>
    <row r="37391" ht="12.75" customHeight="1" x14ac:dyDescent="0.2"/>
    <row r="37392" ht="12.75" customHeight="1" x14ac:dyDescent="0.2"/>
    <row r="37393" ht="12.75" customHeight="1" x14ac:dyDescent="0.2"/>
    <row r="37394" ht="12.75" customHeight="1" x14ac:dyDescent="0.2"/>
    <row r="37395" ht="12.75" customHeight="1" x14ac:dyDescent="0.2"/>
    <row r="37396" ht="12.75" customHeight="1" x14ac:dyDescent="0.2"/>
    <row r="37397" ht="12.75" customHeight="1" x14ac:dyDescent="0.2"/>
    <row r="37398" ht="12.75" customHeight="1" x14ac:dyDescent="0.2"/>
    <row r="37399" ht="12.75" customHeight="1" x14ac:dyDescent="0.2"/>
    <row r="37400" ht="12.75" customHeight="1" x14ac:dyDescent="0.2"/>
    <row r="37401" ht="12.75" customHeight="1" x14ac:dyDescent="0.2"/>
    <row r="37402" ht="12.75" customHeight="1" x14ac:dyDescent="0.2"/>
    <row r="37403" ht="12.75" customHeight="1" x14ac:dyDescent="0.2"/>
    <row r="37404" ht="12.75" customHeight="1" x14ac:dyDescent="0.2"/>
    <row r="37405" ht="12.75" customHeight="1" x14ac:dyDescent="0.2"/>
    <row r="37406" ht="12.75" customHeight="1" x14ac:dyDescent="0.2"/>
    <row r="37407" ht="12.75" customHeight="1" x14ac:dyDescent="0.2"/>
    <row r="37408" ht="12.75" customHeight="1" x14ac:dyDescent="0.2"/>
    <row r="37409" ht="12.75" customHeight="1" x14ac:dyDescent="0.2"/>
    <row r="37410" ht="12.75" customHeight="1" x14ac:dyDescent="0.2"/>
    <row r="37411" ht="12.75" customHeight="1" x14ac:dyDescent="0.2"/>
    <row r="37412" ht="12.75" customHeight="1" x14ac:dyDescent="0.2"/>
    <row r="37413" ht="12.75" customHeight="1" x14ac:dyDescent="0.2"/>
    <row r="37414" ht="12.75" customHeight="1" x14ac:dyDescent="0.2"/>
    <row r="37415" ht="12.75" customHeight="1" x14ac:dyDescent="0.2"/>
    <row r="37416" ht="12.75" customHeight="1" x14ac:dyDescent="0.2"/>
    <row r="37417" ht="12.75" customHeight="1" x14ac:dyDescent="0.2"/>
    <row r="37418" ht="12.75" customHeight="1" x14ac:dyDescent="0.2"/>
    <row r="37419" ht="12.75" customHeight="1" x14ac:dyDescent="0.2"/>
    <row r="37420" ht="12.75" customHeight="1" x14ac:dyDescent="0.2"/>
    <row r="37421" ht="12.75" customHeight="1" x14ac:dyDescent="0.2"/>
    <row r="37422" ht="12.75" customHeight="1" x14ac:dyDescent="0.2"/>
    <row r="37423" ht="12.75" customHeight="1" x14ac:dyDescent="0.2"/>
    <row r="37424" ht="12.75" customHeight="1" x14ac:dyDescent="0.2"/>
    <row r="37425" ht="12.75" customHeight="1" x14ac:dyDescent="0.2"/>
    <row r="37426" ht="12.75" customHeight="1" x14ac:dyDescent="0.2"/>
    <row r="37427" ht="12.75" customHeight="1" x14ac:dyDescent="0.2"/>
    <row r="37428" ht="12.75" customHeight="1" x14ac:dyDescent="0.2"/>
    <row r="37429" ht="12.75" customHeight="1" x14ac:dyDescent="0.2"/>
    <row r="37430" ht="12.75" customHeight="1" x14ac:dyDescent="0.2"/>
    <row r="37431" ht="12.75" customHeight="1" x14ac:dyDescent="0.2"/>
    <row r="37432" ht="12.75" customHeight="1" x14ac:dyDescent="0.2"/>
    <row r="37433" ht="12.75" customHeight="1" x14ac:dyDescent="0.2"/>
    <row r="37434" ht="12.75" customHeight="1" x14ac:dyDescent="0.2"/>
    <row r="37435" ht="12.75" customHeight="1" x14ac:dyDescent="0.2"/>
    <row r="37436" ht="12.75" customHeight="1" x14ac:dyDescent="0.2"/>
    <row r="37437" ht="12.75" customHeight="1" x14ac:dyDescent="0.2"/>
    <row r="37438" ht="12.75" customHeight="1" x14ac:dyDescent="0.2"/>
    <row r="37439" ht="12.75" customHeight="1" x14ac:dyDescent="0.2"/>
    <row r="37440" ht="12.75" customHeight="1" x14ac:dyDescent="0.2"/>
    <row r="37441" ht="12.75" customHeight="1" x14ac:dyDescent="0.2"/>
    <row r="37442" ht="12.75" customHeight="1" x14ac:dyDescent="0.2"/>
    <row r="37443" ht="12.75" customHeight="1" x14ac:dyDescent="0.2"/>
    <row r="37444" ht="12.75" customHeight="1" x14ac:dyDescent="0.2"/>
    <row r="37445" ht="12.75" customHeight="1" x14ac:dyDescent="0.2"/>
    <row r="37446" ht="12.75" customHeight="1" x14ac:dyDescent="0.2"/>
    <row r="37447" ht="12.75" customHeight="1" x14ac:dyDescent="0.2"/>
    <row r="37448" ht="12.75" customHeight="1" x14ac:dyDescent="0.2"/>
    <row r="37449" ht="12.75" customHeight="1" x14ac:dyDescent="0.2"/>
    <row r="37450" ht="12.75" customHeight="1" x14ac:dyDescent="0.2"/>
    <row r="37451" ht="12.75" customHeight="1" x14ac:dyDescent="0.2"/>
    <row r="37452" ht="12.75" customHeight="1" x14ac:dyDescent="0.2"/>
    <row r="37453" ht="12.75" customHeight="1" x14ac:dyDescent="0.2"/>
    <row r="37454" ht="12.75" customHeight="1" x14ac:dyDescent="0.2"/>
    <row r="37455" ht="12.75" customHeight="1" x14ac:dyDescent="0.2"/>
    <row r="37456" ht="12.75" customHeight="1" x14ac:dyDescent="0.2"/>
    <row r="37457" ht="12.75" customHeight="1" x14ac:dyDescent="0.2"/>
    <row r="37458" ht="12.75" customHeight="1" x14ac:dyDescent="0.2"/>
    <row r="37459" ht="12.75" customHeight="1" x14ac:dyDescent="0.2"/>
    <row r="37460" ht="12.75" customHeight="1" x14ac:dyDescent="0.2"/>
    <row r="37461" ht="12.75" customHeight="1" x14ac:dyDescent="0.2"/>
    <row r="37462" ht="12.75" customHeight="1" x14ac:dyDescent="0.2"/>
    <row r="37463" ht="12.75" customHeight="1" x14ac:dyDescent="0.2"/>
    <row r="37464" ht="12.75" customHeight="1" x14ac:dyDescent="0.2"/>
    <row r="37465" ht="12.75" customHeight="1" x14ac:dyDescent="0.2"/>
    <row r="37466" ht="12.75" customHeight="1" x14ac:dyDescent="0.2"/>
    <row r="37467" ht="12.75" customHeight="1" x14ac:dyDescent="0.2"/>
    <row r="37468" ht="12.75" customHeight="1" x14ac:dyDescent="0.2"/>
    <row r="37469" ht="12.75" customHeight="1" x14ac:dyDescent="0.2"/>
    <row r="37470" ht="12.75" customHeight="1" x14ac:dyDescent="0.2"/>
    <row r="37471" ht="12.75" customHeight="1" x14ac:dyDescent="0.2"/>
    <row r="37472" ht="12.75" customHeight="1" x14ac:dyDescent="0.2"/>
    <row r="37473" ht="12.75" customHeight="1" x14ac:dyDescent="0.2"/>
    <row r="37474" ht="12.75" customHeight="1" x14ac:dyDescent="0.2"/>
    <row r="37475" ht="12.75" customHeight="1" x14ac:dyDescent="0.2"/>
    <row r="37476" ht="12.75" customHeight="1" x14ac:dyDescent="0.2"/>
    <row r="37477" ht="12.75" customHeight="1" x14ac:dyDescent="0.2"/>
    <row r="37478" ht="12.75" customHeight="1" x14ac:dyDescent="0.2"/>
    <row r="37479" ht="12.75" customHeight="1" x14ac:dyDescent="0.2"/>
    <row r="37480" ht="12.75" customHeight="1" x14ac:dyDescent="0.2"/>
    <row r="37481" ht="12.75" customHeight="1" x14ac:dyDescent="0.2"/>
    <row r="37482" ht="12.75" customHeight="1" x14ac:dyDescent="0.2"/>
    <row r="37483" ht="12.75" customHeight="1" x14ac:dyDescent="0.2"/>
    <row r="37484" ht="12.75" customHeight="1" x14ac:dyDescent="0.2"/>
    <row r="37485" ht="12.75" customHeight="1" x14ac:dyDescent="0.2"/>
    <row r="37486" ht="12.75" customHeight="1" x14ac:dyDescent="0.2"/>
    <row r="37487" ht="12.75" customHeight="1" x14ac:dyDescent="0.2"/>
    <row r="37488" ht="12.75" customHeight="1" x14ac:dyDescent="0.2"/>
    <row r="37489" ht="12.75" customHeight="1" x14ac:dyDescent="0.2"/>
    <row r="37490" ht="12.75" customHeight="1" x14ac:dyDescent="0.2"/>
    <row r="37491" ht="12.75" customHeight="1" x14ac:dyDescent="0.2"/>
    <row r="37492" ht="12.75" customHeight="1" x14ac:dyDescent="0.2"/>
    <row r="37493" ht="12.75" customHeight="1" x14ac:dyDescent="0.2"/>
    <row r="37494" ht="12.75" customHeight="1" x14ac:dyDescent="0.2"/>
    <row r="37495" ht="12.75" customHeight="1" x14ac:dyDescent="0.2"/>
    <row r="37496" ht="12.75" customHeight="1" x14ac:dyDescent="0.2"/>
    <row r="37497" ht="12.75" customHeight="1" x14ac:dyDescent="0.2"/>
    <row r="37498" ht="12.75" customHeight="1" x14ac:dyDescent="0.2"/>
    <row r="37499" ht="12.75" customHeight="1" x14ac:dyDescent="0.2"/>
    <row r="37500" ht="12.75" customHeight="1" x14ac:dyDescent="0.2"/>
    <row r="37501" ht="12.75" customHeight="1" x14ac:dyDescent="0.2"/>
    <row r="37502" ht="12.75" customHeight="1" x14ac:dyDescent="0.2"/>
    <row r="37503" ht="12.75" customHeight="1" x14ac:dyDescent="0.2"/>
    <row r="37504" ht="12.75" customHeight="1" x14ac:dyDescent="0.2"/>
    <row r="37505" ht="12.75" customHeight="1" x14ac:dyDescent="0.2"/>
    <row r="37506" ht="12.75" customHeight="1" x14ac:dyDescent="0.2"/>
    <row r="37507" ht="12.75" customHeight="1" x14ac:dyDescent="0.2"/>
    <row r="37508" ht="12.75" customHeight="1" x14ac:dyDescent="0.2"/>
    <row r="37509" ht="12.75" customHeight="1" x14ac:dyDescent="0.2"/>
    <row r="37510" ht="12.75" customHeight="1" x14ac:dyDescent="0.2"/>
    <row r="37511" ht="12.75" customHeight="1" x14ac:dyDescent="0.2"/>
    <row r="37512" ht="12.75" customHeight="1" x14ac:dyDescent="0.2"/>
    <row r="37513" ht="12.75" customHeight="1" x14ac:dyDescent="0.2"/>
    <row r="37514" ht="12.75" customHeight="1" x14ac:dyDescent="0.2"/>
    <row r="37515" ht="12.75" customHeight="1" x14ac:dyDescent="0.2"/>
    <row r="37516" ht="12.75" customHeight="1" x14ac:dyDescent="0.2"/>
    <row r="37517" ht="12.75" customHeight="1" x14ac:dyDescent="0.2"/>
    <row r="37518" ht="12.75" customHeight="1" x14ac:dyDescent="0.2"/>
    <row r="37519" ht="12.75" customHeight="1" x14ac:dyDescent="0.2"/>
    <row r="37520" ht="12.75" customHeight="1" x14ac:dyDescent="0.2"/>
    <row r="37521" ht="12.75" customHeight="1" x14ac:dyDescent="0.2"/>
    <row r="37522" ht="12.75" customHeight="1" x14ac:dyDescent="0.2"/>
    <row r="37523" ht="12.75" customHeight="1" x14ac:dyDescent="0.2"/>
    <row r="37524" ht="12.75" customHeight="1" x14ac:dyDescent="0.2"/>
    <row r="37525" ht="12.75" customHeight="1" x14ac:dyDescent="0.2"/>
    <row r="37526" ht="12.75" customHeight="1" x14ac:dyDescent="0.2"/>
    <row r="37527" ht="12.75" customHeight="1" x14ac:dyDescent="0.2"/>
    <row r="37528" ht="12.75" customHeight="1" x14ac:dyDescent="0.2"/>
    <row r="37529" ht="12.75" customHeight="1" x14ac:dyDescent="0.2"/>
    <row r="37530" ht="12.75" customHeight="1" x14ac:dyDescent="0.2"/>
    <row r="37531" ht="12.75" customHeight="1" x14ac:dyDescent="0.2"/>
    <row r="37532" ht="12.75" customHeight="1" x14ac:dyDescent="0.2"/>
    <row r="37533" ht="12.75" customHeight="1" x14ac:dyDescent="0.2"/>
    <row r="37534" ht="12.75" customHeight="1" x14ac:dyDescent="0.2"/>
    <row r="37535" ht="12.75" customHeight="1" x14ac:dyDescent="0.2"/>
    <row r="37536" ht="12.75" customHeight="1" x14ac:dyDescent="0.2"/>
    <row r="37537" ht="12.75" customHeight="1" x14ac:dyDescent="0.2"/>
    <row r="37538" ht="12.75" customHeight="1" x14ac:dyDescent="0.2"/>
    <row r="37539" ht="12.75" customHeight="1" x14ac:dyDescent="0.2"/>
    <row r="37540" ht="12.75" customHeight="1" x14ac:dyDescent="0.2"/>
    <row r="37541" ht="12.75" customHeight="1" x14ac:dyDescent="0.2"/>
    <row r="37542" ht="12.75" customHeight="1" x14ac:dyDescent="0.2"/>
    <row r="37543" ht="12.75" customHeight="1" x14ac:dyDescent="0.2"/>
    <row r="37544" ht="12.75" customHeight="1" x14ac:dyDescent="0.2"/>
    <row r="37545" ht="12.75" customHeight="1" x14ac:dyDescent="0.2"/>
    <row r="37546" ht="12.75" customHeight="1" x14ac:dyDescent="0.2"/>
    <row r="37547" ht="12.75" customHeight="1" x14ac:dyDescent="0.2"/>
    <row r="37548" ht="12.75" customHeight="1" x14ac:dyDescent="0.2"/>
    <row r="37549" ht="12.75" customHeight="1" x14ac:dyDescent="0.2"/>
    <row r="37550" ht="12.75" customHeight="1" x14ac:dyDescent="0.2"/>
    <row r="37551" ht="12.75" customHeight="1" x14ac:dyDescent="0.2"/>
    <row r="37552" ht="12.75" customHeight="1" x14ac:dyDescent="0.2"/>
    <row r="37553" ht="12.75" customHeight="1" x14ac:dyDescent="0.2"/>
    <row r="37554" ht="12.75" customHeight="1" x14ac:dyDescent="0.2"/>
    <row r="37555" ht="12.75" customHeight="1" x14ac:dyDescent="0.2"/>
    <row r="37556" ht="12.75" customHeight="1" x14ac:dyDescent="0.2"/>
    <row r="37557" ht="12.75" customHeight="1" x14ac:dyDescent="0.2"/>
    <row r="37558" ht="12.75" customHeight="1" x14ac:dyDescent="0.2"/>
    <row r="37559" ht="12.75" customHeight="1" x14ac:dyDescent="0.2"/>
    <row r="37560" ht="12.75" customHeight="1" x14ac:dyDescent="0.2"/>
    <row r="37561" ht="12.75" customHeight="1" x14ac:dyDescent="0.2"/>
    <row r="37562" ht="12.75" customHeight="1" x14ac:dyDescent="0.2"/>
    <row r="37563" ht="12.75" customHeight="1" x14ac:dyDescent="0.2"/>
    <row r="37564" ht="12.75" customHeight="1" x14ac:dyDescent="0.2"/>
    <row r="37565" ht="12.75" customHeight="1" x14ac:dyDescent="0.2"/>
    <row r="37566" ht="12.75" customHeight="1" x14ac:dyDescent="0.2"/>
    <row r="37567" ht="12.75" customHeight="1" x14ac:dyDescent="0.2"/>
    <row r="37568" ht="12.75" customHeight="1" x14ac:dyDescent="0.2"/>
    <row r="37569" ht="12.75" customHeight="1" x14ac:dyDescent="0.2"/>
    <row r="37570" ht="12.75" customHeight="1" x14ac:dyDescent="0.2"/>
    <row r="37571" ht="12.75" customHeight="1" x14ac:dyDescent="0.2"/>
    <row r="37572" ht="12.75" customHeight="1" x14ac:dyDescent="0.2"/>
    <row r="37573" ht="12.75" customHeight="1" x14ac:dyDescent="0.2"/>
    <row r="37574" ht="12.75" customHeight="1" x14ac:dyDescent="0.2"/>
    <row r="37575" ht="12.75" customHeight="1" x14ac:dyDescent="0.2"/>
    <row r="37576" ht="12.75" customHeight="1" x14ac:dyDescent="0.2"/>
    <row r="37577" ht="12.75" customHeight="1" x14ac:dyDescent="0.2"/>
    <row r="37578" ht="12.75" customHeight="1" x14ac:dyDescent="0.2"/>
    <row r="37579" ht="12.75" customHeight="1" x14ac:dyDescent="0.2"/>
    <row r="37580" ht="12.75" customHeight="1" x14ac:dyDescent="0.2"/>
    <row r="37581" ht="12.75" customHeight="1" x14ac:dyDescent="0.2"/>
    <row r="37582" ht="12.75" customHeight="1" x14ac:dyDescent="0.2"/>
    <row r="37583" ht="12.75" customHeight="1" x14ac:dyDescent="0.2"/>
    <row r="37584" ht="12.75" customHeight="1" x14ac:dyDescent="0.2"/>
    <row r="37585" ht="12.75" customHeight="1" x14ac:dyDescent="0.2"/>
    <row r="37586" ht="12.75" customHeight="1" x14ac:dyDescent="0.2"/>
    <row r="37587" ht="12.75" customHeight="1" x14ac:dyDescent="0.2"/>
    <row r="37588" ht="12.75" customHeight="1" x14ac:dyDescent="0.2"/>
    <row r="37589" ht="12.75" customHeight="1" x14ac:dyDescent="0.2"/>
    <row r="37590" ht="12.75" customHeight="1" x14ac:dyDescent="0.2"/>
    <row r="37591" ht="12.75" customHeight="1" x14ac:dyDescent="0.2"/>
    <row r="37592" ht="12.75" customHeight="1" x14ac:dyDescent="0.2"/>
    <row r="37593" ht="12.75" customHeight="1" x14ac:dyDescent="0.2"/>
    <row r="37594" ht="12.75" customHeight="1" x14ac:dyDescent="0.2"/>
    <row r="37595" ht="12.75" customHeight="1" x14ac:dyDescent="0.2"/>
    <row r="37596" ht="12.75" customHeight="1" x14ac:dyDescent="0.2"/>
    <row r="37597" ht="12.75" customHeight="1" x14ac:dyDescent="0.2"/>
    <row r="37598" ht="12.75" customHeight="1" x14ac:dyDescent="0.2"/>
    <row r="37599" ht="12.75" customHeight="1" x14ac:dyDescent="0.2"/>
    <row r="37600" ht="12.75" customHeight="1" x14ac:dyDescent="0.2"/>
    <row r="37601" ht="12.75" customHeight="1" x14ac:dyDescent="0.2"/>
    <row r="37602" ht="12.75" customHeight="1" x14ac:dyDescent="0.2"/>
    <row r="37603" ht="12.75" customHeight="1" x14ac:dyDescent="0.2"/>
    <row r="37604" ht="12.75" customHeight="1" x14ac:dyDescent="0.2"/>
    <row r="37605" ht="12.75" customHeight="1" x14ac:dyDescent="0.2"/>
    <row r="37606" ht="12.75" customHeight="1" x14ac:dyDescent="0.2"/>
    <row r="37607" ht="12.75" customHeight="1" x14ac:dyDescent="0.2"/>
    <row r="37608" ht="12.75" customHeight="1" x14ac:dyDescent="0.2"/>
    <row r="37609" ht="12.75" customHeight="1" x14ac:dyDescent="0.2"/>
    <row r="37610" ht="12.75" customHeight="1" x14ac:dyDescent="0.2"/>
    <row r="37611" ht="12.75" customHeight="1" x14ac:dyDescent="0.2"/>
    <row r="37612" ht="12.75" customHeight="1" x14ac:dyDescent="0.2"/>
    <row r="37613" ht="12.75" customHeight="1" x14ac:dyDescent="0.2"/>
    <row r="37614" ht="12.75" customHeight="1" x14ac:dyDescent="0.2"/>
    <row r="37615" ht="12.75" customHeight="1" x14ac:dyDescent="0.2"/>
    <row r="37616" ht="12.75" customHeight="1" x14ac:dyDescent="0.2"/>
    <row r="37617" ht="12.75" customHeight="1" x14ac:dyDescent="0.2"/>
    <row r="37618" ht="12.75" customHeight="1" x14ac:dyDescent="0.2"/>
    <row r="37619" ht="12.75" customHeight="1" x14ac:dyDescent="0.2"/>
    <row r="37620" ht="12.75" customHeight="1" x14ac:dyDescent="0.2"/>
    <row r="37621" ht="12.75" customHeight="1" x14ac:dyDescent="0.2"/>
    <row r="37622" ht="12.75" customHeight="1" x14ac:dyDescent="0.2"/>
    <row r="37623" ht="12.75" customHeight="1" x14ac:dyDescent="0.2"/>
    <row r="37624" ht="12.75" customHeight="1" x14ac:dyDescent="0.2"/>
    <row r="37625" ht="12.75" customHeight="1" x14ac:dyDescent="0.2"/>
    <row r="37626" ht="12.75" customHeight="1" x14ac:dyDescent="0.2"/>
    <row r="37627" ht="12.75" customHeight="1" x14ac:dyDescent="0.2"/>
    <row r="37628" ht="12.75" customHeight="1" x14ac:dyDescent="0.2"/>
    <row r="37629" ht="12.75" customHeight="1" x14ac:dyDescent="0.2"/>
    <row r="37630" ht="12.75" customHeight="1" x14ac:dyDescent="0.2"/>
    <row r="37631" ht="12.75" customHeight="1" x14ac:dyDescent="0.2"/>
    <row r="37632" ht="12.75" customHeight="1" x14ac:dyDescent="0.2"/>
    <row r="37633" ht="12.75" customHeight="1" x14ac:dyDescent="0.2"/>
    <row r="37634" ht="12.75" customHeight="1" x14ac:dyDescent="0.2"/>
    <row r="37635" ht="12.75" customHeight="1" x14ac:dyDescent="0.2"/>
    <row r="37636" ht="12.75" customHeight="1" x14ac:dyDescent="0.2"/>
    <row r="37637" ht="12.75" customHeight="1" x14ac:dyDescent="0.2"/>
    <row r="37638" ht="12.75" customHeight="1" x14ac:dyDescent="0.2"/>
    <row r="37639" ht="12.75" customHeight="1" x14ac:dyDescent="0.2"/>
    <row r="37640" ht="12.75" customHeight="1" x14ac:dyDescent="0.2"/>
    <row r="37641" ht="12.75" customHeight="1" x14ac:dyDescent="0.2"/>
    <row r="37642" ht="12.75" customHeight="1" x14ac:dyDescent="0.2"/>
    <row r="37643" ht="12.75" customHeight="1" x14ac:dyDescent="0.2"/>
    <row r="37644" ht="12.75" customHeight="1" x14ac:dyDescent="0.2"/>
    <row r="37645" ht="12.75" customHeight="1" x14ac:dyDescent="0.2"/>
    <row r="37646" ht="12.75" customHeight="1" x14ac:dyDescent="0.2"/>
    <row r="37647" ht="12.75" customHeight="1" x14ac:dyDescent="0.2"/>
    <row r="37648" ht="12.75" customHeight="1" x14ac:dyDescent="0.2"/>
    <row r="37649" ht="12.75" customHeight="1" x14ac:dyDescent="0.2"/>
    <row r="37650" ht="12.75" customHeight="1" x14ac:dyDescent="0.2"/>
    <row r="37651" ht="12.75" customHeight="1" x14ac:dyDescent="0.2"/>
    <row r="37652" ht="12.75" customHeight="1" x14ac:dyDescent="0.2"/>
    <row r="37653" ht="12.75" customHeight="1" x14ac:dyDescent="0.2"/>
    <row r="37654" ht="12.75" customHeight="1" x14ac:dyDescent="0.2"/>
    <row r="37655" ht="12.75" customHeight="1" x14ac:dyDescent="0.2"/>
    <row r="37656" ht="12.75" customHeight="1" x14ac:dyDescent="0.2"/>
    <row r="37657" ht="12.75" customHeight="1" x14ac:dyDescent="0.2"/>
    <row r="37658" ht="12.75" customHeight="1" x14ac:dyDescent="0.2"/>
    <row r="37659" ht="12.75" customHeight="1" x14ac:dyDescent="0.2"/>
    <row r="37660" ht="12.75" customHeight="1" x14ac:dyDescent="0.2"/>
    <row r="37661" ht="12.75" customHeight="1" x14ac:dyDescent="0.2"/>
    <row r="37662" ht="12.75" customHeight="1" x14ac:dyDescent="0.2"/>
    <row r="37663" ht="12.75" customHeight="1" x14ac:dyDescent="0.2"/>
    <row r="37664" ht="12.75" customHeight="1" x14ac:dyDescent="0.2"/>
    <row r="37665" ht="12.75" customHeight="1" x14ac:dyDescent="0.2"/>
    <row r="37666" ht="12.75" customHeight="1" x14ac:dyDescent="0.2"/>
    <row r="37667" ht="12.75" customHeight="1" x14ac:dyDescent="0.2"/>
    <row r="37668" ht="12.75" customHeight="1" x14ac:dyDescent="0.2"/>
    <row r="37669" ht="12.75" customHeight="1" x14ac:dyDescent="0.2"/>
    <row r="37670" ht="12.75" customHeight="1" x14ac:dyDescent="0.2"/>
    <row r="37671" ht="12.75" customHeight="1" x14ac:dyDescent="0.2"/>
    <row r="37672" ht="12.75" customHeight="1" x14ac:dyDescent="0.2"/>
    <row r="37673" ht="12.75" customHeight="1" x14ac:dyDescent="0.2"/>
    <row r="37674" ht="12.75" customHeight="1" x14ac:dyDescent="0.2"/>
    <row r="37675" ht="12.75" customHeight="1" x14ac:dyDescent="0.2"/>
    <row r="37676" ht="12.75" customHeight="1" x14ac:dyDescent="0.2"/>
    <row r="37677" ht="12.75" customHeight="1" x14ac:dyDescent="0.2"/>
    <row r="37678" ht="12.75" customHeight="1" x14ac:dyDescent="0.2"/>
    <row r="37679" ht="12.75" customHeight="1" x14ac:dyDescent="0.2"/>
    <row r="37680" ht="12.75" customHeight="1" x14ac:dyDescent="0.2"/>
    <row r="37681" ht="12.75" customHeight="1" x14ac:dyDescent="0.2"/>
    <row r="37682" ht="12.75" customHeight="1" x14ac:dyDescent="0.2"/>
    <row r="37683" ht="12.75" customHeight="1" x14ac:dyDescent="0.2"/>
    <row r="37684" ht="12.75" customHeight="1" x14ac:dyDescent="0.2"/>
    <row r="37685" ht="12.75" customHeight="1" x14ac:dyDescent="0.2"/>
    <row r="37686" ht="12.75" customHeight="1" x14ac:dyDescent="0.2"/>
    <row r="37687" ht="12.75" customHeight="1" x14ac:dyDescent="0.2"/>
    <row r="37688" ht="12.75" customHeight="1" x14ac:dyDescent="0.2"/>
    <row r="37689" ht="12.75" customHeight="1" x14ac:dyDescent="0.2"/>
    <row r="37690" ht="12.75" customHeight="1" x14ac:dyDescent="0.2"/>
    <row r="37691" ht="12.75" customHeight="1" x14ac:dyDescent="0.2"/>
    <row r="37692" ht="12.75" customHeight="1" x14ac:dyDescent="0.2"/>
    <row r="37693" ht="12.75" customHeight="1" x14ac:dyDescent="0.2"/>
    <row r="37694" ht="12.75" customHeight="1" x14ac:dyDescent="0.2"/>
    <row r="37695" ht="12.75" customHeight="1" x14ac:dyDescent="0.2"/>
    <row r="37696" ht="12.75" customHeight="1" x14ac:dyDescent="0.2"/>
    <row r="37697" ht="12.75" customHeight="1" x14ac:dyDescent="0.2"/>
    <row r="37698" ht="12.75" customHeight="1" x14ac:dyDescent="0.2"/>
    <row r="37699" ht="12.75" customHeight="1" x14ac:dyDescent="0.2"/>
    <row r="37700" ht="12.75" customHeight="1" x14ac:dyDescent="0.2"/>
    <row r="37701" ht="12.75" customHeight="1" x14ac:dyDescent="0.2"/>
    <row r="37702" ht="12.75" customHeight="1" x14ac:dyDescent="0.2"/>
    <row r="37703" ht="12.75" customHeight="1" x14ac:dyDescent="0.2"/>
    <row r="37704" ht="12.75" customHeight="1" x14ac:dyDescent="0.2"/>
    <row r="37705" ht="12.75" customHeight="1" x14ac:dyDescent="0.2"/>
    <row r="37706" ht="12.75" customHeight="1" x14ac:dyDescent="0.2"/>
    <row r="37707" ht="12.75" customHeight="1" x14ac:dyDescent="0.2"/>
    <row r="37708" ht="12.75" customHeight="1" x14ac:dyDescent="0.2"/>
    <row r="37709" ht="12.75" customHeight="1" x14ac:dyDescent="0.2"/>
    <row r="37710" ht="12.75" customHeight="1" x14ac:dyDescent="0.2"/>
    <row r="37711" ht="12.75" customHeight="1" x14ac:dyDescent="0.2"/>
    <row r="37712" ht="12.75" customHeight="1" x14ac:dyDescent="0.2"/>
    <row r="37713" ht="12.75" customHeight="1" x14ac:dyDescent="0.2"/>
    <row r="37714" ht="12.75" customHeight="1" x14ac:dyDescent="0.2"/>
    <row r="37715" ht="12.75" customHeight="1" x14ac:dyDescent="0.2"/>
    <row r="37716" ht="12.75" customHeight="1" x14ac:dyDescent="0.2"/>
    <row r="37717" ht="12.75" customHeight="1" x14ac:dyDescent="0.2"/>
    <row r="37718" ht="12.75" customHeight="1" x14ac:dyDescent="0.2"/>
    <row r="37719" ht="12.75" customHeight="1" x14ac:dyDescent="0.2"/>
    <row r="37720" ht="12.75" customHeight="1" x14ac:dyDescent="0.2"/>
    <row r="37721" ht="12.75" customHeight="1" x14ac:dyDescent="0.2"/>
    <row r="37722" ht="12.75" customHeight="1" x14ac:dyDescent="0.2"/>
    <row r="37723" ht="12.75" customHeight="1" x14ac:dyDescent="0.2"/>
    <row r="37724" ht="12.75" customHeight="1" x14ac:dyDescent="0.2"/>
    <row r="37725" ht="12.75" customHeight="1" x14ac:dyDescent="0.2"/>
    <row r="37726" ht="12.75" customHeight="1" x14ac:dyDescent="0.2"/>
    <row r="37727" ht="12.75" customHeight="1" x14ac:dyDescent="0.2"/>
    <row r="37728" ht="12.75" customHeight="1" x14ac:dyDescent="0.2"/>
    <row r="37729" ht="12.75" customHeight="1" x14ac:dyDescent="0.2"/>
    <row r="37730" ht="12.75" customHeight="1" x14ac:dyDescent="0.2"/>
    <row r="37731" ht="12.75" customHeight="1" x14ac:dyDescent="0.2"/>
    <row r="37732" ht="12.75" customHeight="1" x14ac:dyDescent="0.2"/>
    <row r="37733" ht="12.75" customHeight="1" x14ac:dyDescent="0.2"/>
    <row r="37734" ht="12.75" customHeight="1" x14ac:dyDescent="0.2"/>
    <row r="37735" ht="12.75" customHeight="1" x14ac:dyDescent="0.2"/>
    <row r="37736" ht="12.75" customHeight="1" x14ac:dyDescent="0.2"/>
    <row r="37737" ht="12.75" customHeight="1" x14ac:dyDescent="0.2"/>
    <row r="37738" ht="12.75" customHeight="1" x14ac:dyDescent="0.2"/>
    <row r="37739" ht="12.75" customHeight="1" x14ac:dyDescent="0.2"/>
    <row r="37740" ht="12.75" customHeight="1" x14ac:dyDescent="0.2"/>
    <row r="37741" ht="12.75" customHeight="1" x14ac:dyDescent="0.2"/>
    <row r="37742" ht="12.75" customHeight="1" x14ac:dyDescent="0.2"/>
    <row r="37743" ht="12.75" customHeight="1" x14ac:dyDescent="0.2"/>
    <row r="37744" ht="12.75" customHeight="1" x14ac:dyDescent="0.2"/>
    <row r="37745" ht="12.75" customHeight="1" x14ac:dyDescent="0.2"/>
    <row r="37746" ht="12.75" customHeight="1" x14ac:dyDescent="0.2"/>
    <row r="37747" ht="12.75" customHeight="1" x14ac:dyDescent="0.2"/>
    <row r="37748" ht="12.75" customHeight="1" x14ac:dyDescent="0.2"/>
    <row r="37749" ht="12.75" customHeight="1" x14ac:dyDescent="0.2"/>
    <row r="37750" ht="12.75" customHeight="1" x14ac:dyDescent="0.2"/>
    <row r="37751" ht="12.75" customHeight="1" x14ac:dyDescent="0.2"/>
    <row r="37752" ht="12.75" customHeight="1" x14ac:dyDescent="0.2"/>
    <row r="37753" ht="12.75" customHeight="1" x14ac:dyDescent="0.2"/>
    <row r="37754" ht="12.75" customHeight="1" x14ac:dyDescent="0.2"/>
    <row r="37755" ht="12.75" customHeight="1" x14ac:dyDescent="0.2"/>
    <row r="37756" ht="12.75" customHeight="1" x14ac:dyDescent="0.2"/>
    <row r="37757" ht="12.75" customHeight="1" x14ac:dyDescent="0.2"/>
    <row r="37758" ht="12.75" customHeight="1" x14ac:dyDescent="0.2"/>
    <row r="37759" ht="12.75" customHeight="1" x14ac:dyDescent="0.2"/>
    <row r="37760" ht="12.75" customHeight="1" x14ac:dyDescent="0.2"/>
    <row r="37761" ht="12.75" customHeight="1" x14ac:dyDescent="0.2"/>
    <row r="37762" ht="12.75" customHeight="1" x14ac:dyDescent="0.2"/>
    <row r="37763" ht="12.75" customHeight="1" x14ac:dyDescent="0.2"/>
    <row r="37764" ht="12.75" customHeight="1" x14ac:dyDescent="0.2"/>
    <row r="37765" ht="12.75" customHeight="1" x14ac:dyDescent="0.2"/>
    <row r="37766" ht="12.75" customHeight="1" x14ac:dyDescent="0.2"/>
    <row r="37767" ht="12.75" customHeight="1" x14ac:dyDescent="0.2"/>
    <row r="37768" ht="12.75" customHeight="1" x14ac:dyDescent="0.2"/>
    <row r="37769" ht="12.75" customHeight="1" x14ac:dyDescent="0.2"/>
    <row r="37770" ht="12.75" customHeight="1" x14ac:dyDescent="0.2"/>
    <row r="37771" ht="12.75" customHeight="1" x14ac:dyDescent="0.2"/>
    <row r="37772" ht="12.75" customHeight="1" x14ac:dyDescent="0.2"/>
    <row r="37773" ht="12.75" customHeight="1" x14ac:dyDescent="0.2"/>
    <row r="37774" ht="12.75" customHeight="1" x14ac:dyDescent="0.2"/>
    <row r="37775" ht="12.75" customHeight="1" x14ac:dyDescent="0.2"/>
    <row r="37776" ht="12.75" customHeight="1" x14ac:dyDescent="0.2"/>
    <row r="37777" ht="12.75" customHeight="1" x14ac:dyDescent="0.2"/>
    <row r="37778" ht="12.75" customHeight="1" x14ac:dyDescent="0.2"/>
    <row r="37779" ht="12.75" customHeight="1" x14ac:dyDescent="0.2"/>
    <row r="37780" ht="12.75" customHeight="1" x14ac:dyDescent="0.2"/>
    <row r="37781" ht="12.75" customHeight="1" x14ac:dyDescent="0.2"/>
    <row r="37782" ht="12.75" customHeight="1" x14ac:dyDescent="0.2"/>
    <row r="37783" ht="12.75" customHeight="1" x14ac:dyDescent="0.2"/>
    <row r="37784" ht="12.75" customHeight="1" x14ac:dyDescent="0.2"/>
    <row r="37785" ht="12.75" customHeight="1" x14ac:dyDescent="0.2"/>
    <row r="37786" ht="12.75" customHeight="1" x14ac:dyDescent="0.2"/>
    <row r="37787" ht="12.75" customHeight="1" x14ac:dyDescent="0.2"/>
    <row r="37788" ht="12.75" customHeight="1" x14ac:dyDescent="0.2"/>
    <row r="37789" ht="12.75" customHeight="1" x14ac:dyDescent="0.2"/>
    <row r="37790" ht="12.75" customHeight="1" x14ac:dyDescent="0.2"/>
    <row r="37791" ht="12.75" customHeight="1" x14ac:dyDescent="0.2"/>
    <row r="37792" ht="12.75" customHeight="1" x14ac:dyDescent="0.2"/>
    <row r="37793" ht="12.75" customHeight="1" x14ac:dyDescent="0.2"/>
    <row r="37794" ht="12.75" customHeight="1" x14ac:dyDescent="0.2"/>
    <row r="37795" ht="12.75" customHeight="1" x14ac:dyDescent="0.2"/>
    <row r="37796" ht="12.75" customHeight="1" x14ac:dyDescent="0.2"/>
    <row r="37797" ht="12.75" customHeight="1" x14ac:dyDescent="0.2"/>
    <row r="37798" ht="12.75" customHeight="1" x14ac:dyDescent="0.2"/>
    <row r="37799" ht="12.75" customHeight="1" x14ac:dyDescent="0.2"/>
    <row r="37800" ht="12.75" customHeight="1" x14ac:dyDescent="0.2"/>
    <row r="37801" ht="12.75" customHeight="1" x14ac:dyDescent="0.2"/>
    <row r="37802" ht="12.75" customHeight="1" x14ac:dyDescent="0.2"/>
    <row r="37803" ht="12.75" customHeight="1" x14ac:dyDescent="0.2"/>
    <row r="37804" ht="12.75" customHeight="1" x14ac:dyDescent="0.2"/>
    <row r="37805" ht="12.75" customHeight="1" x14ac:dyDescent="0.2"/>
    <row r="37806" ht="12.75" customHeight="1" x14ac:dyDescent="0.2"/>
    <row r="37807" ht="12.75" customHeight="1" x14ac:dyDescent="0.2"/>
    <row r="37808" ht="12.75" customHeight="1" x14ac:dyDescent="0.2"/>
    <row r="37809" ht="12.75" customHeight="1" x14ac:dyDescent="0.2"/>
    <row r="37810" ht="12.75" customHeight="1" x14ac:dyDescent="0.2"/>
    <row r="37811" ht="12.75" customHeight="1" x14ac:dyDescent="0.2"/>
    <row r="37812" ht="12.75" customHeight="1" x14ac:dyDescent="0.2"/>
    <row r="37813" ht="12.75" customHeight="1" x14ac:dyDescent="0.2"/>
    <row r="37814" ht="12.75" customHeight="1" x14ac:dyDescent="0.2"/>
    <row r="37815" ht="12.75" customHeight="1" x14ac:dyDescent="0.2"/>
    <row r="37816" ht="12.75" customHeight="1" x14ac:dyDescent="0.2"/>
    <row r="37817" ht="12.75" customHeight="1" x14ac:dyDescent="0.2"/>
    <row r="37818" ht="12.75" customHeight="1" x14ac:dyDescent="0.2"/>
    <row r="37819" ht="12.75" customHeight="1" x14ac:dyDescent="0.2"/>
    <row r="37820" ht="12.75" customHeight="1" x14ac:dyDescent="0.2"/>
    <row r="37821" ht="12.75" customHeight="1" x14ac:dyDescent="0.2"/>
    <row r="37822" ht="12.75" customHeight="1" x14ac:dyDescent="0.2"/>
    <row r="37823" ht="12.75" customHeight="1" x14ac:dyDescent="0.2"/>
    <row r="37824" ht="12.75" customHeight="1" x14ac:dyDescent="0.2"/>
    <row r="37825" ht="12.75" customHeight="1" x14ac:dyDescent="0.2"/>
    <row r="37826" ht="12.75" customHeight="1" x14ac:dyDescent="0.2"/>
    <row r="37827" ht="12.75" customHeight="1" x14ac:dyDescent="0.2"/>
    <row r="37828" ht="12.75" customHeight="1" x14ac:dyDescent="0.2"/>
    <row r="37829" ht="12.75" customHeight="1" x14ac:dyDescent="0.2"/>
    <row r="37830" ht="12.75" customHeight="1" x14ac:dyDescent="0.2"/>
    <row r="37831" ht="12.75" customHeight="1" x14ac:dyDescent="0.2"/>
    <row r="37832" ht="12.75" customHeight="1" x14ac:dyDescent="0.2"/>
    <row r="37833" ht="12.75" customHeight="1" x14ac:dyDescent="0.2"/>
    <row r="37834" ht="12.75" customHeight="1" x14ac:dyDescent="0.2"/>
    <row r="37835" ht="12.75" customHeight="1" x14ac:dyDescent="0.2"/>
    <row r="37836" ht="12.75" customHeight="1" x14ac:dyDescent="0.2"/>
    <row r="37837" ht="12.75" customHeight="1" x14ac:dyDescent="0.2"/>
    <row r="37838" ht="12.75" customHeight="1" x14ac:dyDescent="0.2"/>
    <row r="37839" ht="12.75" customHeight="1" x14ac:dyDescent="0.2"/>
    <row r="37840" ht="12.75" customHeight="1" x14ac:dyDescent="0.2"/>
    <row r="37841" ht="12.75" customHeight="1" x14ac:dyDescent="0.2"/>
    <row r="37842" ht="12.75" customHeight="1" x14ac:dyDescent="0.2"/>
    <row r="37843" ht="12.75" customHeight="1" x14ac:dyDescent="0.2"/>
    <row r="37844" ht="12.75" customHeight="1" x14ac:dyDescent="0.2"/>
    <row r="37845" ht="12.75" customHeight="1" x14ac:dyDescent="0.2"/>
    <row r="37846" ht="12.75" customHeight="1" x14ac:dyDescent="0.2"/>
    <row r="37847" ht="12.75" customHeight="1" x14ac:dyDescent="0.2"/>
    <row r="37848" ht="12.75" customHeight="1" x14ac:dyDescent="0.2"/>
    <row r="37849" ht="12.75" customHeight="1" x14ac:dyDescent="0.2"/>
    <row r="37850" ht="12.75" customHeight="1" x14ac:dyDescent="0.2"/>
    <row r="37851" ht="12.75" customHeight="1" x14ac:dyDescent="0.2"/>
    <row r="37852" ht="12.75" customHeight="1" x14ac:dyDescent="0.2"/>
    <row r="37853" ht="12.75" customHeight="1" x14ac:dyDescent="0.2"/>
    <row r="37854" ht="12.75" customHeight="1" x14ac:dyDescent="0.2"/>
    <row r="37855" ht="12.75" customHeight="1" x14ac:dyDescent="0.2"/>
    <row r="37856" ht="12.75" customHeight="1" x14ac:dyDescent="0.2"/>
    <row r="37857" ht="12.75" customHeight="1" x14ac:dyDescent="0.2"/>
    <row r="37858" ht="12.75" customHeight="1" x14ac:dyDescent="0.2"/>
    <row r="37859" ht="12.75" customHeight="1" x14ac:dyDescent="0.2"/>
    <row r="37860" ht="12.75" customHeight="1" x14ac:dyDescent="0.2"/>
    <row r="37861" ht="12.75" customHeight="1" x14ac:dyDescent="0.2"/>
    <row r="37862" ht="12.75" customHeight="1" x14ac:dyDescent="0.2"/>
    <row r="37863" ht="12.75" customHeight="1" x14ac:dyDescent="0.2"/>
    <row r="37864" ht="12.75" customHeight="1" x14ac:dyDescent="0.2"/>
    <row r="37865" ht="12.75" customHeight="1" x14ac:dyDescent="0.2"/>
    <row r="37866" ht="12.75" customHeight="1" x14ac:dyDescent="0.2"/>
    <row r="37867" ht="12.75" customHeight="1" x14ac:dyDescent="0.2"/>
    <row r="37868" ht="12.75" customHeight="1" x14ac:dyDescent="0.2"/>
    <row r="37869" ht="12.75" customHeight="1" x14ac:dyDescent="0.2"/>
    <row r="37870" ht="12.75" customHeight="1" x14ac:dyDescent="0.2"/>
    <row r="37871" ht="12.75" customHeight="1" x14ac:dyDescent="0.2"/>
    <row r="37872" ht="12.75" customHeight="1" x14ac:dyDescent="0.2"/>
    <row r="37873" ht="12.75" customHeight="1" x14ac:dyDescent="0.2"/>
    <row r="37874" ht="12.75" customHeight="1" x14ac:dyDescent="0.2"/>
    <row r="37875" ht="12.75" customHeight="1" x14ac:dyDescent="0.2"/>
    <row r="37876" ht="12.75" customHeight="1" x14ac:dyDescent="0.2"/>
    <row r="37877" ht="12.75" customHeight="1" x14ac:dyDescent="0.2"/>
    <row r="37878" ht="12.75" customHeight="1" x14ac:dyDescent="0.2"/>
    <row r="37879" ht="12.75" customHeight="1" x14ac:dyDescent="0.2"/>
    <row r="37880" ht="12.75" customHeight="1" x14ac:dyDescent="0.2"/>
    <row r="37881" ht="12.75" customHeight="1" x14ac:dyDescent="0.2"/>
    <row r="37882" ht="12.75" customHeight="1" x14ac:dyDescent="0.2"/>
    <row r="37883" ht="12.75" customHeight="1" x14ac:dyDescent="0.2"/>
    <row r="37884" ht="12.75" customHeight="1" x14ac:dyDescent="0.2"/>
    <row r="37885" ht="12.75" customHeight="1" x14ac:dyDescent="0.2"/>
    <row r="37886" ht="12.75" customHeight="1" x14ac:dyDescent="0.2"/>
    <row r="37887" ht="12.75" customHeight="1" x14ac:dyDescent="0.2"/>
    <row r="37888" ht="12.75" customHeight="1" x14ac:dyDescent="0.2"/>
    <row r="37889" ht="12.75" customHeight="1" x14ac:dyDescent="0.2"/>
    <row r="37890" ht="12.75" customHeight="1" x14ac:dyDescent="0.2"/>
    <row r="37891" ht="12.75" customHeight="1" x14ac:dyDescent="0.2"/>
    <row r="37892" ht="12.75" customHeight="1" x14ac:dyDescent="0.2"/>
    <row r="37893" ht="12.75" customHeight="1" x14ac:dyDescent="0.2"/>
    <row r="37894" ht="12.75" customHeight="1" x14ac:dyDescent="0.2"/>
    <row r="37895" ht="12.75" customHeight="1" x14ac:dyDescent="0.2"/>
    <row r="37896" ht="12.75" customHeight="1" x14ac:dyDescent="0.2"/>
    <row r="37897" ht="12.75" customHeight="1" x14ac:dyDescent="0.2"/>
    <row r="37898" ht="12.75" customHeight="1" x14ac:dyDescent="0.2"/>
    <row r="37899" ht="12.75" customHeight="1" x14ac:dyDescent="0.2"/>
    <row r="37900" ht="12.75" customHeight="1" x14ac:dyDescent="0.2"/>
    <row r="37901" ht="12.75" customHeight="1" x14ac:dyDescent="0.2"/>
    <row r="37902" ht="12.75" customHeight="1" x14ac:dyDescent="0.2"/>
    <row r="37903" ht="12.75" customHeight="1" x14ac:dyDescent="0.2"/>
    <row r="37904" ht="12.75" customHeight="1" x14ac:dyDescent="0.2"/>
    <row r="37905" ht="12.75" customHeight="1" x14ac:dyDescent="0.2"/>
    <row r="37906" ht="12.75" customHeight="1" x14ac:dyDescent="0.2"/>
    <row r="37907" ht="12.75" customHeight="1" x14ac:dyDescent="0.2"/>
    <row r="37908" ht="12.75" customHeight="1" x14ac:dyDescent="0.2"/>
    <row r="37909" ht="12.75" customHeight="1" x14ac:dyDescent="0.2"/>
    <row r="37910" ht="12.75" customHeight="1" x14ac:dyDescent="0.2"/>
    <row r="37911" ht="12.75" customHeight="1" x14ac:dyDescent="0.2"/>
    <row r="37912" ht="12.75" customHeight="1" x14ac:dyDescent="0.2"/>
    <row r="37913" ht="12.75" customHeight="1" x14ac:dyDescent="0.2"/>
    <row r="37914" ht="12.75" customHeight="1" x14ac:dyDescent="0.2"/>
    <row r="37915" ht="12.75" customHeight="1" x14ac:dyDescent="0.2"/>
    <row r="37916" ht="12.75" customHeight="1" x14ac:dyDescent="0.2"/>
    <row r="37917" ht="12.75" customHeight="1" x14ac:dyDescent="0.2"/>
    <row r="37918" ht="12.75" customHeight="1" x14ac:dyDescent="0.2"/>
    <row r="37919" ht="12.75" customHeight="1" x14ac:dyDescent="0.2"/>
    <row r="37920" ht="12.75" customHeight="1" x14ac:dyDescent="0.2"/>
    <row r="37921" ht="12.75" customHeight="1" x14ac:dyDescent="0.2"/>
    <row r="37922" ht="12.75" customHeight="1" x14ac:dyDescent="0.2"/>
    <row r="37923" ht="12.75" customHeight="1" x14ac:dyDescent="0.2"/>
    <row r="37924" ht="12.75" customHeight="1" x14ac:dyDescent="0.2"/>
    <row r="37925" ht="12.75" customHeight="1" x14ac:dyDescent="0.2"/>
    <row r="37926" ht="12.75" customHeight="1" x14ac:dyDescent="0.2"/>
    <row r="37927" ht="12.75" customHeight="1" x14ac:dyDescent="0.2"/>
    <row r="37928" ht="12.75" customHeight="1" x14ac:dyDescent="0.2"/>
    <row r="37929" ht="12.75" customHeight="1" x14ac:dyDescent="0.2"/>
    <row r="37930" ht="12.75" customHeight="1" x14ac:dyDescent="0.2"/>
    <row r="37931" ht="12.75" customHeight="1" x14ac:dyDescent="0.2"/>
    <row r="37932" ht="12.75" customHeight="1" x14ac:dyDescent="0.2"/>
    <row r="37933" ht="12.75" customHeight="1" x14ac:dyDescent="0.2"/>
    <row r="37934" ht="12.75" customHeight="1" x14ac:dyDescent="0.2"/>
    <row r="37935" ht="12.75" customHeight="1" x14ac:dyDescent="0.2"/>
    <row r="37936" ht="12.75" customHeight="1" x14ac:dyDescent="0.2"/>
    <row r="37937" ht="12.75" customHeight="1" x14ac:dyDescent="0.2"/>
    <row r="37938" ht="12.75" customHeight="1" x14ac:dyDescent="0.2"/>
    <row r="37939" ht="12.75" customHeight="1" x14ac:dyDescent="0.2"/>
    <row r="37940" ht="12.75" customHeight="1" x14ac:dyDescent="0.2"/>
    <row r="37941" ht="12.75" customHeight="1" x14ac:dyDescent="0.2"/>
    <row r="37942" ht="12.75" customHeight="1" x14ac:dyDescent="0.2"/>
    <row r="37943" ht="12.75" customHeight="1" x14ac:dyDescent="0.2"/>
    <row r="37944" ht="12.75" customHeight="1" x14ac:dyDescent="0.2"/>
    <row r="37945" ht="12.75" customHeight="1" x14ac:dyDescent="0.2"/>
    <row r="37946" ht="12.75" customHeight="1" x14ac:dyDescent="0.2"/>
    <row r="37947" ht="12.75" customHeight="1" x14ac:dyDescent="0.2"/>
    <row r="37948" ht="12.75" customHeight="1" x14ac:dyDescent="0.2"/>
    <row r="37949" ht="12.75" customHeight="1" x14ac:dyDescent="0.2"/>
    <row r="37950" ht="12.75" customHeight="1" x14ac:dyDescent="0.2"/>
    <row r="37951" ht="12.75" customHeight="1" x14ac:dyDescent="0.2"/>
    <row r="37952" ht="12.75" customHeight="1" x14ac:dyDescent="0.2"/>
    <row r="37953" ht="12.75" customHeight="1" x14ac:dyDescent="0.2"/>
    <row r="37954" ht="12.75" customHeight="1" x14ac:dyDescent="0.2"/>
    <row r="37955" ht="12.75" customHeight="1" x14ac:dyDescent="0.2"/>
    <row r="37956" ht="12.75" customHeight="1" x14ac:dyDescent="0.2"/>
    <row r="37957" ht="12.75" customHeight="1" x14ac:dyDescent="0.2"/>
    <row r="37958" ht="12.75" customHeight="1" x14ac:dyDescent="0.2"/>
    <row r="37959" ht="12.75" customHeight="1" x14ac:dyDescent="0.2"/>
    <row r="37960" ht="12.75" customHeight="1" x14ac:dyDescent="0.2"/>
    <row r="37961" ht="12.75" customHeight="1" x14ac:dyDescent="0.2"/>
    <row r="37962" ht="12.75" customHeight="1" x14ac:dyDescent="0.2"/>
    <row r="37963" ht="12.75" customHeight="1" x14ac:dyDescent="0.2"/>
    <row r="37964" ht="12.75" customHeight="1" x14ac:dyDescent="0.2"/>
    <row r="37965" ht="12.75" customHeight="1" x14ac:dyDescent="0.2"/>
    <row r="37966" ht="12.75" customHeight="1" x14ac:dyDescent="0.2"/>
    <row r="37967" ht="12.75" customHeight="1" x14ac:dyDescent="0.2"/>
    <row r="37968" ht="12.75" customHeight="1" x14ac:dyDescent="0.2"/>
    <row r="37969" ht="12.75" customHeight="1" x14ac:dyDescent="0.2"/>
    <row r="37970" ht="12.75" customHeight="1" x14ac:dyDescent="0.2"/>
    <row r="37971" ht="12.75" customHeight="1" x14ac:dyDescent="0.2"/>
    <row r="37972" ht="12.75" customHeight="1" x14ac:dyDescent="0.2"/>
    <row r="37973" ht="12.75" customHeight="1" x14ac:dyDescent="0.2"/>
    <row r="37974" ht="12.75" customHeight="1" x14ac:dyDescent="0.2"/>
    <row r="37975" ht="12.75" customHeight="1" x14ac:dyDescent="0.2"/>
    <row r="37976" ht="12.75" customHeight="1" x14ac:dyDescent="0.2"/>
    <row r="37977" ht="12.75" customHeight="1" x14ac:dyDescent="0.2"/>
    <row r="37978" ht="12.75" customHeight="1" x14ac:dyDescent="0.2"/>
    <row r="37979" ht="12.75" customHeight="1" x14ac:dyDescent="0.2"/>
    <row r="37980" ht="12.75" customHeight="1" x14ac:dyDescent="0.2"/>
    <row r="37981" ht="12.75" customHeight="1" x14ac:dyDescent="0.2"/>
    <row r="37982" ht="12.75" customHeight="1" x14ac:dyDescent="0.2"/>
    <row r="37983" ht="12.75" customHeight="1" x14ac:dyDescent="0.2"/>
    <row r="37984" ht="12.75" customHeight="1" x14ac:dyDescent="0.2"/>
    <row r="37985" ht="12.75" customHeight="1" x14ac:dyDescent="0.2"/>
    <row r="37986" ht="12.75" customHeight="1" x14ac:dyDescent="0.2"/>
    <row r="37987" ht="12.75" customHeight="1" x14ac:dyDescent="0.2"/>
    <row r="37988" ht="12.75" customHeight="1" x14ac:dyDescent="0.2"/>
    <row r="37989" ht="12.75" customHeight="1" x14ac:dyDescent="0.2"/>
    <row r="37990" ht="12.75" customHeight="1" x14ac:dyDescent="0.2"/>
    <row r="37991" ht="12.75" customHeight="1" x14ac:dyDescent="0.2"/>
    <row r="37992" ht="12.75" customHeight="1" x14ac:dyDescent="0.2"/>
    <row r="37993" ht="12.75" customHeight="1" x14ac:dyDescent="0.2"/>
    <row r="37994" ht="12.75" customHeight="1" x14ac:dyDescent="0.2"/>
    <row r="37995" ht="12.75" customHeight="1" x14ac:dyDescent="0.2"/>
    <row r="37996" ht="12.75" customHeight="1" x14ac:dyDescent="0.2"/>
    <row r="37997" ht="12.75" customHeight="1" x14ac:dyDescent="0.2"/>
    <row r="37998" ht="12.75" customHeight="1" x14ac:dyDescent="0.2"/>
    <row r="37999" ht="12.75" customHeight="1" x14ac:dyDescent="0.2"/>
    <row r="38000" ht="12.75" customHeight="1" x14ac:dyDescent="0.2"/>
    <row r="38001" ht="12.75" customHeight="1" x14ac:dyDescent="0.2"/>
    <row r="38002" ht="12.75" customHeight="1" x14ac:dyDescent="0.2"/>
    <row r="38003" ht="12.75" customHeight="1" x14ac:dyDescent="0.2"/>
    <row r="38004" ht="12.75" customHeight="1" x14ac:dyDescent="0.2"/>
    <row r="38005" ht="12.75" customHeight="1" x14ac:dyDescent="0.2"/>
    <row r="38006" ht="12.75" customHeight="1" x14ac:dyDescent="0.2"/>
    <row r="38007" ht="12.75" customHeight="1" x14ac:dyDescent="0.2"/>
    <row r="38008" ht="12.75" customHeight="1" x14ac:dyDescent="0.2"/>
    <row r="38009" ht="12.75" customHeight="1" x14ac:dyDescent="0.2"/>
    <row r="38010" ht="12.75" customHeight="1" x14ac:dyDescent="0.2"/>
    <row r="38011" ht="12.75" customHeight="1" x14ac:dyDescent="0.2"/>
    <row r="38012" ht="12.75" customHeight="1" x14ac:dyDescent="0.2"/>
    <row r="38013" ht="12.75" customHeight="1" x14ac:dyDescent="0.2"/>
    <row r="38014" ht="12.75" customHeight="1" x14ac:dyDescent="0.2"/>
    <row r="38015" ht="12.75" customHeight="1" x14ac:dyDescent="0.2"/>
    <row r="38016" ht="12.75" customHeight="1" x14ac:dyDescent="0.2"/>
    <row r="38017" ht="12.75" customHeight="1" x14ac:dyDescent="0.2"/>
    <row r="38018" ht="12.75" customHeight="1" x14ac:dyDescent="0.2"/>
    <row r="38019" ht="12.75" customHeight="1" x14ac:dyDescent="0.2"/>
    <row r="38020" ht="12.75" customHeight="1" x14ac:dyDescent="0.2"/>
    <row r="38021" ht="12.75" customHeight="1" x14ac:dyDescent="0.2"/>
    <row r="38022" ht="12.75" customHeight="1" x14ac:dyDescent="0.2"/>
    <row r="38023" ht="12.75" customHeight="1" x14ac:dyDescent="0.2"/>
    <row r="38024" ht="12.75" customHeight="1" x14ac:dyDescent="0.2"/>
    <row r="38025" ht="12.75" customHeight="1" x14ac:dyDescent="0.2"/>
    <row r="38026" ht="12.75" customHeight="1" x14ac:dyDescent="0.2"/>
    <row r="38027" ht="12.75" customHeight="1" x14ac:dyDescent="0.2"/>
    <row r="38028" ht="12.75" customHeight="1" x14ac:dyDescent="0.2"/>
    <row r="38029" ht="12.75" customHeight="1" x14ac:dyDescent="0.2"/>
    <row r="38030" ht="12.75" customHeight="1" x14ac:dyDescent="0.2"/>
    <row r="38031" ht="12.75" customHeight="1" x14ac:dyDescent="0.2"/>
    <row r="38032" ht="12.75" customHeight="1" x14ac:dyDescent="0.2"/>
    <row r="38033" ht="12.75" customHeight="1" x14ac:dyDescent="0.2"/>
    <row r="38034" ht="12.75" customHeight="1" x14ac:dyDescent="0.2"/>
    <row r="38035" ht="12.75" customHeight="1" x14ac:dyDescent="0.2"/>
    <row r="38036" ht="12.75" customHeight="1" x14ac:dyDescent="0.2"/>
    <row r="38037" ht="12.75" customHeight="1" x14ac:dyDescent="0.2"/>
    <row r="38038" ht="12.75" customHeight="1" x14ac:dyDescent="0.2"/>
    <row r="38039" ht="12.75" customHeight="1" x14ac:dyDescent="0.2"/>
    <row r="38040" ht="12.75" customHeight="1" x14ac:dyDescent="0.2"/>
    <row r="38041" ht="12.75" customHeight="1" x14ac:dyDescent="0.2"/>
    <row r="38042" ht="12.75" customHeight="1" x14ac:dyDescent="0.2"/>
    <row r="38043" ht="12.75" customHeight="1" x14ac:dyDescent="0.2"/>
    <row r="38044" ht="12.75" customHeight="1" x14ac:dyDescent="0.2"/>
    <row r="38045" ht="12.75" customHeight="1" x14ac:dyDescent="0.2"/>
    <row r="38046" ht="12.75" customHeight="1" x14ac:dyDescent="0.2"/>
    <row r="38047" ht="12.75" customHeight="1" x14ac:dyDescent="0.2"/>
    <row r="38048" ht="12.75" customHeight="1" x14ac:dyDescent="0.2"/>
    <row r="38049" ht="12.75" customHeight="1" x14ac:dyDescent="0.2"/>
    <row r="38050" ht="12.75" customHeight="1" x14ac:dyDescent="0.2"/>
    <row r="38051" ht="12.75" customHeight="1" x14ac:dyDescent="0.2"/>
    <row r="38052" ht="12.75" customHeight="1" x14ac:dyDescent="0.2"/>
    <row r="38053" ht="12.75" customHeight="1" x14ac:dyDescent="0.2"/>
    <row r="38054" ht="12.75" customHeight="1" x14ac:dyDescent="0.2"/>
    <row r="38055" ht="12.75" customHeight="1" x14ac:dyDescent="0.2"/>
    <row r="38056" ht="12.75" customHeight="1" x14ac:dyDescent="0.2"/>
    <row r="38057" ht="12.75" customHeight="1" x14ac:dyDescent="0.2"/>
    <row r="38058" ht="12.75" customHeight="1" x14ac:dyDescent="0.2"/>
    <row r="38059" ht="12.75" customHeight="1" x14ac:dyDescent="0.2"/>
    <row r="38060" ht="12.75" customHeight="1" x14ac:dyDescent="0.2"/>
    <row r="38061" ht="12.75" customHeight="1" x14ac:dyDescent="0.2"/>
    <row r="38062" ht="12.75" customHeight="1" x14ac:dyDescent="0.2"/>
    <row r="38063" ht="12.75" customHeight="1" x14ac:dyDescent="0.2"/>
    <row r="38064" ht="12.75" customHeight="1" x14ac:dyDescent="0.2"/>
    <row r="38065" ht="12.75" customHeight="1" x14ac:dyDescent="0.2"/>
    <row r="38066" ht="12.75" customHeight="1" x14ac:dyDescent="0.2"/>
    <row r="38067" ht="12.75" customHeight="1" x14ac:dyDescent="0.2"/>
    <row r="38068" ht="12.75" customHeight="1" x14ac:dyDescent="0.2"/>
    <row r="38069" ht="12.75" customHeight="1" x14ac:dyDescent="0.2"/>
    <row r="38070" ht="12.75" customHeight="1" x14ac:dyDescent="0.2"/>
    <row r="38071" ht="12.75" customHeight="1" x14ac:dyDescent="0.2"/>
    <row r="38072" ht="12.75" customHeight="1" x14ac:dyDescent="0.2"/>
    <row r="38073" ht="12.75" customHeight="1" x14ac:dyDescent="0.2"/>
    <row r="38074" ht="12.75" customHeight="1" x14ac:dyDescent="0.2"/>
    <row r="38075" ht="12.75" customHeight="1" x14ac:dyDescent="0.2"/>
    <row r="38076" ht="12.75" customHeight="1" x14ac:dyDescent="0.2"/>
    <row r="38077" ht="12.75" customHeight="1" x14ac:dyDescent="0.2"/>
    <row r="38078" ht="12.75" customHeight="1" x14ac:dyDescent="0.2"/>
    <row r="38079" ht="12.75" customHeight="1" x14ac:dyDescent="0.2"/>
    <row r="38080" ht="12.75" customHeight="1" x14ac:dyDescent="0.2"/>
    <row r="38081" ht="12.75" customHeight="1" x14ac:dyDescent="0.2"/>
    <row r="38082" ht="12.75" customHeight="1" x14ac:dyDescent="0.2"/>
    <row r="38083" ht="12.75" customHeight="1" x14ac:dyDescent="0.2"/>
    <row r="38084" ht="12.75" customHeight="1" x14ac:dyDescent="0.2"/>
    <row r="38085" ht="12.75" customHeight="1" x14ac:dyDescent="0.2"/>
    <row r="38086" ht="12.75" customHeight="1" x14ac:dyDescent="0.2"/>
    <row r="38087" ht="12.75" customHeight="1" x14ac:dyDescent="0.2"/>
    <row r="38088" ht="12.75" customHeight="1" x14ac:dyDescent="0.2"/>
    <row r="38089" ht="12.75" customHeight="1" x14ac:dyDescent="0.2"/>
    <row r="38090" ht="12.75" customHeight="1" x14ac:dyDescent="0.2"/>
    <row r="38091" ht="12.75" customHeight="1" x14ac:dyDescent="0.2"/>
    <row r="38092" ht="12.75" customHeight="1" x14ac:dyDescent="0.2"/>
    <row r="38093" ht="12.75" customHeight="1" x14ac:dyDescent="0.2"/>
    <row r="38094" ht="12.75" customHeight="1" x14ac:dyDescent="0.2"/>
    <row r="38095" ht="12.75" customHeight="1" x14ac:dyDescent="0.2"/>
    <row r="38096" ht="12.75" customHeight="1" x14ac:dyDescent="0.2"/>
    <row r="38097" ht="12.75" customHeight="1" x14ac:dyDescent="0.2"/>
    <row r="38098" ht="12.75" customHeight="1" x14ac:dyDescent="0.2"/>
    <row r="38099" ht="12.75" customHeight="1" x14ac:dyDescent="0.2"/>
    <row r="38100" ht="12.75" customHeight="1" x14ac:dyDescent="0.2"/>
    <row r="38101" ht="12.75" customHeight="1" x14ac:dyDescent="0.2"/>
    <row r="38102" ht="12.75" customHeight="1" x14ac:dyDescent="0.2"/>
    <row r="38103" ht="12.75" customHeight="1" x14ac:dyDescent="0.2"/>
    <row r="38104" ht="12.75" customHeight="1" x14ac:dyDescent="0.2"/>
    <row r="38105" ht="12.75" customHeight="1" x14ac:dyDescent="0.2"/>
    <row r="38106" ht="12.75" customHeight="1" x14ac:dyDescent="0.2"/>
    <row r="38107" ht="12.75" customHeight="1" x14ac:dyDescent="0.2"/>
    <row r="38108" ht="12.75" customHeight="1" x14ac:dyDescent="0.2"/>
    <row r="38109" ht="12.75" customHeight="1" x14ac:dyDescent="0.2"/>
    <row r="38110" ht="12.75" customHeight="1" x14ac:dyDescent="0.2"/>
    <row r="38111" ht="12.75" customHeight="1" x14ac:dyDescent="0.2"/>
    <row r="38112" ht="12.75" customHeight="1" x14ac:dyDescent="0.2"/>
    <row r="38113" ht="12.75" customHeight="1" x14ac:dyDescent="0.2"/>
    <row r="38114" ht="12.75" customHeight="1" x14ac:dyDescent="0.2"/>
    <row r="38115" ht="12.75" customHeight="1" x14ac:dyDescent="0.2"/>
    <row r="38116" ht="12.75" customHeight="1" x14ac:dyDescent="0.2"/>
    <row r="38117" ht="12.75" customHeight="1" x14ac:dyDescent="0.2"/>
    <row r="38118" ht="12.75" customHeight="1" x14ac:dyDescent="0.2"/>
    <row r="38119" ht="12.75" customHeight="1" x14ac:dyDescent="0.2"/>
    <row r="38120" ht="12.75" customHeight="1" x14ac:dyDescent="0.2"/>
    <row r="38121" ht="12.75" customHeight="1" x14ac:dyDescent="0.2"/>
    <row r="38122" ht="12.75" customHeight="1" x14ac:dyDescent="0.2"/>
    <row r="38123" ht="12.75" customHeight="1" x14ac:dyDescent="0.2"/>
    <row r="38124" ht="12.75" customHeight="1" x14ac:dyDescent="0.2"/>
    <row r="38125" ht="12.75" customHeight="1" x14ac:dyDescent="0.2"/>
    <row r="38126" ht="12.75" customHeight="1" x14ac:dyDescent="0.2"/>
    <row r="38127" ht="12.75" customHeight="1" x14ac:dyDescent="0.2"/>
    <row r="38128" ht="12.75" customHeight="1" x14ac:dyDescent="0.2"/>
    <row r="38129" ht="12.75" customHeight="1" x14ac:dyDescent="0.2"/>
    <row r="38130" ht="12.75" customHeight="1" x14ac:dyDescent="0.2"/>
    <row r="38131" ht="12.75" customHeight="1" x14ac:dyDescent="0.2"/>
    <row r="38132" ht="12.75" customHeight="1" x14ac:dyDescent="0.2"/>
    <row r="38133" ht="12.75" customHeight="1" x14ac:dyDescent="0.2"/>
    <row r="38134" ht="12.75" customHeight="1" x14ac:dyDescent="0.2"/>
    <row r="38135" ht="12.75" customHeight="1" x14ac:dyDescent="0.2"/>
    <row r="38136" ht="12.75" customHeight="1" x14ac:dyDescent="0.2"/>
    <row r="38137" ht="12.75" customHeight="1" x14ac:dyDescent="0.2"/>
    <row r="38138" ht="12.75" customHeight="1" x14ac:dyDescent="0.2"/>
    <row r="38139" ht="12.75" customHeight="1" x14ac:dyDescent="0.2"/>
    <row r="38140" ht="12.75" customHeight="1" x14ac:dyDescent="0.2"/>
    <row r="38141" ht="12.75" customHeight="1" x14ac:dyDescent="0.2"/>
    <row r="38142" ht="12.75" customHeight="1" x14ac:dyDescent="0.2"/>
    <row r="38143" ht="12.75" customHeight="1" x14ac:dyDescent="0.2"/>
    <row r="38144" ht="12.75" customHeight="1" x14ac:dyDescent="0.2"/>
    <row r="38145" ht="12.75" customHeight="1" x14ac:dyDescent="0.2"/>
    <row r="38146" ht="12.75" customHeight="1" x14ac:dyDescent="0.2"/>
    <row r="38147" ht="12.75" customHeight="1" x14ac:dyDescent="0.2"/>
    <row r="38148" ht="12.75" customHeight="1" x14ac:dyDescent="0.2"/>
    <row r="38149" ht="12.75" customHeight="1" x14ac:dyDescent="0.2"/>
    <row r="38150" ht="12.75" customHeight="1" x14ac:dyDescent="0.2"/>
    <row r="38151" ht="12.75" customHeight="1" x14ac:dyDescent="0.2"/>
    <row r="38152" ht="12.75" customHeight="1" x14ac:dyDescent="0.2"/>
    <row r="38153" ht="12.75" customHeight="1" x14ac:dyDescent="0.2"/>
    <row r="38154" ht="12.75" customHeight="1" x14ac:dyDescent="0.2"/>
    <row r="38155" ht="12.75" customHeight="1" x14ac:dyDescent="0.2"/>
    <row r="38156" ht="12.75" customHeight="1" x14ac:dyDescent="0.2"/>
    <row r="38157" ht="12.75" customHeight="1" x14ac:dyDescent="0.2"/>
    <row r="38158" ht="12.75" customHeight="1" x14ac:dyDescent="0.2"/>
    <row r="38159" ht="12.75" customHeight="1" x14ac:dyDescent="0.2"/>
    <row r="38160" ht="12.75" customHeight="1" x14ac:dyDescent="0.2"/>
    <row r="38161" ht="12.75" customHeight="1" x14ac:dyDescent="0.2"/>
    <row r="38162" ht="12.75" customHeight="1" x14ac:dyDescent="0.2"/>
    <row r="38163" ht="12.75" customHeight="1" x14ac:dyDescent="0.2"/>
    <row r="38164" ht="12.75" customHeight="1" x14ac:dyDescent="0.2"/>
    <row r="38165" ht="12.75" customHeight="1" x14ac:dyDescent="0.2"/>
    <row r="38166" ht="12.75" customHeight="1" x14ac:dyDescent="0.2"/>
    <row r="38167" ht="12.75" customHeight="1" x14ac:dyDescent="0.2"/>
    <row r="38168" ht="12.75" customHeight="1" x14ac:dyDescent="0.2"/>
    <row r="38169" ht="12.75" customHeight="1" x14ac:dyDescent="0.2"/>
    <row r="38170" ht="12.75" customHeight="1" x14ac:dyDescent="0.2"/>
    <row r="38171" ht="12.75" customHeight="1" x14ac:dyDescent="0.2"/>
    <row r="38172" ht="12.75" customHeight="1" x14ac:dyDescent="0.2"/>
    <row r="38173" ht="12.75" customHeight="1" x14ac:dyDescent="0.2"/>
    <row r="38174" ht="12.75" customHeight="1" x14ac:dyDescent="0.2"/>
    <row r="38175" ht="12.75" customHeight="1" x14ac:dyDescent="0.2"/>
    <row r="38176" ht="12.75" customHeight="1" x14ac:dyDescent="0.2"/>
    <row r="38177" ht="12.75" customHeight="1" x14ac:dyDescent="0.2"/>
    <row r="38178" ht="12.75" customHeight="1" x14ac:dyDescent="0.2"/>
    <row r="38179" ht="12.75" customHeight="1" x14ac:dyDescent="0.2"/>
    <row r="38180" ht="12.75" customHeight="1" x14ac:dyDescent="0.2"/>
    <row r="38181" ht="12.75" customHeight="1" x14ac:dyDescent="0.2"/>
    <row r="38182" ht="12.75" customHeight="1" x14ac:dyDescent="0.2"/>
    <row r="38183" ht="12.75" customHeight="1" x14ac:dyDescent="0.2"/>
    <row r="38184" ht="12.75" customHeight="1" x14ac:dyDescent="0.2"/>
    <row r="38185" ht="12.75" customHeight="1" x14ac:dyDescent="0.2"/>
    <row r="38186" ht="12.75" customHeight="1" x14ac:dyDescent="0.2"/>
    <row r="38187" ht="12.75" customHeight="1" x14ac:dyDescent="0.2"/>
    <row r="38188" ht="12.75" customHeight="1" x14ac:dyDescent="0.2"/>
    <row r="38189" ht="12.75" customHeight="1" x14ac:dyDescent="0.2"/>
    <row r="38190" ht="12.75" customHeight="1" x14ac:dyDescent="0.2"/>
    <row r="38191" ht="12.75" customHeight="1" x14ac:dyDescent="0.2"/>
    <row r="38192" ht="12.75" customHeight="1" x14ac:dyDescent="0.2"/>
    <row r="38193" ht="12.75" customHeight="1" x14ac:dyDescent="0.2"/>
    <row r="38194" ht="12.75" customHeight="1" x14ac:dyDescent="0.2"/>
    <row r="38195" ht="12.75" customHeight="1" x14ac:dyDescent="0.2"/>
    <row r="38196" ht="12.75" customHeight="1" x14ac:dyDescent="0.2"/>
    <row r="38197" ht="12.75" customHeight="1" x14ac:dyDescent="0.2"/>
    <row r="38198" ht="12.75" customHeight="1" x14ac:dyDescent="0.2"/>
    <row r="38199" ht="12.75" customHeight="1" x14ac:dyDescent="0.2"/>
    <row r="38200" ht="12.75" customHeight="1" x14ac:dyDescent="0.2"/>
    <row r="38201" ht="12.75" customHeight="1" x14ac:dyDescent="0.2"/>
    <row r="38202" ht="12.75" customHeight="1" x14ac:dyDescent="0.2"/>
    <row r="38203" ht="12.75" customHeight="1" x14ac:dyDescent="0.2"/>
    <row r="38204" ht="12.75" customHeight="1" x14ac:dyDescent="0.2"/>
    <row r="38205" ht="12.75" customHeight="1" x14ac:dyDescent="0.2"/>
    <row r="38206" ht="12.75" customHeight="1" x14ac:dyDescent="0.2"/>
    <row r="38207" ht="12.75" customHeight="1" x14ac:dyDescent="0.2"/>
    <row r="38208" ht="12.75" customHeight="1" x14ac:dyDescent="0.2"/>
    <row r="38209" ht="12.75" customHeight="1" x14ac:dyDescent="0.2"/>
    <row r="38210" ht="12.75" customHeight="1" x14ac:dyDescent="0.2"/>
    <row r="38211" ht="12.75" customHeight="1" x14ac:dyDescent="0.2"/>
    <row r="38212" ht="12.75" customHeight="1" x14ac:dyDescent="0.2"/>
    <row r="38213" ht="12.75" customHeight="1" x14ac:dyDescent="0.2"/>
    <row r="38214" ht="12.75" customHeight="1" x14ac:dyDescent="0.2"/>
    <row r="38215" ht="12.75" customHeight="1" x14ac:dyDescent="0.2"/>
    <row r="38216" ht="12.75" customHeight="1" x14ac:dyDescent="0.2"/>
    <row r="38217" ht="12.75" customHeight="1" x14ac:dyDescent="0.2"/>
    <row r="38218" ht="12.75" customHeight="1" x14ac:dyDescent="0.2"/>
    <row r="38219" ht="12.75" customHeight="1" x14ac:dyDescent="0.2"/>
    <row r="38220" ht="12.75" customHeight="1" x14ac:dyDescent="0.2"/>
    <row r="38221" ht="12.75" customHeight="1" x14ac:dyDescent="0.2"/>
    <row r="38222" ht="12.75" customHeight="1" x14ac:dyDescent="0.2"/>
    <row r="38223" ht="12.75" customHeight="1" x14ac:dyDescent="0.2"/>
    <row r="38224" ht="12.75" customHeight="1" x14ac:dyDescent="0.2"/>
    <row r="38225" ht="12.75" customHeight="1" x14ac:dyDescent="0.2"/>
    <row r="38226" ht="12.75" customHeight="1" x14ac:dyDescent="0.2"/>
    <row r="38227" ht="12.75" customHeight="1" x14ac:dyDescent="0.2"/>
    <row r="38228" ht="12.75" customHeight="1" x14ac:dyDescent="0.2"/>
    <row r="38229" ht="12.75" customHeight="1" x14ac:dyDescent="0.2"/>
    <row r="38230" ht="12.75" customHeight="1" x14ac:dyDescent="0.2"/>
    <row r="38231" ht="12.75" customHeight="1" x14ac:dyDescent="0.2"/>
    <row r="38232" ht="12.75" customHeight="1" x14ac:dyDescent="0.2"/>
    <row r="38233" ht="12.75" customHeight="1" x14ac:dyDescent="0.2"/>
    <row r="38234" ht="12.75" customHeight="1" x14ac:dyDescent="0.2"/>
    <row r="38235" ht="12.75" customHeight="1" x14ac:dyDescent="0.2"/>
    <row r="38236" ht="12.75" customHeight="1" x14ac:dyDescent="0.2"/>
    <row r="38237" ht="12.75" customHeight="1" x14ac:dyDescent="0.2"/>
    <row r="38238" ht="12.75" customHeight="1" x14ac:dyDescent="0.2"/>
    <row r="38239" ht="12.75" customHeight="1" x14ac:dyDescent="0.2"/>
    <row r="38240" ht="12.75" customHeight="1" x14ac:dyDescent="0.2"/>
    <row r="38241" ht="12.75" customHeight="1" x14ac:dyDescent="0.2"/>
    <row r="38242" ht="12.75" customHeight="1" x14ac:dyDescent="0.2"/>
    <row r="38243" ht="12.75" customHeight="1" x14ac:dyDescent="0.2"/>
    <row r="38244" ht="12.75" customHeight="1" x14ac:dyDescent="0.2"/>
    <row r="38245" ht="12.75" customHeight="1" x14ac:dyDescent="0.2"/>
    <row r="38246" ht="12.75" customHeight="1" x14ac:dyDescent="0.2"/>
    <row r="38247" ht="12.75" customHeight="1" x14ac:dyDescent="0.2"/>
    <row r="38248" ht="12.75" customHeight="1" x14ac:dyDescent="0.2"/>
    <row r="38249" ht="12.75" customHeight="1" x14ac:dyDescent="0.2"/>
    <row r="38250" ht="12.75" customHeight="1" x14ac:dyDescent="0.2"/>
    <row r="38251" ht="12.75" customHeight="1" x14ac:dyDescent="0.2"/>
    <row r="38252" ht="12.75" customHeight="1" x14ac:dyDescent="0.2"/>
    <row r="38253" ht="12.75" customHeight="1" x14ac:dyDescent="0.2"/>
    <row r="38254" ht="12.75" customHeight="1" x14ac:dyDescent="0.2"/>
    <row r="38255" ht="12.75" customHeight="1" x14ac:dyDescent="0.2"/>
    <row r="38256" ht="12.75" customHeight="1" x14ac:dyDescent="0.2"/>
    <row r="38257" ht="12.75" customHeight="1" x14ac:dyDescent="0.2"/>
    <row r="38258" ht="12.75" customHeight="1" x14ac:dyDescent="0.2"/>
    <row r="38259" ht="12.75" customHeight="1" x14ac:dyDescent="0.2"/>
    <row r="38260" ht="12.75" customHeight="1" x14ac:dyDescent="0.2"/>
    <row r="38261" ht="12.75" customHeight="1" x14ac:dyDescent="0.2"/>
    <row r="38262" ht="12.75" customHeight="1" x14ac:dyDescent="0.2"/>
    <row r="38263" ht="12.75" customHeight="1" x14ac:dyDescent="0.2"/>
    <row r="38264" ht="12.75" customHeight="1" x14ac:dyDescent="0.2"/>
    <row r="38265" ht="12.75" customHeight="1" x14ac:dyDescent="0.2"/>
    <row r="38266" ht="12.75" customHeight="1" x14ac:dyDescent="0.2"/>
    <row r="38267" ht="12.75" customHeight="1" x14ac:dyDescent="0.2"/>
    <row r="38268" ht="12.75" customHeight="1" x14ac:dyDescent="0.2"/>
    <row r="38269" ht="12.75" customHeight="1" x14ac:dyDescent="0.2"/>
    <row r="38270" ht="12.75" customHeight="1" x14ac:dyDescent="0.2"/>
    <row r="38271" ht="12.75" customHeight="1" x14ac:dyDescent="0.2"/>
    <row r="38272" ht="12.75" customHeight="1" x14ac:dyDescent="0.2"/>
    <row r="38273" ht="12.75" customHeight="1" x14ac:dyDescent="0.2"/>
    <row r="38274" ht="12.75" customHeight="1" x14ac:dyDescent="0.2"/>
    <row r="38275" ht="12.75" customHeight="1" x14ac:dyDescent="0.2"/>
    <row r="38276" ht="12.75" customHeight="1" x14ac:dyDescent="0.2"/>
    <row r="38277" ht="12.75" customHeight="1" x14ac:dyDescent="0.2"/>
    <row r="38278" ht="12.75" customHeight="1" x14ac:dyDescent="0.2"/>
    <row r="38279" ht="12.75" customHeight="1" x14ac:dyDescent="0.2"/>
    <row r="38280" ht="12.75" customHeight="1" x14ac:dyDescent="0.2"/>
    <row r="38281" ht="12.75" customHeight="1" x14ac:dyDescent="0.2"/>
    <row r="38282" ht="12.75" customHeight="1" x14ac:dyDescent="0.2"/>
    <row r="38283" ht="12.75" customHeight="1" x14ac:dyDescent="0.2"/>
    <row r="38284" ht="12.75" customHeight="1" x14ac:dyDescent="0.2"/>
    <row r="38285" ht="12.75" customHeight="1" x14ac:dyDescent="0.2"/>
    <row r="38286" ht="12.75" customHeight="1" x14ac:dyDescent="0.2"/>
    <row r="38287" ht="12.75" customHeight="1" x14ac:dyDescent="0.2"/>
    <row r="38288" ht="12.75" customHeight="1" x14ac:dyDescent="0.2"/>
    <row r="38289" ht="12.75" customHeight="1" x14ac:dyDescent="0.2"/>
    <row r="38290" ht="12.75" customHeight="1" x14ac:dyDescent="0.2"/>
    <row r="38291" ht="12.75" customHeight="1" x14ac:dyDescent="0.2"/>
    <row r="38292" ht="12.75" customHeight="1" x14ac:dyDescent="0.2"/>
    <row r="38293" ht="12.75" customHeight="1" x14ac:dyDescent="0.2"/>
    <row r="38294" ht="12.75" customHeight="1" x14ac:dyDescent="0.2"/>
    <row r="38295" ht="12.75" customHeight="1" x14ac:dyDescent="0.2"/>
    <row r="38296" ht="12.75" customHeight="1" x14ac:dyDescent="0.2"/>
    <row r="38297" ht="12.75" customHeight="1" x14ac:dyDescent="0.2"/>
    <row r="38298" ht="12.75" customHeight="1" x14ac:dyDescent="0.2"/>
    <row r="38299" ht="12.75" customHeight="1" x14ac:dyDescent="0.2"/>
    <row r="38300" ht="12.75" customHeight="1" x14ac:dyDescent="0.2"/>
    <row r="38301" ht="12.75" customHeight="1" x14ac:dyDescent="0.2"/>
    <row r="38302" ht="12.75" customHeight="1" x14ac:dyDescent="0.2"/>
    <row r="38303" ht="12.75" customHeight="1" x14ac:dyDescent="0.2"/>
    <row r="38304" ht="12.75" customHeight="1" x14ac:dyDescent="0.2"/>
    <row r="38305" ht="12.75" customHeight="1" x14ac:dyDescent="0.2"/>
    <row r="38306" ht="12.75" customHeight="1" x14ac:dyDescent="0.2"/>
    <row r="38307" ht="12.75" customHeight="1" x14ac:dyDescent="0.2"/>
    <row r="38308" ht="12.75" customHeight="1" x14ac:dyDescent="0.2"/>
    <row r="38309" ht="12.75" customHeight="1" x14ac:dyDescent="0.2"/>
    <row r="38310" ht="12.75" customHeight="1" x14ac:dyDescent="0.2"/>
    <row r="38311" ht="12.75" customHeight="1" x14ac:dyDescent="0.2"/>
    <row r="38312" ht="12.75" customHeight="1" x14ac:dyDescent="0.2"/>
    <row r="38313" ht="12.75" customHeight="1" x14ac:dyDescent="0.2"/>
    <row r="38314" ht="12.75" customHeight="1" x14ac:dyDescent="0.2"/>
    <row r="38315" ht="12.75" customHeight="1" x14ac:dyDescent="0.2"/>
    <row r="38316" ht="12.75" customHeight="1" x14ac:dyDescent="0.2"/>
    <row r="38317" ht="12.75" customHeight="1" x14ac:dyDescent="0.2"/>
    <row r="38318" ht="12.75" customHeight="1" x14ac:dyDescent="0.2"/>
    <row r="38319" ht="12.75" customHeight="1" x14ac:dyDescent="0.2"/>
    <row r="38320" ht="12.75" customHeight="1" x14ac:dyDescent="0.2"/>
    <row r="38321" ht="12.75" customHeight="1" x14ac:dyDescent="0.2"/>
    <row r="38322" ht="12.75" customHeight="1" x14ac:dyDescent="0.2"/>
    <row r="38323" ht="12.75" customHeight="1" x14ac:dyDescent="0.2"/>
    <row r="38324" ht="12.75" customHeight="1" x14ac:dyDescent="0.2"/>
    <row r="38325" ht="12.75" customHeight="1" x14ac:dyDescent="0.2"/>
    <row r="38326" ht="12.75" customHeight="1" x14ac:dyDescent="0.2"/>
    <row r="38327" ht="12.75" customHeight="1" x14ac:dyDescent="0.2"/>
    <row r="38328" ht="12.75" customHeight="1" x14ac:dyDescent="0.2"/>
    <row r="38329" ht="12.75" customHeight="1" x14ac:dyDescent="0.2"/>
    <row r="38330" ht="12.75" customHeight="1" x14ac:dyDescent="0.2"/>
    <row r="38331" ht="12.75" customHeight="1" x14ac:dyDescent="0.2"/>
    <row r="38332" ht="12.75" customHeight="1" x14ac:dyDescent="0.2"/>
    <row r="38333" ht="12.75" customHeight="1" x14ac:dyDescent="0.2"/>
    <row r="38334" ht="12.75" customHeight="1" x14ac:dyDescent="0.2"/>
    <row r="38335" ht="12.75" customHeight="1" x14ac:dyDescent="0.2"/>
    <row r="38336" ht="12.75" customHeight="1" x14ac:dyDescent="0.2"/>
    <row r="38337" ht="12.75" customHeight="1" x14ac:dyDescent="0.2"/>
    <row r="38338" ht="12.75" customHeight="1" x14ac:dyDescent="0.2"/>
    <row r="38339" ht="12.75" customHeight="1" x14ac:dyDescent="0.2"/>
    <row r="38340" ht="12.75" customHeight="1" x14ac:dyDescent="0.2"/>
    <row r="38341" ht="12.75" customHeight="1" x14ac:dyDescent="0.2"/>
    <row r="38342" ht="12.75" customHeight="1" x14ac:dyDescent="0.2"/>
    <row r="38343" ht="12.75" customHeight="1" x14ac:dyDescent="0.2"/>
    <row r="38344" ht="12.75" customHeight="1" x14ac:dyDescent="0.2"/>
    <row r="38345" ht="12.75" customHeight="1" x14ac:dyDescent="0.2"/>
    <row r="38346" ht="12.75" customHeight="1" x14ac:dyDescent="0.2"/>
    <row r="38347" ht="12.75" customHeight="1" x14ac:dyDescent="0.2"/>
    <row r="38348" ht="12.75" customHeight="1" x14ac:dyDescent="0.2"/>
    <row r="38349" ht="12.75" customHeight="1" x14ac:dyDescent="0.2"/>
    <row r="38350" ht="12.75" customHeight="1" x14ac:dyDescent="0.2"/>
    <row r="38351" ht="12.75" customHeight="1" x14ac:dyDescent="0.2"/>
    <row r="38352" ht="12.75" customHeight="1" x14ac:dyDescent="0.2"/>
    <row r="38353" ht="12.75" customHeight="1" x14ac:dyDescent="0.2"/>
    <row r="38354" ht="12.75" customHeight="1" x14ac:dyDescent="0.2"/>
    <row r="38355" ht="12.75" customHeight="1" x14ac:dyDescent="0.2"/>
    <row r="38356" ht="12.75" customHeight="1" x14ac:dyDescent="0.2"/>
    <row r="38357" ht="12.75" customHeight="1" x14ac:dyDescent="0.2"/>
    <row r="38358" ht="12.75" customHeight="1" x14ac:dyDescent="0.2"/>
    <row r="38359" ht="12.75" customHeight="1" x14ac:dyDescent="0.2"/>
    <row r="38360" ht="12.75" customHeight="1" x14ac:dyDescent="0.2"/>
    <row r="38361" ht="12.75" customHeight="1" x14ac:dyDescent="0.2"/>
    <row r="38362" ht="12.75" customHeight="1" x14ac:dyDescent="0.2"/>
    <row r="38363" ht="12.75" customHeight="1" x14ac:dyDescent="0.2"/>
    <row r="38364" ht="12.75" customHeight="1" x14ac:dyDescent="0.2"/>
    <row r="38365" ht="12.75" customHeight="1" x14ac:dyDescent="0.2"/>
    <row r="38366" ht="12.75" customHeight="1" x14ac:dyDescent="0.2"/>
    <row r="38367" ht="12.75" customHeight="1" x14ac:dyDescent="0.2"/>
    <row r="38368" ht="12.75" customHeight="1" x14ac:dyDescent="0.2"/>
    <row r="38369" ht="12.75" customHeight="1" x14ac:dyDescent="0.2"/>
    <row r="38370" ht="12.75" customHeight="1" x14ac:dyDescent="0.2"/>
    <row r="38371" ht="12.75" customHeight="1" x14ac:dyDescent="0.2"/>
    <row r="38372" ht="12.75" customHeight="1" x14ac:dyDescent="0.2"/>
    <row r="38373" ht="12.75" customHeight="1" x14ac:dyDescent="0.2"/>
    <row r="38374" ht="12.75" customHeight="1" x14ac:dyDescent="0.2"/>
    <row r="38375" ht="12.75" customHeight="1" x14ac:dyDescent="0.2"/>
    <row r="38376" ht="12.75" customHeight="1" x14ac:dyDescent="0.2"/>
    <row r="38377" ht="12.75" customHeight="1" x14ac:dyDescent="0.2"/>
    <row r="38378" ht="12.75" customHeight="1" x14ac:dyDescent="0.2"/>
    <row r="38379" ht="12.75" customHeight="1" x14ac:dyDescent="0.2"/>
    <row r="38380" ht="12.75" customHeight="1" x14ac:dyDescent="0.2"/>
    <row r="38381" ht="12.75" customHeight="1" x14ac:dyDescent="0.2"/>
    <row r="38382" ht="12.75" customHeight="1" x14ac:dyDescent="0.2"/>
    <row r="38383" ht="12.75" customHeight="1" x14ac:dyDescent="0.2"/>
    <row r="38384" ht="12.75" customHeight="1" x14ac:dyDescent="0.2"/>
    <row r="38385" ht="12.75" customHeight="1" x14ac:dyDescent="0.2"/>
    <row r="38386" ht="12.75" customHeight="1" x14ac:dyDescent="0.2"/>
    <row r="38387" ht="12.75" customHeight="1" x14ac:dyDescent="0.2"/>
    <row r="38388" ht="12.75" customHeight="1" x14ac:dyDescent="0.2"/>
    <row r="38389" ht="12.75" customHeight="1" x14ac:dyDescent="0.2"/>
    <row r="38390" ht="12.75" customHeight="1" x14ac:dyDescent="0.2"/>
    <row r="38391" ht="12.75" customHeight="1" x14ac:dyDescent="0.2"/>
    <row r="38392" ht="12.75" customHeight="1" x14ac:dyDescent="0.2"/>
    <row r="38393" ht="12.75" customHeight="1" x14ac:dyDescent="0.2"/>
    <row r="38394" ht="12.75" customHeight="1" x14ac:dyDescent="0.2"/>
    <row r="38395" ht="12.75" customHeight="1" x14ac:dyDescent="0.2"/>
    <row r="38396" ht="12.75" customHeight="1" x14ac:dyDescent="0.2"/>
    <row r="38397" ht="12.75" customHeight="1" x14ac:dyDescent="0.2"/>
    <row r="38398" ht="12.75" customHeight="1" x14ac:dyDescent="0.2"/>
    <row r="38399" ht="12.75" customHeight="1" x14ac:dyDescent="0.2"/>
    <row r="38400" ht="12.75" customHeight="1" x14ac:dyDescent="0.2"/>
    <row r="38401" ht="12.75" customHeight="1" x14ac:dyDescent="0.2"/>
    <row r="38402" ht="12.75" customHeight="1" x14ac:dyDescent="0.2"/>
    <row r="38403" ht="12.75" customHeight="1" x14ac:dyDescent="0.2"/>
    <row r="38404" ht="12.75" customHeight="1" x14ac:dyDescent="0.2"/>
    <row r="38405" ht="12.75" customHeight="1" x14ac:dyDescent="0.2"/>
    <row r="38406" ht="12.75" customHeight="1" x14ac:dyDescent="0.2"/>
    <row r="38407" ht="12.75" customHeight="1" x14ac:dyDescent="0.2"/>
    <row r="38408" ht="12.75" customHeight="1" x14ac:dyDescent="0.2"/>
    <row r="38409" ht="12.75" customHeight="1" x14ac:dyDescent="0.2"/>
    <row r="38410" ht="12.75" customHeight="1" x14ac:dyDescent="0.2"/>
    <row r="38411" ht="12.75" customHeight="1" x14ac:dyDescent="0.2"/>
    <row r="38412" ht="12.75" customHeight="1" x14ac:dyDescent="0.2"/>
    <row r="38413" ht="12.75" customHeight="1" x14ac:dyDescent="0.2"/>
    <row r="38414" ht="12.75" customHeight="1" x14ac:dyDescent="0.2"/>
    <row r="38415" ht="12.75" customHeight="1" x14ac:dyDescent="0.2"/>
    <row r="38416" ht="12.75" customHeight="1" x14ac:dyDescent="0.2"/>
    <row r="38417" ht="12.75" customHeight="1" x14ac:dyDescent="0.2"/>
    <row r="38418" ht="12.75" customHeight="1" x14ac:dyDescent="0.2"/>
    <row r="38419" ht="12.75" customHeight="1" x14ac:dyDescent="0.2"/>
    <row r="38420" ht="12.75" customHeight="1" x14ac:dyDescent="0.2"/>
    <row r="38421" ht="12.75" customHeight="1" x14ac:dyDescent="0.2"/>
    <row r="38422" ht="12.75" customHeight="1" x14ac:dyDescent="0.2"/>
    <row r="38423" ht="12.75" customHeight="1" x14ac:dyDescent="0.2"/>
    <row r="38424" ht="12.75" customHeight="1" x14ac:dyDescent="0.2"/>
    <row r="38425" ht="12.75" customHeight="1" x14ac:dyDescent="0.2"/>
    <row r="38426" ht="12.75" customHeight="1" x14ac:dyDescent="0.2"/>
    <row r="38427" ht="12.75" customHeight="1" x14ac:dyDescent="0.2"/>
    <row r="38428" ht="12.75" customHeight="1" x14ac:dyDescent="0.2"/>
    <row r="38429" ht="12.75" customHeight="1" x14ac:dyDescent="0.2"/>
    <row r="38430" ht="12.75" customHeight="1" x14ac:dyDescent="0.2"/>
    <row r="38431" ht="12.75" customHeight="1" x14ac:dyDescent="0.2"/>
    <row r="38432" ht="12.75" customHeight="1" x14ac:dyDescent="0.2"/>
    <row r="38433" ht="12.75" customHeight="1" x14ac:dyDescent="0.2"/>
    <row r="38434" ht="12.75" customHeight="1" x14ac:dyDescent="0.2"/>
    <row r="38435" ht="12.75" customHeight="1" x14ac:dyDescent="0.2"/>
    <row r="38436" ht="12.75" customHeight="1" x14ac:dyDescent="0.2"/>
    <row r="38437" ht="12.75" customHeight="1" x14ac:dyDescent="0.2"/>
    <row r="38438" ht="12.75" customHeight="1" x14ac:dyDescent="0.2"/>
    <row r="38439" ht="12.75" customHeight="1" x14ac:dyDescent="0.2"/>
    <row r="38440" ht="12.75" customHeight="1" x14ac:dyDescent="0.2"/>
    <row r="38441" ht="12.75" customHeight="1" x14ac:dyDescent="0.2"/>
    <row r="38442" ht="12.75" customHeight="1" x14ac:dyDescent="0.2"/>
    <row r="38443" ht="12.75" customHeight="1" x14ac:dyDescent="0.2"/>
    <row r="38444" ht="12.75" customHeight="1" x14ac:dyDescent="0.2"/>
    <row r="38445" ht="12.75" customHeight="1" x14ac:dyDescent="0.2"/>
    <row r="38446" ht="12.75" customHeight="1" x14ac:dyDescent="0.2"/>
    <row r="38447" ht="12.75" customHeight="1" x14ac:dyDescent="0.2"/>
    <row r="38448" ht="12.75" customHeight="1" x14ac:dyDescent="0.2"/>
    <row r="38449" ht="12.75" customHeight="1" x14ac:dyDescent="0.2"/>
    <row r="38450" ht="12.75" customHeight="1" x14ac:dyDescent="0.2"/>
    <row r="38451" ht="12.75" customHeight="1" x14ac:dyDescent="0.2"/>
    <row r="38452" ht="12.75" customHeight="1" x14ac:dyDescent="0.2"/>
    <row r="38453" ht="12.75" customHeight="1" x14ac:dyDescent="0.2"/>
    <row r="38454" ht="12.75" customHeight="1" x14ac:dyDescent="0.2"/>
    <row r="38455" ht="12.75" customHeight="1" x14ac:dyDescent="0.2"/>
    <row r="38456" ht="12.75" customHeight="1" x14ac:dyDescent="0.2"/>
    <row r="38457" ht="12.75" customHeight="1" x14ac:dyDescent="0.2"/>
    <row r="38458" ht="12.75" customHeight="1" x14ac:dyDescent="0.2"/>
    <row r="38459" ht="12.75" customHeight="1" x14ac:dyDescent="0.2"/>
    <row r="38460" ht="12.75" customHeight="1" x14ac:dyDescent="0.2"/>
    <row r="38461" ht="12.75" customHeight="1" x14ac:dyDescent="0.2"/>
    <row r="38462" ht="12.75" customHeight="1" x14ac:dyDescent="0.2"/>
    <row r="38463" ht="12.75" customHeight="1" x14ac:dyDescent="0.2"/>
    <row r="38464" ht="12.75" customHeight="1" x14ac:dyDescent="0.2"/>
    <row r="38465" ht="12.75" customHeight="1" x14ac:dyDescent="0.2"/>
    <row r="38466" ht="12.75" customHeight="1" x14ac:dyDescent="0.2"/>
    <row r="38467" ht="12.75" customHeight="1" x14ac:dyDescent="0.2"/>
    <row r="38468" ht="12.75" customHeight="1" x14ac:dyDescent="0.2"/>
    <row r="38469" ht="12.75" customHeight="1" x14ac:dyDescent="0.2"/>
    <row r="38470" ht="12.75" customHeight="1" x14ac:dyDescent="0.2"/>
    <row r="38471" ht="12.75" customHeight="1" x14ac:dyDescent="0.2"/>
    <row r="38472" ht="12.75" customHeight="1" x14ac:dyDescent="0.2"/>
    <row r="38473" ht="12.75" customHeight="1" x14ac:dyDescent="0.2"/>
    <row r="38474" ht="12.75" customHeight="1" x14ac:dyDescent="0.2"/>
    <row r="38475" ht="12.75" customHeight="1" x14ac:dyDescent="0.2"/>
    <row r="38476" ht="12.75" customHeight="1" x14ac:dyDescent="0.2"/>
    <row r="38477" ht="12.75" customHeight="1" x14ac:dyDescent="0.2"/>
    <row r="38478" ht="12.75" customHeight="1" x14ac:dyDescent="0.2"/>
    <row r="38479" ht="12.75" customHeight="1" x14ac:dyDescent="0.2"/>
    <row r="38480" ht="12.75" customHeight="1" x14ac:dyDescent="0.2"/>
    <row r="38481" ht="12.75" customHeight="1" x14ac:dyDescent="0.2"/>
    <row r="38482" ht="12.75" customHeight="1" x14ac:dyDescent="0.2"/>
    <row r="38483" ht="12.75" customHeight="1" x14ac:dyDescent="0.2"/>
    <row r="38484" ht="12.75" customHeight="1" x14ac:dyDescent="0.2"/>
    <row r="38485" ht="12.75" customHeight="1" x14ac:dyDescent="0.2"/>
    <row r="38486" ht="12.75" customHeight="1" x14ac:dyDescent="0.2"/>
    <row r="38487" ht="12.75" customHeight="1" x14ac:dyDescent="0.2"/>
    <row r="38488" ht="12.75" customHeight="1" x14ac:dyDescent="0.2"/>
    <row r="38489" ht="12.75" customHeight="1" x14ac:dyDescent="0.2"/>
    <row r="38490" ht="12.75" customHeight="1" x14ac:dyDescent="0.2"/>
    <row r="38491" ht="12.75" customHeight="1" x14ac:dyDescent="0.2"/>
    <row r="38492" ht="12.75" customHeight="1" x14ac:dyDescent="0.2"/>
    <row r="38493" ht="12.75" customHeight="1" x14ac:dyDescent="0.2"/>
    <row r="38494" ht="12.75" customHeight="1" x14ac:dyDescent="0.2"/>
    <row r="38495" ht="12.75" customHeight="1" x14ac:dyDescent="0.2"/>
    <row r="38496" ht="12.75" customHeight="1" x14ac:dyDescent="0.2"/>
    <row r="38497" ht="12.75" customHeight="1" x14ac:dyDescent="0.2"/>
    <row r="38498" ht="12.75" customHeight="1" x14ac:dyDescent="0.2"/>
    <row r="38499" ht="12.75" customHeight="1" x14ac:dyDescent="0.2"/>
    <row r="38500" ht="12.75" customHeight="1" x14ac:dyDescent="0.2"/>
    <row r="38501" ht="12.75" customHeight="1" x14ac:dyDescent="0.2"/>
    <row r="38502" ht="12.75" customHeight="1" x14ac:dyDescent="0.2"/>
    <row r="38503" ht="12.75" customHeight="1" x14ac:dyDescent="0.2"/>
    <row r="38504" ht="12.75" customHeight="1" x14ac:dyDescent="0.2"/>
    <row r="38505" ht="12.75" customHeight="1" x14ac:dyDescent="0.2"/>
    <row r="38506" ht="12.75" customHeight="1" x14ac:dyDescent="0.2"/>
    <row r="38507" ht="12.75" customHeight="1" x14ac:dyDescent="0.2"/>
    <row r="38508" ht="12.75" customHeight="1" x14ac:dyDescent="0.2"/>
    <row r="38509" ht="12.75" customHeight="1" x14ac:dyDescent="0.2"/>
    <row r="38510" ht="12.75" customHeight="1" x14ac:dyDescent="0.2"/>
    <row r="38511" ht="12.75" customHeight="1" x14ac:dyDescent="0.2"/>
    <row r="38512" ht="12.75" customHeight="1" x14ac:dyDescent="0.2"/>
    <row r="38513" ht="12.75" customHeight="1" x14ac:dyDescent="0.2"/>
    <row r="38514" ht="12.75" customHeight="1" x14ac:dyDescent="0.2"/>
    <row r="38515" ht="12.75" customHeight="1" x14ac:dyDescent="0.2"/>
    <row r="38516" ht="12.75" customHeight="1" x14ac:dyDescent="0.2"/>
    <row r="38517" ht="12.75" customHeight="1" x14ac:dyDescent="0.2"/>
    <row r="38518" ht="12.75" customHeight="1" x14ac:dyDescent="0.2"/>
    <row r="38519" ht="12.75" customHeight="1" x14ac:dyDescent="0.2"/>
    <row r="38520" ht="12.75" customHeight="1" x14ac:dyDescent="0.2"/>
    <row r="38521" ht="12.75" customHeight="1" x14ac:dyDescent="0.2"/>
    <row r="38522" ht="12.75" customHeight="1" x14ac:dyDescent="0.2"/>
    <row r="38523" ht="12.75" customHeight="1" x14ac:dyDescent="0.2"/>
    <row r="38524" ht="12.75" customHeight="1" x14ac:dyDescent="0.2"/>
    <row r="38525" ht="12.75" customHeight="1" x14ac:dyDescent="0.2"/>
    <row r="38526" ht="12.75" customHeight="1" x14ac:dyDescent="0.2"/>
    <row r="38527" ht="12.75" customHeight="1" x14ac:dyDescent="0.2"/>
    <row r="38528" ht="12.75" customHeight="1" x14ac:dyDescent="0.2"/>
    <row r="38529" ht="12.75" customHeight="1" x14ac:dyDescent="0.2"/>
    <row r="38530" ht="12.75" customHeight="1" x14ac:dyDescent="0.2"/>
    <row r="38531" ht="12.75" customHeight="1" x14ac:dyDescent="0.2"/>
    <row r="38532" ht="12.75" customHeight="1" x14ac:dyDescent="0.2"/>
    <row r="38533" ht="12.75" customHeight="1" x14ac:dyDescent="0.2"/>
    <row r="38534" ht="12.75" customHeight="1" x14ac:dyDescent="0.2"/>
    <row r="38535" ht="12.75" customHeight="1" x14ac:dyDescent="0.2"/>
    <row r="38536" ht="12.75" customHeight="1" x14ac:dyDescent="0.2"/>
    <row r="38537" ht="12.75" customHeight="1" x14ac:dyDescent="0.2"/>
    <row r="38538" ht="12.75" customHeight="1" x14ac:dyDescent="0.2"/>
    <row r="38539" ht="12.75" customHeight="1" x14ac:dyDescent="0.2"/>
    <row r="38540" ht="12.75" customHeight="1" x14ac:dyDescent="0.2"/>
    <row r="38541" ht="12.75" customHeight="1" x14ac:dyDescent="0.2"/>
    <row r="38542" ht="12.75" customHeight="1" x14ac:dyDescent="0.2"/>
    <row r="38543" ht="12.75" customHeight="1" x14ac:dyDescent="0.2"/>
    <row r="38544" ht="12.75" customHeight="1" x14ac:dyDescent="0.2"/>
    <row r="38545" ht="12.75" customHeight="1" x14ac:dyDescent="0.2"/>
    <row r="38546" ht="12.75" customHeight="1" x14ac:dyDescent="0.2"/>
    <row r="38547" ht="12.75" customHeight="1" x14ac:dyDescent="0.2"/>
    <row r="38548" ht="12.75" customHeight="1" x14ac:dyDescent="0.2"/>
    <row r="38549" ht="12.75" customHeight="1" x14ac:dyDescent="0.2"/>
    <row r="38550" ht="12.75" customHeight="1" x14ac:dyDescent="0.2"/>
    <row r="38551" ht="12.75" customHeight="1" x14ac:dyDescent="0.2"/>
    <row r="38552" ht="12.75" customHeight="1" x14ac:dyDescent="0.2"/>
    <row r="38553" ht="12.75" customHeight="1" x14ac:dyDescent="0.2"/>
    <row r="38554" ht="12.75" customHeight="1" x14ac:dyDescent="0.2"/>
    <row r="38555" ht="12.75" customHeight="1" x14ac:dyDescent="0.2"/>
    <row r="38556" ht="12.75" customHeight="1" x14ac:dyDescent="0.2"/>
    <row r="38557" ht="12.75" customHeight="1" x14ac:dyDescent="0.2"/>
    <row r="38558" ht="12.75" customHeight="1" x14ac:dyDescent="0.2"/>
    <row r="38559" ht="12.75" customHeight="1" x14ac:dyDescent="0.2"/>
    <row r="38560" ht="12.75" customHeight="1" x14ac:dyDescent="0.2"/>
    <row r="38561" ht="12.75" customHeight="1" x14ac:dyDescent="0.2"/>
    <row r="38562" ht="12.75" customHeight="1" x14ac:dyDescent="0.2"/>
    <row r="38563" ht="12.75" customHeight="1" x14ac:dyDescent="0.2"/>
    <row r="38564" ht="12.75" customHeight="1" x14ac:dyDescent="0.2"/>
    <row r="38565" ht="12.75" customHeight="1" x14ac:dyDescent="0.2"/>
    <row r="38566" ht="12.75" customHeight="1" x14ac:dyDescent="0.2"/>
    <row r="38567" ht="12.75" customHeight="1" x14ac:dyDescent="0.2"/>
    <row r="38568" ht="12.75" customHeight="1" x14ac:dyDescent="0.2"/>
    <row r="38569" ht="12.75" customHeight="1" x14ac:dyDescent="0.2"/>
    <row r="38570" ht="12.75" customHeight="1" x14ac:dyDescent="0.2"/>
    <row r="38571" ht="12.75" customHeight="1" x14ac:dyDescent="0.2"/>
    <row r="38572" ht="12.75" customHeight="1" x14ac:dyDescent="0.2"/>
    <row r="38573" ht="12.75" customHeight="1" x14ac:dyDescent="0.2"/>
    <row r="38574" ht="12.75" customHeight="1" x14ac:dyDescent="0.2"/>
    <row r="38575" ht="12.75" customHeight="1" x14ac:dyDescent="0.2"/>
    <row r="38576" ht="12.75" customHeight="1" x14ac:dyDescent="0.2"/>
    <row r="38577" ht="12.75" customHeight="1" x14ac:dyDescent="0.2"/>
    <row r="38578" ht="12.75" customHeight="1" x14ac:dyDescent="0.2"/>
    <row r="38579" ht="12.75" customHeight="1" x14ac:dyDescent="0.2"/>
    <row r="38580" ht="12.75" customHeight="1" x14ac:dyDescent="0.2"/>
    <row r="38581" ht="12.75" customHeight="1" x14ac:dyDescent="0.2"/>
    <row r="38582" ht="12.75" customHeight="1" x14ac:dyDescent="0.2"/>
    <row r="38583" ht="12.75" customHeight="1" x14ac:dyDescent="0.2"/>
    <row r="38584" ht="12.75" customHeight="1" x14ac:dyDescent="0.2"/>
    <row r="38585" ht="12.75" customHeight="1" x14ac:dyDescent="0.2"/>
    <row r="38586" ht="12.75" customHeight="1" x14ac:dyDescent="0.2"/>
    <row r="38587" ht="12.75" customHeight="1" x14ac:dyDescent="0.2"/>
    <row r="38588" ht="12.75" customHeight="1" x14ac:dyDescent="0.2"/>
    <row r="38589" ht="12.75" customHeight="1" x14ac:dyDescent="0.2"/>
    <row r="38590" ht="12.75" customHeight="1" x14ac:dyDescent="0.2"/>
    <row r="38591" ht="12.75" customHeight="1" x14ac:dyDescent="0.2"/>
    <row r="38592" ht="12.75" customHeight="1" x14ac:dyDescent="0.2"/>
    <row r="38593" ht="12.75" customHeight="1" x14ac:dyDescent="0.2"/>
    <row r="38594" ht="12.75" customHeight="1" x14ac:dyDescent="0.2"/>
    <row r="38595" ht="12.75" customHeight="1" x14ac:dyDescent="0.2"/>
    <row r="38596" ht="12.75" customHeight="1" x14ac:dyDescent="0.2"/>
    <row r="38597" ht="12.75" customHeight="1" x14ac:dyDescent="0.2"/>
    <row r="38598" ht="12.75" customHeight="1" x14ac:dyDescent="0.2"/>
    <row r="38599" ht="12.75" customHeight="1" x14ac:dyDescent="0.2"/>
    <row r="38600" ht="12.75" customHeight="1" x14ac:dyDescent="0.2"/>
    <row r="38601" ht="12.75" customHeight="1" x14ac:dyDescent="0.2"/>
    <row r="38602" ht="12.75" customHeight="1" x14ac:dyDescent="0.2"/>
    <row r="38603" ht="12.75" customHeight="1" x14ac:dyDescent="0.2"/>
    <row r="38604" ht="12.75" customHeight="1" x14ac:dyDescent="0.2"/>
    <row r="38605" ht="12.75" customHeight="1" x14ac:dyDescent="0.2"/>
    <row r="38606" ht="12.75" customHeight="1" x14ac:dyDescent="0.2"/>
    <row r="38607" ht="12.75" customHeight="1" x14ac:dyDescent="0.2"/>
    <row r="38608" ht="12.75" customHeight="1" x14ac:dyDescent="0.2"/>
    <row r="38609" ht="12.75" customHeight="1" x14ac:dyDescent="0.2"/>
    <row r="38610" ht="12.75" customHeight="1" x14ac:dyDescent="0.2"/>
    <row r="38611" ht="12.75" customHeight="1" x14ac:dyDescent="0.2"/>
    <row r="38612" ht="12.75" customHeight="1" x14ac:dyDescent="0.2"/>
    <row r="38613" ht="12.75" customHeight="1" x14ac:dyDescent="0.2"/>
    <row r="38614" ht="12.75" customHeight="1" x14ac:dyDescent="0.2"/>
    <row r="38615" ht="12.75" customHeight="1" x14ac:dyDescent="0.2"/>
    <row r="38616" ht="12.75" customHeight="1" x14ac:dyDescent="0.2"/>
    <row r="38617" ht="12.75" customHeight="1" x14ac:dyDescent="0.2"/>
    <row r="38618" ht="12.75" customHeight="1" x14ac:dyDescent="0.2"/>
    <row r="38619" ht="12.75" customHeight="1" x14ac:dyDescent="0.2"/>
    <row r="38620" ht="12.75" customHeight="1" x14ac:dyDescent="0.2"/>
    <row r="38621" ht="12.75" customHeight="1" x14ac:dyDescent="0.2"/>
    <row r="38622" ht="12.75" customHeight="1" x14ac:dyDescent="0.2"/>
    <row r="38623" ht="12.75" customHeight="1" x14ac:dyDescent="0.2"/>
    <row r="38624" ht="12.75" customHeight="1" x14ac:dyDescent="0.2"/>
    <row r="38625" ht="12.75" customHeight="1" x14ac:dyDescent="0.2"/>
    <row r="38626" ht="12.75" customHeight="1" x14ac:dyDescent="0.2"/>
    <row r="38627" ht="12.75" customHeight="1" x14ac:dyDescent="0.2"/>
    <row r="38628" ht="12.75" customHeight="1" x14ac:dyDescent="0.2"/>
    <row r="38629" ht="12.75" customHeight="1" x14ac:dyDescent="0.2"/>
    <row r="38630" ht="12.75" customHeight="1" x14ac:dyDescent="0.2"/>
    <row r="38631" ht="12.75" customHeight="1" x14ac:dyDescent="0.2"/>
    <row r="38632" ht="12.75" customHeight="1" x14ac:dyDescent="0.2"/>
    <row r="38633" ht="12.75" customHeight="1" x14ac:dyDescent="0.2"/>
    <row r="38634" ht="12.75" customHeight="1" x14ac:dyDescent="0.2"/>
    <row r="38635" ht="12.75" customHeight="1" x14ac:dyDescent="0.2"/>
    <row r="38636" ht="12.75" customHeight="1" x14ac:dyDescent="0.2"/>
    <row r="38637" ht="12.75" customHeight="1" x14ac:dyDescent="0.2"/>
    <row r="38638" ht="12.75" customHeight="1" x14ac:dyDescent="0.2"/>
    <row r="38639" ht="12.75" customHeight="1" x14ac:dyDescent="0.2"/>
    <row r="38640" ht="12.75" customHeight="1" x14ac:dyDescent="0.2"/>
    <row r="38641" ht="12.75" customHeight="1" x14ac:dyDescent="0.2"/>
    <row r="38642" ht="12.75" customHeight="1" x14ac:dyDescent="0.2"/>
    <row r="38643" ht="12.75" customHeight="1" x14ac:dyDescent="0.2"/>
    <row r="38644" ht="12.75" customHeight="1" x14ac:dyDescent="0.2"/>
    <row r="38645" ht="12.75" customHeight="1" x14ac:dyDescent="0.2"/>
    <row r="38646" ht="12.75" customHeight="1" x14ac:dyDescent="0.2"/>
    <row r="38647" ht="12.75" customHeight="1" x14ac:dyDescent="0.2"/>
    <row r="38648" ht="12.75" customHeight="1" x14ac:dyDescent="0.2"/>
    <row r="38649" ht="12.75" customHeight="1" x14ac:dyDescent="0.2"/>
    <row r="38650" ht="12.75" customHeight="1" x14ac:dyDescent="0.2"/>
    <row r="38651" ht="12.75" customHeight="1" x14ac:dyDescent="0.2"/>
    <row r="38652" ht="12.75" customHeight="1" x14ac:dyDescent="0.2"/>
    <row r="38653" ht="12.75" customHeight="1" x14ac:dyDescent="0.2"/>
    <row r="38654" ht="12.75" customHeight="1" x14ac:dyDescent="0.2"/>
    <row r="38655" ht="12.75" customHeight="1" x14ac:dyDescent="0.2"/>
    <row r="38656" ht="12.75" customHeight="1" x14ac:dyDescent="0.2"/>
    <row r="38657" ht="12.75" customHeight="1" x14ac:dyDescent="0.2"/>
    <row r="38658" ht="12.75" customHeight="1" x14ac:dyDescent="0.2"/>
    <row r="38659" ht="12.75" customHeight="1" x14ac:dyDescent="0.2"/>
    <row r="38660" ht="12.75" customHeight="1" x14ac:dyDescent="0.2"/>
    <row r="38661" ht="12.75" customHeight="1" x14ac:dyDescent="0.2"/>
    <row r="38662" ht="12.75" customHeight="1" x14ac:dyDescent="0.2"/>
    <row r="38663" ht="12.75" customHeight="1" x14ac:dyDescent="0.2"/>
    <row r="38664" ht="12.75" customHeight="1" x14ac:dyDescent="0.2"/>
    <row r="38665" ht="12.75" customHeight="1" x14ac:dyDescent="0.2"/>
    <row r="38666" ht="12.75" customHeight="1" x14ac:dyDescent="0.2"/>
    <row r="38667" ht="12.75" customHeight="1" x14ac:dyDescent="0.2"/>
    <row r="38668" ht="12.75" customHeight="1" x14ac:dyDescent="0.2"/>
    <row r="38669" ht="12.75" customHeight="1" x14ac:dyDescent="0.2"/>
    <row r="38670" ht="12.75" customHeight="1" x14ac:dyDescent="0.2"/>
    <row r="38671" ht="12.75" customHeight="1" x14ac:dyDescent="0.2"/>
    <row r="38672" ht="12.75" customHeight="1" x14ac:dyDescent="0.2"/>
    <row r="38673" ht="12.75" customHeight="1" x14ac:dyDescent="0.2"/>
    <row r="38674" ht="12.75" customHeight="1" x14ac:dyDescent="0.2"/>
    <row r="38675" ht="12.75" customHeight="1" x14ac:dyDescent="0.2"/>
    <row r="38676" ht="12.75" customHeight="1" x14ac:dyDescent="0.2"/>
    <row r="38677" ht="12.75" customHeight="1" x14ac:dyDescent="0.2"/>
    <row r="38678" ht="12.75" customHeight="1" x14ac:dyDescent="0.2"/>
    <row r="38679" ht="12.75" customHeight="1" x14ac:dyDescent="0.2"/>
    <row r="38680" ht="12.75" customHeight="1" x14ac:dyDescent="0.2"/>
    <row r="38681" ht="12.75" customHeight="1" x14ac:dyDescent="0.2"/>
    <row r="38682" ht="12.75" customHeight="1" x14ac:dyDescent="0.2"/>
    <row r="38683" ht="12.75" customHeight="1" x14ac:dyDescent="0.2"/>
    <row r="38684" ht="12.75" customHeight="1" x14ac:dyDescent="0.2"/>
    <row r="38685" ht="12.75" customHeight="1" x14ac:dyDescent="0.2"/>
    <row r="38686" ht="12.75" customHeight="1" x14ac:dyDescent="0.2"/>
    <row r="38687" ht="12.75" customHeight="1" x14ac:dyDescent="0.2"/>
    <row r="38688" ht="12.75" customHeight="1" x14ac:dyDescent="0.2"/>
    <row r="38689" ht="12.75" customHeight="1" x14ac:dyDescent="0.2"/>
    <row r="38690" ht="12.75" customHeight="1" x14ac:dyDescent="0.2"/>
    <row r="38691" ht="12.75" customHeight="1" x14ac:dyDescent="0.2"/>
    <row r="38692" ht="12.75" customHeight="1" x14ac:dyDescent="0.2"/>
    <row r="38693" ht="12.75" customHeight="1" x14ac:dyDescent="0.2"/>
    <row r="38694" ht="12.75" customHeight="1" x14ac:dyDescent="0.2"/>
    <row r="38695" ht="12.75" customHeight="1" x14ac:dyDescent="0.2"/>
    <row r="38696" ht="12.75" customHeight="1" x14ac:dyDescent="0.2"/>
    <row r="38697" ht="12.75" customHeight="1" x14ac:dyDescent="0.2"/>
    <row r="38698" ht="12.75" customHeight="1" x14ac:dyDescent="0.2"/>
    <row r="38699" ht="12.75" customHeight="1" x14ac:dyDescent="0.2"/>
    <row r="38700" ht="12.75" customHeight="1" x14ac:dyDescent="0.2"/>
    <row r="38701" ht="12.75" customHeight="1" x14ac:dyDescent="0.2"/>
    <row r="38702" ht="12.75" customHeight="1" x14ac:dyDescent="0.2"/>
    <row r="38703" ht="12.75" customHeight="1" x14ac:dyDescent="0.2"/>
    <row r="38704" ht="12.75" customHeight="1" x14ac:dyDescent="0.2"/>
    <row r="38705" ht="12.75" customHeight="1" x14ac:dyDescent="0.2"/>
    <row r="38706" ht="12.75" customHeight="1" x14ac:dyDescent="0.2"/>
    <row r="38707" ht="12.75" customHeight="1" x14ac:dyDescent="0.2"/>
    <row r="38708" ht="12.75" customHeight="1" x14ac:dyDescent="0.2"/>
    <row r="38709" ht="12.75" customHeight="1" x14ac:dyDescent="0.2"/>
    <row r="38710" ht="12.75" customHeight="1" x14ac:dyDescent="0.2"/>
    <row r="38711" ht="12.75" customHeight="1" x14ac:dyDescent="0.2"/>
    <row r="38712" ht="12.75" customHeight="1" x14ac:dyDescent="0.2"/>
    <row r="38713" ht="12.75" customHeight="1" x14ac:dyDescent="0.2"/>
    <row r="38714" ht="12.75" customHeight="1" x14ac:dyDescent="0.2"/>
    <row r="38715" ht="12.75" customHeight="1" x14ac:dyDescent="0.2"/>
    <row r="38716" ht="12.75" customHeight="1" x14ac:dyDescent="0.2"/>
    <row r="38717" ht="12.75" customHeight="1" x14ac:dyDescent="0.2"/>
    <row r="38718" ht="12.75" customHeight="1" x14ac:dyDescent="0.2"/>
    <row r="38719" ht="12.75" customHeight="1" x14ac:dyDescent="0.2"/>
    <row r="38720" ht="12.75" customHeight="1" x14ac:dyDescent="0.2"/>
    <row r="38721" ht="12.75" customHeight="1" x14ac:dyDescent="0.2"/>
    <row r="38722" ht="12.75" customHeight="1" x14ac:dyDescent="0.2"/>
    <row r="38723" ht="12.75" customHeight="1" x14ac:dyDescent="0.2"/>
    <row r="38724" ht="12.75" customHeight="1" x14ac:dyDescent="0.2"/>
    <row r="38725" ht="12.75" customHeight="1" x14ac:dyDescent="0.2"/>
    <row r="38726" ht="12.75" customHeight="1" x14ac:dyDescent="0.2"/>
    <row r="38727" ht="12.75" customHeight="1" x14ac:dyDescent="0.2"/>
    <row r="38728" ht="12.75" customHeight="1" x14ac:dyDescent="0.2"/>
    <row r="38729" ht="12.75" customHeight="1" x14ac:dyDescent="0.2"/>
    <row r="38730" ht="12.75" customHeight="1" x14ac:dyDescent="0.2"/>
    <row r="38731" ht="12.75" customHeight="1" x14ac:dyDescent="0.2"/>
    <row r="38732" ht="12.75" customHeight="1" x14ac:dyDescent="0.2"/>
    <row r="38733" ht="12.75" customHeight="1" x14ac:dyDescent="0.2"/>
    <row r="38734" ht="12.75" customHeight="1" x14ac:dyDescent="0.2"/>
    <row r="38735" ht="12.75" customHeight="1" x14ac:dyDescent="0.2"/>
    <row r="38736" ht="12.75" customHeight="1" x14ac:dyDescent="0.2"/>
    <row r="38737" ht="12.75" customHeight="1" x14ac:dyDescent="0.2"/>
    <row r="38738" ht="12.75" customHeight="1" x14ac:dyDescent="0.2"/>
    <row r="38739" ht="12.75" customHeight="1" x14ac:dyDescent="0.2"/>
    <row r="38740" ht="12.75" customHeight="1" x14ac:dyDescent="0.2"/>
    <row r="38741" ht="12.75" customHeight="1" x14ac:dyDescent="0.2"/>
    <row r="38742" ht="12.75" customHeight="1" x14ac:dyDescent="0.2"/>
    <row r="38743" ht="12.75" customHeight="1" x14ac:dyDescent="0.2"/>
    <row r="38744" ht="12.75" customHeight="1" x14ac:dyDescent="0.2"/>
    <row r="38745" ht="12.75" customHeight="1" x14ac:dyDescent="0.2"/>
    <row r="38746" ht="12.75" customHeight="1" x14ac:dyDescent="0.2"/>
    <row r="38747" ht="12.75" customHeight="1" x14ac:dyDescent="0.2"/>
    <row r="38748" ht="12.75" customHeight="1" x14ac:dyDescent="0.2"/>
    <row r="38749" ht="12.75" customHeight="1" x14ac:dyDescent="0.2"/>
    <row r="38750" ht="12.75" customHeight="1" x14ac:dyDescent="0.2"/>
    <row r="38751" ht="12.75" customHeight="1" x14ac:dyDescent="0.2"/>
    <row r="38752" ht="12.75" customHeight="1" x14ac:dyDescent="0.2"/>
    <row r="38753" ht="12.75" customHeight="1" x14ac:dyDescent="0.2"/>
    <row r="38754" ht="12.75" customHeight="1" x14ac:dyDescent="0.2"/>
    <row r="38755" ht="12.75" customHeight="1" x14ac:dyDescent="0.2"/>
    <row r="38756" ht="12.75" customHeight="1" x14ac:dyDescent="0.2"/>
    <row r="38757" ht="12.75" customHeight="1" x14ac:dyDescent="0.2"/>
    <row r="38758" ht="12.75" customHeight="1" x14ac:dyDescent="0.2"/>
    <row r="38759" ht="12.75" customHeight="1" x14ac:dyDescent="0.2"/>
    <row r="38760" ht="12.75" customHeight="1" x14ac:dyDescent="0.2"/>
    <row r="38761" ht="12.75" customHeight="1" x14ac:dyDescent="0.2"/>
    <row r="38762" ht="12.75" customHeight="1" x14ac:dyDescent="0.2"/>
    <row r="38763" ht="12.75" customHeight="1" x14ac:dyDescent="0.2"/>
    <row r="38764" ht="12.75" customHeight="1" x14ac:dyDescent="0.2"/>
    <row r="38765" ht="12.75" customHeight="1" x14ac:dyDescent="0.2"/>
    <row r="38766" ht="12.75" customHeight="1" x14ac:dyDescent="0.2"/>
    <row r="38767" ht="12.75" customHeight="1" x14ac:dyDescent="0.2"/>
    <row r="38768" ht="12.75" customHeight="1" x14ac:dyDescent="0.2"/>
    <row r="38769" ht="12.75" customHeight="1" x14ac:dyDescent="0.2"/>
    <row r="38770" ht="12.75" customHeight="1" x14ac:dyDescent="0.2"/>
    <row r="38771" ht="12.75" customHeight="1" x14ac:dyDescent="0.2"/>
    <row r="38772" ht="12.75" customHeight="1" x14ac:dyDescent="0.2"/>
    <row r="38773" ht="12.75" customHeight="1" x14ac:dyDescent="0.2"/>
    <row r="38774" ht="12.75" customHeight="1" x14ac:dyDescent="0.2"/>
    <row r="38775" ht="12.75" customHeight="1" x14ac:dyDescent="0.2"/>
    <row r="38776" ht="12.75" customHeight="1" x14ac:dyDescent="0.2"/>
    <row r="38777" ht="12.75" customHeight="1" x14ac:dyDescent="0.2"/>
    <row r="38778" ht="12.75" customHeight="1" x14ac:dyDescent="0.2"/>
    <row r="38779" ht="12.75" customHeight="1" x14ac:dyDescent="0.2"/>
    <row r="38780" ht="12.75" customHeight="1" x14ac:dyDescent="0.2"/>
    <row r="38781" ht="12.75" customHeight="1" x14ac:dyDescent="0.2"/>
    <row r="38782" ht="12.75" customHeight="1" x14ac:dyDescent="0.2"/>
    <row r="38783" ht="12.75" customHeight="1" x14ac:dyDescent="0.2"/>
    <row r="38784" ht="12.75" customHeight="1" x14ac:dyDescent="0.2"/>
    <row r="38785" ht="12.75" customHeight="1" x14ac:dyDescent="0.2"/>
    <row r="38786" ht="12.75" customHeight="1" x14ac:dyDescent="0.2"/>
    <row r="38787" ht="12.75" customHeight="1" x14ac:dyDescent="0.2"/>
    <row r="38788" ht="12.75" customHeight="1" x14ac:dyDescent="0.2"/>
    <row r="38789" ht="12.75" customHeight="1" x14ac:dyDescent="0.2"/>
    <row r="38790" ht="12.75" customHeight="1" x14ac:dyDescent="0.2"/>
    <row r="38791" ht="12.75" customHeight="1" x14ac:dyDescent="0.2"/>
    <row r="38792" ht="12.75" customHeight="1" x14ac:dyDescent="0.2"/>
    <row r="38793" ht="12.75" customHeight="1" x14ac:dyDescent="0.2"/>
    <row r="38794" ht="12.75" customHeight="1" x14ac:dyDescent="0.2"/>
    <row r="38795" ht="12.75" customHeight="1" x14ac:dyDescent="0.2"/>
    <row r="38796" ht="12.75" customHeight="1" x14ac:dyDescent="0.2"/>
    <row r="38797" ht="12.75" customHeight="1" x14ac:dyDescent="0.2"/>
    <row r="38798" ht="12.75" customHeight="1" x14ac:dyDescent="0.2"/>
    <row r="38799" ht="12.75" customHeight="1" x14ac:dyDescent="0.2"/>
    <row r="38800" ht="12.75" customHeight="1" x14ac:dyDescent="0.2"/>
    <row r="38801" ht="12.75" customHeight="1" x14ac:dyDescent="0.2"/>
    <row r="38802" ht="12.75" customHeight="1" x14ac:dyDescent="0.2"/>
    <row r="38803" ht="12.75" customHeight="1" x14ac:dyDescent="0.2"/>
    <row r="38804" ht="12.75" customHeight="1" x14ac:dyDescent="0.2"/>
    <row r="38805" ht="12.75" customHeight="1" x14ac:dyDescent="0.2"/>
    <row r="38806" ht="12.75" customHeight="1" x14ac:dyDescent="0.2"/>
    <row r="38807" ht="12.75" customHeight="1" x14ac:dyDescent="0.2"/>
    <row r="38808" ht="12.75" customHeight="1" x14ac:dyDescent="0.2"/>
    <row r="38809" ht="12.75" customHeight="1" x14ac:dyDescent="0.2"/>
    <row r="38810" ht="12.75" customHeight="1" x14ac:dyDescent="0.2"/>
    <row r="38811" ht="12.75" customHeight="1" x14ac:dyDescent="0.2"/>
    <row r="38812" ht="12.75" customHeight="1" x14ac:dyDescent="0.2"/>
    <row r="38813" ht="12.75" customHeight="1" x14ac:dyDescent="0.2"/>
    <row r="38814" ht="12.75" customHeight="1" x14ac:dyDescent="0.2"/>
    <row r="38815" ht="12.75" customHeight="1" x14ac:dyDescent="0.2"/>
    <row r="38816" ht="12.75" customHeight="1" x14ac:dyDescent="0.2"/>
    <row r="38817" ht="12.75" customHeight="1" x14ac:dyDescent="0.2"/>
    <row r="38818" ht="12.75" customHeight="1" x14ac:dyDescent="0.2"/>
    <row r="38819" ht="12.75" customHeight="1" x14ac:dyDescent="0.2"/>
    <row r="38820" ht="12.75" customHeight="1" x14ac:dyDescent="0.2"/>
    <row r="38821" ht="12.75" customHeight="1" x14ac:dyDescent="0.2"/>
    <row r="38822" ht="12.75" customHeight="1" x14ac:dyDescent="0.2"/>
    <row r="38823" ht="12.75" customHeight="1" x14ac:dyDescent="0.2"/>
    <row r="38824" ht="12.75" customHeight="1" x14ac:dyDescent="0.2"/>
    <row r="38825" ht="12.75" customHeight="1" x14ac:dyDescent="0.2"/>
    <row r="38826" ht="12.75" customHeight="1" x14ac:dyDescent="0.2"/>
    <row r="38827" ht="12.75" customHeight="1" x14ac:dyDescent="0.2"/>
    <row r="38828" ht="12.75" customHeight="1" x14ac:dyDescent="0.2"/>
    <row r="38829" ht="12.75" customHeight="1" x14ac:dyDescent="0.2"/>
    <row r="38830" ht="12.75" customHeight="1" x14ac:dyDescent="0.2"/>
    <row r="38831" ht="12.75" customHeight="1" x14ac:dyDescent="0.2"/>
    <row r="38832" ht="12.75" customHeight="1" x14ac:dyDescent="0.2"/>
    <row r="38833" ht="12.75" customHeight="1" x14ac:dyDescent="0.2"/>
    <row r="38834" ht="12.75" customHeight="1" x14ac:dyDescent="0.2"/>
    <row r="38835" ht="12.75" customHeight="1" x14ac:dyDescent="0.2"/>
    <row r="38836" ht="12.75" customHeight="1" x14ac:dyDescent="0.2"/>
    <row r="38837" ht="12.75" customHeight="1" x14ac:dyDescent="0.2"/>
    <row r="38838" ht="12.75" customHeight="1" x14ac:dyDescent="0.2"/>
    <row r="38839" ht="12.75" customHeight="1" x14ac:dyDescent="0.2"/>
    <row r="38840" ht="12.75" customHeight="1" x14ac:dyDescent="0.2"/>
    <row r="38841" ht="12.75" customHeight="1" x14ac:dyDescent="0.2"/>
    <row r="38842" ht="12.75" customHeight="1" x14ac:dyDescent="0.2"/>
    <row r="38843" ht="12.75" customHeight="1" x14ac:dyDescent="0.2"/>
    <row r="38844" ht="12.75" customHeight="1" x14ac:dyDescent="0.2"/>
    <row r="38845" ht="12.75" customHeight="1" x14ac:dyDescent="0.2"/>
    <row r="38846" ht="12.75" customHeight="1" x14ac:dyDescent="0.2"/>
    <row r="38847" ht="12.75" customHeight="1" x14ac:dyDescent="0.2"/>
    <row r="38848" ht="12.75" customHeight="1" x14ac:dyDescent="0.2"/>
    <row r="38849" ht="12.75" customHeight="1" x14ac:dyDescent="0.2"/>
    <row r="38850" ht="12.75" customHeight="1" x14ac:dyDescent="0.2"/>
    <row r="38851" ht="12.75" customHeight="1" x14ac:dyDescent="0.2"/>
    <row r="38852" ht="12.75" customHeight="1" x14ac:dyDescent="0.2"/>
    <row r="38853" ht="12.75" customHeight="1" x14ac:dyDescent="0.2"/>
    <row r="38854" ht="12.75" customHeight="1" x14ac:dyDescent="0.2"/>
    <row r="38855" ht="12.75" customHeight="1" x14ac:dyDescent="0.2"/>
    <row r="38856" ht="12.75" customHeight="1" x14ac:dyDescent="0.2"/>
    <row r="38857" ht="12.75" customHeight="1" x14ac:dyDescent="0.2"/>
    <row r="38858" ht="12.75" customHeight="1" x14ac:dyDescent="0.2"/>
    <row r="38859" ht="12.75" customHeight="1" x14ac:dyDescent="0.2"/>
    <row r="38860" ht="12.75" customHeight="1" x14ac:dyDescent="0.2"/>
    <row r="38861" ht="12.75" customHeight="1" x14ac:dyDescent="0.2"/>
    <row r="38862" ht="12.75" customHeight="1" x14ac:dyDescent="0.2"/>
    <row r="38863" ht="12.75" customHeight="1" x14ac:dyDescent="0.2"/>
    <row r="38864" ht="12.75" customHeight="1" x14ac:dyDescent="0.2"/>
    <row r="38865" ht="12.75" customHeight="1" x14ac:dyDescent="0.2"/>
    <row r="38866" ht="12.75" customHeight="1" x14ac:dyDescent="0.2"/>
    <row r="38867" ht="12.75" customHeight="1" x14ac:dyDescent="0.2"/>
    <row r="38868" ht="12.75" customHeight="1" x14ac:dyDescent="0.2"/>
    <row r="38869" ht="12.75" customHeight="1" x14ac:dyDescent="0.2"/>
    <row r="38870" ht="12.75" customHeight="1" x14ac:dyDescent="0.2"/>
    <row r="38871" ht="12.75" customHeight="1" x14ac:dyDescent="0.2"/>
    <row r="38872" ht="12.75" customHeight="1" x14ac:dyDescent="0.2"/>
    <row r="38873" ht="12.75" customHeight="1" x14ac:dyDescent="0.2"/>
    <row r="38874" ht="12.75" customHeight="1" x14ac:dyDescent="0.2"/>
    <row r="38875" ht="12.75" customHeight="1" x14ac:dyDescent="0.2"/>
    <row r="38876" ht="12.75" customHeight="1" x14ac:dyDescent="0.2"/>
    <row r="38877" ht="12.75" customHeight="1" x14ac:dyDescent="0.2"/>
    <row r="38878" ht="12.75" customHeight="1" x14ac:dyDescent="0.2"/>
    <row r="38879" ht="12.75" customHeight="1" x14ac:dyDescent="0.2"/>
    <row r="38880" ht="12.75" customHeight="1" x14ac:dyDescent="0.2"/>
    <row r="38881" ht="12.75" customHeight="1" x14ac:dyDescent="0.2"/>
    <row r="38882" ht="12.75" customHeight="1" x14ac:dyDescent="0.2"/>
    <row r="38883" ht="12.75" customHeight="1" x14ac:dyDescent="0.2"/>
    <row r="38884" ht="12.75" customHeight="1" x14ac:dyDescent="0.2"/>
    <row r="38885" ht="12.75" customHeight="1" x14ac:dyDescent="0.2"/>
    <row r="38886" ht="12.75" customHeight="1" x14ac:dyDescent="0.2"/>
    <row r="38887" ht="12.75" customHeight="1" x14ac:dyDescent="0.2"/>
    <row r="38888" ht="12.75" customHeight="1" x14ac:dyDescent="0.2"/>
    <row r="38889" ht="12.75" customHeight="1" x14ac:dyDescent="0.2"/>
    <row r="38890" ht="12.75" customHeight="1" x14ac:dyDescent="0.2"/>
    <row r="38891" ht="12.75" customHeight="1" x14ac:dyDescent="0.2"/>
    <row r="38892" ht="12.75" customHeight="1" x14ac:dyDescent="0.2"/>
    <row r="38893" ht="12.75" customHeight="1" x14ac:dyDescent="0.2"/>
    <row r="38894" ht="12.75" customHeight="1" x14ac:dyDescent="0.2"/>
    <row r="38895" ht="12.75" customHeight="1" x14ac:dyDescent="0.2"/>
    <row r="38896" ht="12.75" customHeight="1" x14ac:dyDescent="0.2"/>
    <row r="38897" ht="12.75" customHeight="1" x14ac:dyDescent="0.2"/>
    <row r="38898" ht="12.75" customHeight="1" x14ac:dyDescent="0.2"/>
    <row r="38899" ht="12.75" customHeight="1" x14ac:dyDescent="0.2"/>
    <row r="38900" ht="12.75" customHeight="1" x14ac:dyDescent="0.2"/>
    <row r="38901" ht="12.75" customHeight="1" x14ac:dyDescent="0.2"/>
    <row r="38902" ht="12.75" customHeight="1" x14ac:dyDescent="0.2"/>
    <row r="38903" ht="12.75" customHeight="1" x14ac:dyDescent="0.2"/>
    <row r="38904" ht="12.75" customHeight="1" x14ac:dyDescent="0.2"/>
    <row r="38905" ht="12.75" customHeight="1" x14ac:dyDescent="0.2"/>
    <row r="38906" ht="12.75" customHeight="1" x14ac:dyDescent="0.2"/>
    <row r="38907" ht="12.75" customHeight="1" x14ac:dyDescent="0.2"/>
    <row r="38908" ht="12.75" customHeight="1" x14ac:dyDescent="0.2"/>
    <row r="38909" ht="12.75" customHeight="1" x14ac:dyDescent="0.2"/>
    <row r="38910" ht="12.75" customHeight="1" x14ac:dyDescent="0.2"/>
    <row r="38911" ht="12.75" customHeight="1" x14ac:dyDescent="0.2"/>
    <row r="38912" ht="12.75" customHeight="1" x14ac:dyDescent="0.2"/>
    <row r="38913" ht="12.75" customHeight="1" x14ac:dyDescent="0.2"/>
    <row r="38914" ht="12.75" customHeight="1" x14ac:dyDescent="0.2"/>
    <row r="38915" ht="12.75" customHeight="1" x14ac:dyDescent="0.2"/>
    <row r="38916" ht="12.75" customHeight="1" x14ac:dyDescent="0.2"/>
    <row r="38917" ht="12.75" customHeight="1" x14ac:dyDescent="0.2"/>
    <row r="38918" ht="12.75" customHeight="1" x14ac:dyDescent="0.2"/>
    <row r="38919" ht="12.75" customHeight="1" x14ac:dyDescent="0.2"/>
    <row r="38920" ht="12.75" customHeight="1" x14ac:dyDescent="0.2"/>
    <row r="38921" ht="12.75" customHeight="1" x14ac:dyDescent="0.2"/>
    <row r="38922" ht="12.75" customHeight="1" x14ac:dyDescent="0.2"/>
    <row r="38923" ht="12.75" customHeight="1" x14ac:dyDescent="0.2"/>
    <row r="38924" ht="12.75" customHeight="1" x14ac:dyDescent="0.2"/>
    <row r="38925" ht="12.75" customHeight="1" x14ac:dyDescent="0.2"/>
    <row r="38926" ht="12.75" customHeight="1" x14ac:dyDescent="0.2"/>
    <row r="38927" ht="12.75" customHeight="1" x14ac:dyDescent="0.2"/>
    <row r="38928" ht="12.75" customHeight="1" x14ac:dyDescent="0.2"/>
    <row r="38929" ht="12.75" customHeight="1" x14ac:dyDescent="0.2"/>
    <row r="38930" ht="12.75" customHeight="1" x14ac:dyDescent="0.2"/>
    <row r="38931" ht="12.75" customHeight="1" x14ac:dyDescent="0.2"/>
    <row r="38932" ht="12.75" customHeight="1" x14ac:dyDescent="0.2"/>
    <row r="38933" ht="12.75" customHeight="1" x14ac:dyDescent="0.2"/>
    <row r="38934" ht="12.75" customHeight="1" x14ac:dyDescent="0.2"/>
    <row r="38935" ht="12.75" customHeight="1" x14ac:dyDescent="0.2"/>
    <row r="38936" ht="12.75" customHeight="1" x14ac:dyDescent="0.2"/>
    <row r="38937" ht="12.75" customHeight="1" x14ac:dyDescent="0.2"/>
    <row r="38938" ht="12.75" customHeight="1" x14ac:dyDescent="0.2"/>
    <row r="38939" ht="12.75" customHeight="1" x14ac:dyDescent="0.2"/>
    <row r="38940" ht="12.75" customHeight="1" x14ac:dyDescent="0.2"/>
    <row r="38941" ht="12.75" customHeight="1" x14ac:dyDescent="0.2"/>
    <row r="38942" ht="12.75" customHeight="1" x14ac:dyDescent="0.2"/>
    <row r="38943" ht="12.75" customHeight="1" x14ac:dyDescent="0.2"/>
    <row r="38944" ht="12.75" customHeight="1" x14ac:dyDescent="0.2"/>
    <row r="38945" ht="12.75" customHeight="1" x14ac:dyDescent="0.2"/>
    <row r="38946" ht="12.75" customHeight="1" x14ac:dyDescent="0.2"/>
    <row r="38947" ht="12.75" customHeight="1" x14ac:dyDescent="0.2"/>
    <row r="38948" ht="12.75" customHeight="1" x14ac:dyDescent="0.2"/>
    <row r="38949" ht="12.75" customHeight="1" x14ac:dyDescent="0.2"/>
    <row r="38950" ht="12.75" customHeight="1" x14ac:dyDescent="0.2"/>
    <row r="38951" ht="12.75" customHeight="1" x14ac:dyDescent="0.2"/>
    <row r="38952" ht="12.75" customHeight="1" x14ac:dyDescent="0.2"/>
    <row r="38953" ht="12.75" customHeight="1" x14ac:dyDescent="0.2"/>
    <row r="38954" ht="12.75" customHeight="1" x14ac:dyDescent="0.2"/>
    <row r="38955" ht="12.75" customHeight="1" x14ac:dyDescent="0.2"/>
    <row r="38956" ht="12.75" customHeight="1" x14ac:dyDescent="0.2"/>
    <row r="38957" ht="12.75" customHeight="1" x14ac:dyDescent="0.2"/>
    <row r="38958" ht="12.75" customHeight="1" x14ac:dyDescent="0.2"/>
    <row r="38959" ht="12.75" customHeight="1" x14ac:dyDescent="0.2"/>
    <row r="38960" ht="12.75" customHeight="1" x14ac:dyDescent="0.2"/>
    <row r="38961" ht="12.75" customHeight="1" x14ac:dyDescent="0.2"/>
    <row r="38962" ht="12.75" customHeight="1" x14ac:dyDescent="0.2"/>
    <row r="38963" ht="12.75" customHeight="1" x14ac:dyDescent="0.2"/>
    <row r="38964" ht="12.75" customHeight="1" x14ac:dyDescent="0.2"/>
    <row r="38965" ht="12.75" customHeight="1" x14ac:dyDescent="0.2"/>
    <row r="38966" ht="12.75" customHeight="1" x14ac:dyDescent="0.2"/>
    <row r="38967" ht="12.75" customHeight="1" x14ac:dyDescent="0.2"/>
    <row r="38968" ht="12.75" customHeight="1" x14ac:dyDescent="0.2"/>
    <row r="38969" ht="12.75" customHeight="1" x14ac:dyDescent="0.2"/>
    <row r="38970" ht="12.75" customHeight="1" x14ac:dyDescent="0.2"/>
    <row r="38971" ht="12.75" customHeight="1" x14ac:dyDescent="0.2"/>
    <row r="38972" ht="12.75" customHeight="1" x14ac:dyDescent="0.2"/>
    <row r="38973" ht="12.75" customHeight="1" x14ac:dyDescent="0.2"/>
    <row r="38974" ht="12.75" customHeight="1" x14ac:dyDescent="0.2"/>
    <row r="38975" ht="12.75" customHeight="1" x14ac:dyDescent="0.2"/>
    <row r="38976" ht="12.75" customHeight="1" x14ac:dyDescent="0.2"/>
    <row r="38977" ht="12.75" customHeight="1" x14ac:dyDescent="0.2"/>
    <row r="38978" ht="12.75" customHeight="1" x14ac:dyDescent="0.2"/>
    <row r="38979" ht="12.75" customHeight="1" x14ac:dyDescent="0.2"/>
    <row r="38980" ht="12.75" customHeight="1" x14ac:dyDescent="0.2"/>
    <row r="38981" ht="12.75" customHeight="1" x14ac:dyDescent="0.2"/>
    <row r="38982" ht="12.75" customHeight="1" x14ac:dyDescent="0.2"/>
    <row r="38983" ht="12.75" customHeight="1" x14ac:dyDescent="0.2"/>
    <row r="38984" ht="12.75" customHeight="1" x14ac:dyDescent="0.2"/>
    <row r="38985" ht="12.75" customHeight="1" x14ac:dyDescent="0.2"/>
    <row r="38986" ht="12.75" customHeight="1" x14ac:dyDescent="0.2"/>
    <row r="38987" ht="12.75" customHeight="1" x14ac:dyDescent="0.2"/>
    <row r="38988" ht="12.75" customHeight="1" x14ac:dyDescent="0.2"/>
    <row r="38989" ht="12.75" customHeight="1" x14ac:dyDescent="0.2"/>
    <row r="38990" ht="12.75" customHeight="1" x14ac:dyDescent="0.2"/>
    <row r="38991" ht="12.75" customHeight="1" x14ac:dyDescent="0.2"/>
    <row r="38992" ht="12.75" customHeight="1" x14ac:dyDescent="0.2"/>
    <row r="38993" ht="12.75" customHeight="1" x14ac:dyDescent="0.2"/>
    <row r="38994" ht="12.75" customHeight="1" x14ac:dyDescent="0.2"/>
    <row r="38995" ht="12.75" customHeight="1" x14ac:dyDescent="0.2"/>
    <row r="38996" ht="12.75" customHeight="1" x14ac:dyDescent="0.2"/>
    <row r="38997" ht="12.75" customHeight="1" x14ac:dyDescent="0.2"/>
    <row r="38998" ht="12.75" customHeight="1" x14ac:dyDescent="0.2"/>
    <row r="38999" ht="12.75" customHeight="1" x14ac:dyDescent="0.2"/>
    <row r="39000" ht="12.75" customHeight="1" x14ac:dyDescent="0.2"/>
    <row r="39001" ht="12.75" customHeight="1" x14ac:dyDescent="0.2"/>
    <row r="39002" ht="12.75" customHeight="1" x14ac:dyDescent="0.2"/>
    <row r="39003" ht="12.75" customHeight="1" x14ac:dyDescent="0.2"/>
    <row r="39004" ht="12.75" customHeight="1" x14ac:dyDescent="0.2"/>
    <row r="39005" ht="12.75" customHeight="1" x14ac:dyDescent="0.2"/>
    <row r="39006" ht="12.75" customHeight="1" x14ac:dyDescent="0.2"/>
    <row r="39007" ht="12.75" customHeight="1" x14ac:dyDescent="0.2"/>
    <row r="39008" ht="12.75" customHeight="1" x14ac:dyDescent="0.2"/>
    <row r="39009" ht="12.75" customHeight="1" x14ac:dyDescent="0.2"/>
    <row r="39010" ht="12.75" customHeight="1" x14ac:dyDescent="0.2"/>
    <row r="39011" ht="12.75" customHeight="1" x14ac:dyDescent="0.2"/>
    <row r="39012" ht="12.75" customHeight="1" x14ac:dyDescent="0.2"/>
    <row r="39013" ht="12.75" customHeight="1" x14ac:dyDescent="0.2"/>
    <row r="39014" ht="12.75" customHeight="1" x14ac:dyDescent="0.2"/>
    <row r="39015" ht="12.75" customHeight="1" x14ac:dyDescent="0.2"/>
    <row r="39016" ht="12.75" customHeight="1" x14ac:dyDescent="0.2"/>
    <row r="39017" ht="12.75" customHeight="1" x14ac:dyDescent="0.2"/>
    <row r="39018" ht="12.75" customHeight="1" x14ac:dyDescent="0.2"/>
    <row r="39019" ht="12.75" customHeight="1" x14ac:dyDescent="0.2"/>
    <row r="39020" ht="12.75" customHeight="1" x14ac:dyDescent="0.2"/>
    <row r="39021" ht="12.75" customHeight="1" x14ac:dyDescent="0.2"/>
    <row r="39022" ht="12.75" customHeight="1" x14ac:dyDescent="0.2"/>
    <row r="39023" ht="12.75" customHeight="1" x14ac:dyDescent="0.2"/>
    <row r="39024" ht="12.75" customHeight="1" x14ac:dyDescent="0.2"/>
    <row r="39025" ht="12.75" customHeight="1" x14ac:dyDescent="0.2"/>
    <row r="39026" ht="12.75" customHeight="1" x14ac:dyDescent="0.2"/>
    <row r="39027" ht="12.75" customHeight="1" x14ac:dyDescent="0.2"/>
    <row r="39028" ht="12.75" customHeight="1" x14ac:dyDescent="0.2"/>
    <row r="39029" ht="12.75" customHeight="1" x14ac:dyDescent="0.2"/>
    <row r="39030" ht="12.75" customHeight="1" x14ac:dyDescent="0.2"/>
    <row r="39031" ht="12.75" customHeight="1" x14ac:dyDescent="0.2"/>
    <row r="39032" ht="12.75" customHeight="1" x14ac:dyDescent="0.2"/>
    <row r="39033" ht="12.75" customHeight="1" x14ac:dyDescent="0.2"/>
    <row r="39034" ht="12.75" customHeight="1" x14ac:dyDescent="0.2"/>
    <row r="39035" ht="12.75" customHeight="1" x14ac:dyDescent="0.2"/>
    <row r="39036" ht="12.75" customHeight="1" x14ac:dyDescent="0.2"/>
    <row r="39037" ht="12.75" customHeight="1" x14ac:dyDescent="0.2"/>
    <row r="39038" ht="12.75" customHeight="1" x14ac:dyDescent="0.2"/>
    <row r="39039" ht="12.75" customHeight="1" x14ac:dyDescent="0.2"/>
    <row r="39040" ht="12.75" customHeight="1" x14ac:dyDescent="0.2"/>
    <row r="39041" ht="12.75" customHeight="1" x14ac:dyDescent="0.2"/>
    <row r="39042" ht="12.75" customHeight="1" x14ac:dyDescent="0.2"/>
    <row r="39043" ht="12.75" customHeight="1" x14ac:dyDescent="0.2"/>
    <row r="39044" ht="12.75" customHeight="1" x14ac:dyDescent="0.2"/>
    <row r="39045" ht="12.75" customHeight="1" x14ac:dyDescent="0.2"/>
    <row r="39046" ht="12.75" customHeight="1" x14ac:dyDescent="0.2"/>
    <row r="39047" ht="12.75" customHeight="1" x14ac:dyDescent="0.2"/>
    <row r="39048" ht="12.75" customHeight="1" x14ac:dyDescent="0.2"/>
    <row r="39049" ht="12.75" customHeight="1" x14ac:dyDescent="0.2"/>
    <row r="39050" ht="12.75" customHeight="1" x14ac:dyDescent="0.2"/>
    <row r="39051" ht="12.75" customHeight="1" x14ac:dyDescent="0.2"/>
    <row r="39052" ht="12.75" customHeight="1" x14ac:dyDescent="0.2"/>
    <row r="39053" ht="12.75" customHeight="1" x14ac:dyDescent="0.2"/>
    <row r="39054" ht="12.75" customHeight="1" x14ac:dyDescent="0.2"/>
    <row r="39055" ht="12.75" customHeight="1" x14ac:dyDescent="0.2"/>
    <row r="39056" ht="12.75" customHeight="1" x14ac:dyDescent="0.2"/>
    <row r="39057" ht="12.75" customHeight="1" x14ac:dyDescent="0.2"/>
    <row r="39058" ht="12.75" customHeight="1" x14ac:dyDescent="0.2"/>
    <row r="39059" ht="12.75" customHeight="1" x14ac:dyDescent="0.2"/>
    <row r="39060" ht="12.75" customHeight="1" x14ac:dyDescent="0.2"/>
    <row r="39061" ht="12.75" customHeight="1" x14ac:dyDescent="0.2"/>
    <row r="39062" ht="12.75" customHeight="1" x14ac:dyDescent="0.2"/>
    <row r="39063" ht="12.75" customHeight="1" x14ac:dyDescent="0.2"/>
    <row r="39064" ht="12.75" customHeight="1" x14ac:dyDescent="0.2"/>
    <row r="39065" ht="12.75" customHeight="1" x14ac:dyDescent="0.2"/>
    <row r="39066" ht="12.75" customHeight="1" x14ac:dyDescent="0.2"/>
    <row r="39067" ht="12.75" customHeight="1" x14ac:dyDescent="0.2"/>
    <row r="39068" ht="12.75" customHeight="1" x14ac:dyDescent="0.2"/>
    <row r="39069" ht="12.75" customHeight="1" x14ac:dyDescent="0.2"/>
    <row r="39070" ht="12.75" customHeight="1" x14ac:dyDescent="0.2"/>
    <row r="39071" ht="12.75" customHeight="1" x14ac:dyDescent="0.2"/>
    <row r="39072" ht="12.75" customHeight="1" x14ac:dyDescent="0.2"/>
    <row r="39073" ht="12.75" customHeight="1" x14ac:dyDescent="0.2"/>
    <row r="39074" ht="12.75" customHeight="1" x14ac:dyDescent="0.2"/>
    <row r="39075" ht="12.75" customHeight="1" x14ac:dyDescent="0.2"/>
    <row r="39076" ht="12.75" customHeight="1" x14ac:dyDescent="0.2"/>
    <row r="39077" ht="12.75" customHeight="1" x14ac:dyDescent="0.2"/>
    <row r="39078" ht="12.75" customHeight="1" x14ac:dyDescent="0.2"/>
    <row r="39079" ht="12.75" customHeight="1" x14ac:dyDescent="0.2"/>
    <row r="39080" ht="12.75" customHeight="1" x14ac:dyDescent="0.2"/>
    <row r="39081" ht="12.75" customHeight="1" x14ac:dyDescent="0.2"/>
    <row r="39082" ht="12.75" customHeight="1" x14ac:dyDescent="0.2"/>
    <row r="39083" ht="12.75" customHeight="1" x14ac:dyDescent="0.2"/>
    <row r="39084" ht="12.75" customHeight="1" x14ac:dyDescent="0.2"/>
    <row r="39085" ht="12.75" customHeight="1" x14ac:dyDescent="0.2"/>
    <row r="39086" ht="12.75" customHeight="1" x14ac:dyDescent="0.2"/>
    <row r="39087" ht="12.75" customHeight="1" x14ac:dyDescent="0.2"/>
    <row r="39088" ht="12.75" customHeight="1" x14ac:dyDescent="0.2"/>
    <row r="39089" ht="12.75" customHeight="1" x14ac:dyDescent="0.2"/>
    <row r="39090" ht="12.75" customHeight="1" x14ac:dyDescent="0.2"/>
    <row r="39091" ht="12.75" customHeight="1" x14ac:dyDescent="0.2"/>
    <row r="39092" ht="12.75" customHeight="1" x14ac:dyDescent="0.2"/>
    <row r="39093" ht="12.75" customHeight="1" x14ac:dyDescent="0.2"/>
    <row r="39094" ht="12.75" customHeight="1" x14ac:dyDescent="0.2"/>
    <row r="39095" ht="12.75" customHeight="1" x14ac:dyDescent="0.2"/>
    <row r="39096" ht="12.75" customHeight="1" x14ac:dyDescent="0.2"/>
    <row r="39097" ht="12.75" customHeight="1" x14ac:dyDescent="0.2"/>
    <row r="39098" ht="12.75" customHeight="1" x14ac:dyDescent="0.2"/>
    <row r="39099" ht="12.75" customHeight="1" x14ac:dyDescent="0.2"/>
    <row r="39100" ht="12.75" customHeight="1" x14ac:dyDescent="0.2"/>
    <row r="39101" ht="12.75" customHeight="1" x14ac:dyDescent="0.2"/>
    <row r="39102" ht="12.75" customHeight="1" x14ac:dyDescent="0.2"/>
    <row r="39103" ht="12.75" customHeight="1" x14ac:dyDescent="0.2"/>
    <row r="39104" ht="12.75" customHeight="1" x14ac:dyDescent="0.2"/>
    <row r="39105" ht="12.75" customHeight="1" x14ac:dyDescent="0.2"/>
    <row r="39106" ht="12.75" customHeight="1" x14ac:dyDescent="0.2"/>
    <row r="39107" ht="12.75" customHeight="1" x14ac:dyDescent="0.2"/>
    <row r="39108" ht="12.75" customHeight="1" x14ac:dyDescent="0.2"/>
    <row r="39109" ht="12.75" customHeight="1" x14ac:dyDescent="0.2"/>
    <row r="39110" ht="12.75" customHeight="1" x14ac:dyDescent="0.2"/>
    <row r="39111" ht="12.75" customHeight="1" x14ac:dyDescent="0.2"/>
    <row r="39112" ht="12.75" customHeight="1" x14ac:dyDescent="0.2"/>
    <row r="39113" ht="12.75" customHeight="1" x14ac:dyDescent="0.2"/>
    <row r="39114" ht="12.75" customHeight="1" x14ac:dyDescent="0.2"/>
    <row r="39115" ht="12.75" customHeight="1" x14ac:dyDescent="0.2"/>
    <row r="39116" ht="12.75" customHeight="1" x14ac:dyDescent="0.2"/>
    <row r="39117" ht="12.75" customHeight="1" x14ac:dyDescent="0.2"/>
    <row r="39118" ht="12.75" customHeight="1" x14ac:dyDescent="0.2"/>
    <row r="39119" ht="12.75" customHeight="1" x14ac:dyDescent="0.2"/>
    <row r="39120" ht="12.75" customHeight="1" x14ac:dyDescent="0.2"/>
    <row r="39121" ht="12.75" customHeight="1" x14ac:dyDescent="0.2"/>
    <row r="39122" ht="12.75" customHeight="1" x14ac:dyDescent="0.2"/>
    <row r="39123" ht="12.75" customHeight="1" x14ac:dyDescent="0.2"/>
    <row r="39124" ht="12.75" customHeight="1" x14ac:dyDescent="0.2"/>
    <row r="39125" ht="12.75" customHeight="1" x14ac:dyDescent="0.2"/>
    <row r="39126" ht="12.75" customHeight="1" x14ac:dyDescent="0.2"/>
    <row r="39127" ht="12.75" customHeight="1" x14ac:dyDescent="0.2"/>
    <row r="39128" ht="12.75" customHeight="1" x14ac:dyDescent="0.2"/>
    <row r="39129" ht="12.75" customHeight="1" x14ac:dyDescent="0.2"/>
    <row r="39130" ht="12.75" customHeight="1" x14ac:dyDescent="0.2"/>
    <row r="39131" ht="12.75" customHeight="1" x14ac:dyDescent="0.2"/>
    <row r="39132" ht="12.75" customHeight="1" x14ac:dyDescent="0.2"/>
    <row r="39133" ht="12.75" customHeight="1" x14ac:dyDescent="0.2"/>
    <row r="39134" ht="12.75" customHeight="1" x14ac:dyDescent="0.2"/>
    <row r="39135" ht="12.75" customHeight="1" x14ac:dyDescent="0.2"/>
    <row r="39136" ht="12.75" customHeight="1" x14ac:dyDescent="0.2"/>
    <row r="39137" ht="12.75" customHeight="1" x14ac:dyDescent="0.2"/>
    <row r="39138" ht="12.75" customHeight="1" x14ac:dyDescent="0.2"/>
    <row r="39139" ht="12.75" customHeight="1" x14ac:dyDescent="0.2"/>
    <row r="39140" ht="12.75" customHeight="1" x14ac:dyDescent="0.2"/>
    <row r="39141" ht="12.75" customHeight="1" x14ac:dyDescent="0.2"/>
    <row r="39142" ht="12.75" customHeight="1" x14ac:dyDescent="0.2"/>
    <row r="39143" ht="12.75" customHeight="1" x14ac:dyDescent="0.2"/>
    <row r="39144" ht="12.75" customHeight="1" x14ac:dyDescent="0.2"/>
    <row r="39145" ht="12.75" customHeight="1" x14ac:dyDescent="0.2"/>
    <row r="39146" ht="12.75" customHeight="1" x14ac:dyDescent="0.2"/>
    <row r="39147" ht="12.75" customHeight="1" x14ac:dyDescent="0.2"/>
    <row r="39148" ht="12.75" customHeight="1" x14ac:dyDescent="0.2"/>
    <row r="39149" ht="12.75" customHeight="1" x14ac:dyDescent="0.2"/>
    <row r="39150" ht="12.75" customHeight="1" x14ac:dyDescent="0.2"/>
    <row r="39151" ht="12.75" customHeight="1" x14ac:dyDescent="0.2"/>
    <row r="39152" ht="12.75" customHeight="1" x14ac:dyDescent="0.2"/>
    <row r="39153" ht="12.75" customHeight="1" x14ac:dyDescent="0.2"/>
    <row r="39154" ht="12.75" customHeight="1" x14ac:dyDescent="0.2"/>
    <row r="39155" ht="12.75" customHeight="1" x14ac:dyDescent="0.2"/>
    <row r="39156" ht="12.75" customHeight="1" x14ac:dyDescent="0.2"/>
    <row r="39157" ht="12.75" customHeight="1" x14ac:dyDescent="0.2"/>
    <row r="39158" ht="12.75" customHeight="1" x14ac:dyDescent="0.2"/>
    <row r="39159" ht="12.75" customHeight="1" x14ac:dyDescent="0.2"/>
    <row r="39160" ht="12.75" customHeight="1" x14ac:dyDescent="0.2"/>
    <row r="39161" ht="12.75" customHeight="1" x14ac:dyDescent="0.2"/>
    <row r="39162" ht="12.75" customHeight="1" x14ac:dyDescent="0.2"/>
    <row r="39163" ht="12.75" customHeight="1" x14ac:dyDescent="0.2"/>
    <row r="39164" ht="12.75" customHeight="1" x14ac:dyDescent="0.2"/>
    <row r="39165" ht="12.75" customHeight="1" x14ac:dyDescent="0.2"/>
    <row r="39166" ht="12.75" customHeight="1" x14ac:dyDescent="0.2"/>
    <row r="39167" ht="12.75" customHeight="1" x14ac:dyDescent="0.2"/>
    <row r="39168" ht="12.75" customHeight="1" x14ac:dyDescent="0.2"/>
    <row r="39169" ht="12.75" customHeight="1" x14ac:dyDescent="0.2"/>
    <row r="39170" ht="12.75" customHeight="1" x14ac:dyDescent="0.2"/>
    <row r="39171" ht="12.75" customHeight="1" x14ac:dyDescent="0.2"/>
    <row r="39172" ht="12.75" customHeight="1" x14ac:dyDescent="0.2"/>
    <row r="39173" ht="12.75" customHeight="1" x14ac:dyDescent="0.2"/>
    <row r="39174" ht="12.75" customHeight="1" x14ac:dyDescent="0.2"/>
    <row r="39175" ht="12.75" customHeight="1" x14ac:dyDescent="0.2"/>
    <row r="39176" ht="12.75" customHeight="1" x14ac:dyDescent="0.2"/>
    <row r="39177" ht="12.75" customHeight="1" x14ac:dyDescent="0.2"/>
    <row r="39178" ht="12.75" customHeight="1" x14ac:dyDescent="0.2"/>
    <row r="39179" ht="12.75" customHeight="1" x14ac:dyDescent="0.2"/>
    <row r="39180" ht="12.75" customHeight="1" x14ac:dyDescent="0.2"/>
    <row r="39181" ht="12.75" customHeight="1" x14ac:dyDescent="0.2"/>
    <row r="39182" ht="12.75" customHeight="1" x14ac:dyDescent="0.2"/>
    <row r="39183" ht="12.75" customHeight="1" x14ac:dyDescent="0.2"/>
    <row r="39184" ht="12.75" customHeight="1" x14ac:dyDescent="0.2"/>
    <row r="39185" ht="12.75" customHeight="1" x14ac:dyDescent="0.2"/>
    <row r="39186" ht="12.75" customHeight="1" x14ac:dyDescent="0.2"/>
    <row r="39187" ht="12.75" customHeight="1" x14ac:dyDescent="0.2"/>
    <row r="39188" ht="12.75" customHeight="1" x14ac:dyDescent="0.2"/>
    <row r="39189" ht="12.75" customHeight="1" x14ac:dyDescent="0.2"/>
    <row r="39190" ht="12.75" customHeight="1" x14ac:dyDescent="0.2"/>
    <row r="39191" ht="12.75" customHeight="1" x14ac:dyDescent="0.2"/>
    <row r="39192" ht="12.75" customHeight="1" x14ac:dyDescent="0.2"/>
    <row r="39193" ht="12.75" customHeight="1" x14ac:dyDescent="0.2"/>
    <row r="39194" ht="12.75" customHeight="1" x14ac:dyDescent="0.2"/>
    <row r="39195" ht="12.75" customHeight="1" x14ac:dyDescent="0.2"/>
    <row r="39196" ht="12.75" customHeight="1" x14ac:dyDescent="0.2"/>
    <row r="39197" ht="12.75" customHeight="1" x14ac:dyDescent="0.2"/>
    <row r="39198" ht="12.75" customHeight="1" x14ac:dyDescent="0.2"/>
    <row r="39199" ht="12.75" customHeight="1" x14ac:dyDescent="0.2"/>
    <row r="39200" ht="12.75" customHeight="1" x14ac:dyDescent="0.2"/>
    <row r="39201" ht="12.75" customHeight="1" x14ac:dyDescent="0.2"/>
    <row r="39202" ht="12.75" customHeight="1" x14ac:dyDescent="0.2"/>
    <row r="39203" ht="12.75" customHeight="1" x14ac:dyDescent="0.2"/>
    <row r="39204" ht="12.75" customHeight="1" x14ac:dyDescent="0.2"/>
    <row r="39205" ht="12.75" customHeight="1" x14ac:dyDescent="0.2"/>
    <row r="39206" ht="12.75" customHeight="1" x14ac:dyDescent="0.2"/>
    <row r="39207" ht="12.75" customHeight="1" x14ac:dyDescent="0.2"/>
    <row r="39208" ht="12.75" customHeight="1" x14ac:dyDescent="0.2"/>
    <row r="39209" ht="12.75" customHeight="1" x14ac:dyDescent="0.2"/>
    <row r="39210" ht="12.75" customHeight="1" x14ac:dyDescent="0.2"/>
    <row r="39211" ht="12.75" customHeight="1" x14ac:dyDescent="0.2"/>
    <row r="39212" ht="12.75" customHeight="1" x14ac:dyDescent="0.2"/>
    <row r="39213" ht="12.75" customHeight="1" x14ac:dyDescent="0.2"/>
    <row r="39214" ht="12.75" customHeight="1" x14ac:dyDescent="0.2"/>
    <row r="39215" ht="12.75" customHeight="1" x14ac:dyDescent="0.2"/>
    <row r="39216" ht="12.75" customHeight="1" x14ac:dyDescent="0.2"/>
    <row r="39217" ht="12.75" customHeight="1" x14ac:dyDescent="0.2"/>
    <row r="39218" ht="12.75" customHeight="1" x14ac:dyDescent="0.2"/>
    <row r="39219" ht="12.75" customHeight="1" x14ac:dyDescent="0.2"/>
    <row r="39220" ht="12.75" customHeight="1" x14ac:dyDescent="0.2"/>
    <row r="39221" ht="12.75" customHeight="1" x14ac:dyDescent="0.2"/>
    <row r="39222" ht="12.75" customHeight="1" x14ac:dyDescent="0.2"/>
    <row r="39223" ht="12.75" customHeight="1" x14ac:dyDescent="0.2"/>
    <row r="39224" ht="12.75" customHeight="1" x14ac:dyDescent="0.2"/>
    <row r="39225" ht="12.75" customHeight="1" x14ac:dyDescent="0.2"/>
    <row r="39226" ht="12.75" customHeight="1" x14ac:dyDescent="0.2"/>
    <row r="39227" ht="12.75" customHeight="1" x14ac:dyDescent="0.2"/>
    <row r="39228" ht="12.75" customHeight="1" x14ac:dyDescent="0.2"/>
    <row r="39229" ht="12.75" customHeight="1" x14ac:dyDescent="0.2"/>
    <row r="39230" ht="12.75" customHeight="1" x14ac:dyDescent="0.2"/>
    <row r="39231" ht="12.75" customHeight="1" x14ac:dyDescent="0.2"/>
    <row r="39232" ht="12.75" customHeight="1" x14ac:dyDescent="0.2"/>
    <row r="39233" ht="12.75" customHeight="1" x14ac:dyDescent="0.2"/>
    <row r="39234" ht="12.75" customHeight="1" x14ac:dyDescent="0.2"/>
    <row r="39235" ht="12.75" customHeight="1" x14ac:dyDescent="0.2"/>
    <row r="39236" ht="12.75" customHeight="1" x14ac:dyDescent="0.2"/>
    <row r="39237" ht="12.75" customHeight="1" x14ac:dyDescent="0.2"/>
    <row r="39238" ht="12.75" customHeight="1" x14ac:dyDescent="0.2"/>
    <row r="39239" ht="12.75" customHeight="1" x14ac:dyDescent="0.2"/>
    <row r="39240" ht="12.75" customHeight="1" x14ac:dyDescent="0.2"/>
    <row r="39241" ht="12.75" customHeight="1" x14ac:dyDescent="0.2"/>
    <row r="39242" ht="12.75" customHeight="1" x14ac:dyDescent="0.2"/>
    <row r="39243" ht="12.75" customHeight="1" x14ac:dyDescent="0.2"/>
    <row r="39244" ht="12.75" customHeight="1" x14ac:dyDescent="0.2"/>
    <row r="39245" ht="12.75" customHeight="1" x14ac:dyDescent="0.2"/>
    <row r="39246" ht="12.75" customHeight="1" x14ac:dyDescent="0.2"/>
    <row r="39247" ht="12.75" customHeight="1" x14ac:dyDescent="0.2"/>
    <row r="39248" ht="12.75" customHeight="1" x14ac:dyDescent="0.2"/>
    <row r="39249" ht="12.75" customHeight="1" x14ac:dyDescent="0.2"/>
    <row r="39250" ht="12.75" customHeight="1" x14ac:dyDescent="0.2"/>
    <row r="39251" ht="12.75" customHeight="1" x14ac:dyDescent="0.2"/>
    <row r="39252" ht="12.75" customHeight="1" x14ac:dyDescent="0.2"/>
    <row r="39253" ht="12.75" customHeight="1" x14ac:dyDescent="0.2"/>
    <row r="39254" ht="12.75" customHeight="1" x14ac:dyDescent="0.2"/>
    <row r="39255" ht="12.75" customHeight="1" x14ac:dyDescent="0.2"/>
    <row r="39256" ht="12.75" customHeight="1" x14ac:dyDescent="0.2"/>
    <row r="39257" ht="12.75" customHeight="1" x14ac:dyDescent="0.2"/>
    <row r="39258" ht="12.75" customHeight="1" x14ac:dyDescent="0.2"/>
    <row r="39259" ht="12.75" customHeight="1" x14ac:dyDescent="0.2"/>
    <row r="39260" ht="12.75" customHeight="1" x14ac:dyDescent="0.2"/>
    <row r="39261" ht="12.75" customHeight="1" x14ac:dyDescent="0.2"/>
    <row r="39262" ht="12.75" customHeight="1" x14ac:dyDescent="0.2"/>
    <row r="39263" ht="12.75" customHeight="1" x14ac:dyDescent="0.2"/>
    <row r="39264" ht="12.75" customHeight="1" x14ac:dyDescent="0.2"/>
    <row r="39265" ht="12.75" customHeight="1" x14ac:dyDescent="0.2"/>
    <row r="39266" ht="12.75" customHeight="1" x14ac:dyDescent="0.2"/>
    <row r="39267" ht="12.75" customHeight="1" x14ac:dyDescent="0.2"/>
    <row r="39268" ht="12.75" customHeight="1" x14ac:dyDescent="0.2"/>
    <row r="39269" ht="12.75" customHeight="1" x14ac:dyDescent="0.2"/>
    <row r="39270" ht="12.75" customHeight="1" x14ac:dyDescent="0.2"/>
    <row r="39271" ht="12.75" customHeight="1" x14ac:dyDescent="0.2"/>
    <row r="39272" ht="12.75" customHeight="1" x14ac:dyDescent="0.2"/>
    <row r="39273" ht="12.75" customHeight="1" x14ac:dyDescent="0.2"/>
    <row r="39274" ht="12.75" customHeight="1" x14ac:dyDescent="0.2"/>
    <row r="39275" ht="12.75" customHeight="1" x14ac:dyDescent="0.2"/>
    <row r="39276" ht="12.75" customHeight="1" x14ac:dyDescent="0.2"/>
    <row r="39277" ht="12.75" customHeight="1" x14ac:dyDescent="0.2"/>
    <row r="39278" ht="12.75" customHeight="1" x14ac:dyDescent="0.2"/>
    <row r="39279" ht="12.75" customHeight="1" x14ac:dyDescent="0.2"/>
    <row r="39280" ht="12.75" customHeight="1" x14ac:dyDescent="0.2"/>
    <row r="39281" ht="12.75" customHeight="1" x14ac:dyDescent="0.2"/>
    <row r="39282" ht="12.75" customHeight="1" x14ac:dyDescent="0.2"/>
    <row r="39283" ht="12.75" customHeight="1" x14ac:dyDescent="0.2"/>
    <row r="39284" ht="12.75" customHeight="1" x14ac:dyDescent="0.2"/>
    <row r="39285" ht="12.75" customHeight="1" x14ac:dyDescent="0.2"/>
    <row r="39286" ht="12.75" customHeight="1" x14ac:dyDescent="0.2"/>
    <row r="39287" ht="12.75" customHeight="1" x14ac:dyDescent="0.2"/>
    <row r="39288" ht="12.75" customHeight="1" x14ac:dyDescent="0.2"/>
    <row r="39289" ht="12.75" customHeight="1" x14ac:dyDescent="0.2"/>
    <row r="39290" ht="12.75" customHeight="1" x14ac:dyDescent="0.2"/>
    <row r="39291" ht="12.75" customHeight="1" x14ac:dyDescent="0.2"/>
    <row r="39292" ht="12.75" customHeight="1" x14ac:dyDescent="0.2"/>
    <row r="39293" ht="12.75" customHeight="1" x14ac:dyDescent="0.2"/>
    <row r="39294" ht="12.75" customHeight="1" x14ac:dyDescent="0.2"/>
    <row r="39295" ht="12.75" customHeight="1" x14ac:dyDescent="0.2"/>
    <row r="39296" ht="12.75" customHeight="1" x14ac:dyDescent="0.2"/>
    <row r="39297" ht="12.75" customHeight="1" x14ac:dyDescent="0.2"/>
    <row r="39298" ht="12.75" customHeight="1" x14ac:dyDescent="0.2"/>
    <row r="39299" ht="12.75" customHeight="1" x14ac:dyDescent="0.2"/>
    <row r="39300" ht="12.75" customHeight="1" x14ac:dyDescent="0.2"/>
    <row r="39301" ht="12.75" customHeight="1" x14ac:dyDescent="0.2"/>
    <row r="39302" ht="12.75" customHeight="1" x14ac:dyDescent="0.2"/>
    <row r="39303" ht="12.75" customHeight="1" x14ac:dyDescent="0.2"/>
    <row r="39304" ht="12.75" customHeight="1" x14ac:dyDescent="0.2"/>
    <row r="39305" ht="12.75" customHeight="1" x14ac:dyDescent="0.2"/>
    <row r="39306" ht="12.75" customHeight="1" x14ac:dyDescent="0.2"/>
    <row r="39307" ht="12.75" customHeight="1" x14ac:dyDescent="0.2"/>
    <row r="39308" ht="12.75" customHeight="1" x14ac:dyDescent="0.2"/>
    <row r="39309" ht="12.75" customHeight="1" x14ac:dyDescent="0.2"/>
    <row r="39310" ht="12.75" customHeight="1" x14ac:dyDescent="0.2"/>
    <row r="39311" ht="12.75" customHeight="1" x14ac:dyDescent="0.2"/>
    <row r="39312" ht="12.75" customHeight="1" x14ac:dyDescent="0.2"/>
    <row r="39313" ht="12.75" customHeight="1" x14ac:dyDescent="0.2"/>
    <row r="39314" ht="12.75" customHeight="1" x14ac:dyDescent="0.2"/>
    <row r="39315" ht="12.75" customHeight="1" x14ac:dyDescent="0.2"/>
    <row r="39316" ht="12.75" customHeight="1" x14ac:dyDescent="0.2"/>
    <row r="39317" ht="12.75" customHeight="1" x14ac:dyDescent="0.2"/>
    <row r="39318" ht="12.75" customHeight="1" x14ac:dyDescent="0.2"/>
    <row r="39319" ht="12.75" customHeight="1" x14ac:dyDescent="0.2"/>
    <row r="39320" ht="12.75" customHeight="1" x14ac:dyDescent="0.2"/>
    <row r="39321" ht="12.75" customHeight="1" x14ac:dyDescent="0.2"/>
    <row r="39322" ht="12.75" customHeight="1" x14ac:dyDescent="0.2"/>
    <row r="39323" ht="12.75" customHeight="1" x14ac:dyDescent="0.2"/>
    <row r="39324" ht="12.75" customHeight="1" x14ac:dyDescent="0.2"/>
    <row r="39325" ht="12.75" customHeight="1" x14ac:dyDescent="0.2"/>
    <row r="39326" ht="12.75" customHeight="1" x14ac:dyDescent="0.2"/>
    <row r="39327" ht="12.75" customHeight="1" x14ac:dyDescent="0.2"/>
    <row r="39328" ht="12.75" customHeight="1" x14ac:dyDescent="0.2"/>
    <row r="39329" ht="12.75" customHeight="1" x14ac:dyDescent="0.2"/>
    <row r="39330" ht="12.75" customHeight="1" x14ac:dyDescent="0.2"/>
    <row r="39331" ht="12.75" customHeight="1" x14ac:dyDescent="0.2"/>
    <row r="39332" ht="12.75" customHeight="1" x14ac:dyDescent="0.2"/>
    <row r="39333" ht="12.75" customHeight="1" x14ac:dyDescent="0.2"/>
    <row r="39334" ht="12.75" customHeight="1" x14ac:dyDescent="0.2"/>
    <row r="39335" ht="12.75" customHeight="1" x14ac:dyDescent="0.2"/>
    <row r="39336" ht="12.75" customHeight="1" x14ac:dyDescent="0.2"/>
    <row r="39337" ht="12.75" customHeight="1" x14ac:dyDescent="0.2"/>
    <row r="39338" ht="12.75" customHeight="1" x14ac:dyDescent="0.2"/>
    <row r="39339" ht="12.75" customHeight="1" x14ac:dyDescent="0.2"/>
    <row r="39340" ht="12.75" customHeight="1" x14ac:dyDescent="0.2"/>
    <row r="39341" ht="12.75" customHeight="1" x14ac:dyDescent="0.2"/>
    <row r="39342" ht="12.75" customHeight="1" x14ac:dyDescent="0.2"/>
    <row r="39343" ht="12.75" customHeight="1" x14ac:dyDescent="0.2"/>
    <row r="39344" ht="12.75" customHeight="1" x14ac:dyDescent="0.2"/>
    <row r="39345" ht="12.75" customHeight="1" x14ac:dyDescent="0.2"/>
    <row r="39346" ht="12.75" customHeight="1" x14ac:dyDescent="0.2"/>
    <row r="39347" ht="12.75" customHeight="1" x14ac:dyDescent="0.2"/>
    <row r="39348" ht="12.75" customHeight="1" x14ac:dyDescent="0.2"/>
    <row r="39349" ht="12.75" customHeight="1" x14ac:dyDescent="0.2"/>
    <row r="39350" ht="12.75" customHeight="1" x14ac:dyDescent="0.2"/>
    <row r="39351" ht="12.75" customHeight="1" x14ac:dyDescent="0.2"/>
    <row r="39352" ht="12.75" customHeight="1" x14ac:dyDescent="0.2"/>
    <row r="39353" ht="12.75" customHeight="1" x14ac:dyDescent="0.2"/>
    <row r="39354" ht="12.75" customHeight="1" x14ac:dyDescent="0.2"/>
    <row r="39355" ht="12.75" customHeight="1" x14ac:dyDescent="0.2"/>
    <row r="39356" ht="12.75" customHeight="1" x14ac:dyDescent="0.2"/>
    <row r="39357" ht="12.75" customHeight="1" x14ac:dyDescent="0.2"/>
    <row r="39358" ht="12.75" customHeight="1" x14ac:dyDescent="0.2"/>
    <row r="39359" ht="12.75" customHeight="1" x14ac:dyDescent="0.2"/>
    <row r="39360" ht="12.75" customHeight="1" x14ac:dyDescent="0.2"/>
    <row r="39361" ht="12.75" customHeight="1" x14ac:dyDescent="0.2"/>
    <row r="39362" ht="12.75" customHeight="1" x14ac:dyDescent="0.2"/>
    <row r="39363" ht="12.75" customHeight="1" x14ac:dyDescent="0.2"/>
    <row r="39364" ht="12.75" customHeight="1" x14ac:dyDescent="0.2"/>
    <row r="39365" ht="12.75" customHeight="1" x14ac:dyDescent="0.2"/>
    <row r="39366" ht="12.75" customHeight="1" x14ac:dyDescent="0.2"/>
    <row r="39367" ht="12.75" customHeight="1" x14ac:dyDescent="0.2"/>
    <row r="39368" ht="12.75" customHeight="1" x14ac:dyDescent="0.2"/>
    <row r="39369" ht="12.75" customHeight="1" x14ac:dyDescent="0.2"/>
    <row r="39370" ht="12.75" customHeight="1" x14ac:dyDescent="0.2"/>
    <row r="39371" ht="12.75" customHeight="1" x14ac:dyDescent="0.2"/>
    <row r="39372" ht="12.75" customHeight="1" x14ac:dyDescent="0.2"/>
    <row r="39373" ht="12.75" customHeight="1" x14ac:dyDescent="0.2"/>
    <row r="39374" ht="12.75" customHeight="1" x14ac:dyDescent="0.2"/>
    <row r="39375" ht="12.75" customHeight="1" x14ac:dyDescent="0.2"/>
    <row r="39376" ht="12.75" customHeight="1" x14ac:dyDescent="0.2"/>
    <row r="39377" ht="12.75" customHeight="1" x14ac:dyDescent="0.2"/>
    <row r="39378" ht="12.75" customHeight="1" x14ac:dyDescent="0.2"/>
    <row r="39379" ht="12.75" customHeight="1" x14ac:dyDescent="0.2"/>
    <row r="39380" ht="12.75" customHeight="1" x14ac:dyDescent="0.2"/>
    <row r="39381" ht="12.75" customHeight="1" x14ac:dyDescent="0.2"/>
    <row r="39382" ht="12.75" customHeight="1" x14ac:dyDescent="0.2"/>
    <row r="39383" ht="12.75" customHeight="1" x14ac:dyDescent="0.2"/>
    <row r="39384" ht="12.75" customHeight="1" x14ac:dyDescent="0.2"/>
    <row r="39385" ht="12.75" customHeight="1" x14ac:dyDescent="0.2"/>
    <row r="39386" ht="12.75" customHeight="1" x14ac:dyDescent="0.2"/>
    <row r="39387" ht="12.75" customHeight="1" x14ac:dyDescent="0.2"/>
    <row r="39388" ht="12.75" customHeight="1" x14ac:dyDescent="0.2"/>
    <row r="39389" ht="12.75" customHeight="1" x14ac:dyDescent="0.2"/>
    <row r="39390" ht="12.75" customHeight="1" x14ac:dyDescent="0.2"/>
    <row r="39391" ht="12.75" customHeight="1" x14ac:dyDescent="0.2"/>
    <row r="39392" ht="12.75" customHeight="1" x14ac:dyDescent="0.2"/>
    <row r="39393" ht="12.75" customHeight="1" x14ac:dyDescent="0.2"/>
    <row r="39394" ht="12.75" customHeight="1" x14ac:dyDescent="0.2"/>
    <row r="39395" ht="12.75" customHeight="1" x14ac:dyDescent="0.2"/>
    <row r="39396" ht="12.75" customHeight="1" x14ac:dyDescent="0.2"/>
    <row r="39397" ht="12.75" customHeight="1" x14ac:dyDescent="0.2"/>
    <row r="39398" ht="12.75" customHeight="1" x14ac:dyDescent="0.2"/>
    <row r="39399" ht="12.75" customHeight="1" x14ac:dyDescent="0.2"/>
    <row r="39400" ht="12.75" customHeight="1" x14ac:dyDescent="0.2"/>
    <row r="39401" ht="12.75" customHeight="1" x14ac:dyDescent="0.2"/>
    <row r="39402" ht="12.75" customHeight="1" x14ac:dyDescent="0.2"/>
    <row r="39403" ht="12.75" customHeight="1" x14ac:dyDescent="0.2"/>
    <row r="39404" ht="12.75" customHeight="1" x14ac:dyDescent="0.2"/>
    <row r="39405" ht="12.75" customHeight="1" x14ac:dyDescent="0.2"/>
    <row r="39406" ht="12.75" customHeight="1" x14ac:dyDescent="0.2"/>
    <row r="39407" ht="12.75" customHeight="1" x14ac:dyDescent="0.2"/>
    <row r="39408" ht="12.75" customHeight="1" x14ac:dyDescent="0.2"/>
    <row r="39409" ht="12.75" customHeight="1" x14ac:dyDescent="0.2"/>
    <row r="39410" ht="12.75" customHeight="1" x14ac:dyDescent="0.2"/>
    <row r="39411" ht="12.75" customHeight="1" x14ac:dyDescent="0.2"/>
    <row r="39412" ht="12.75" customHeight="1" x14ac:dyDescent="0.2"/>
    <row r="39413" ht="12.75" customHeight="1" x14ac:dyDescent="0.2"/>
    <row r="39414" ht="12.75" customHeight="1" x14ac:dyDescent="0.2"/>
    <row r="39415" ht="12.75" customHeight="1" x14ac:dyDescent="0.2"/>
    <row r="39416" ht="12.75" customHeight="1" x14ac:dyDescent="0.2"/>
    <row r="39417" ht="12.75" customHeight="1" x14ac:dyDescent="0.2"/>
    <row r="39418" ht="12.75" customHeight="1" x14ac:dyDescent="0.2"/>
    <row r="39419" ht="12.75" customHeight="1" x14ac:dyDescent="0.2"/>
    <row r="39420" ht="12.75" customHeight="1" x14ac:dyDescent="0.2"/>
    <row r="39421" ht="12.75" customHeight="1" x14ac:dyDescent="0.2"/>
    <row r="39422" ht="12.75" customHeight="1" x14ac:dyDescent="0.2"/>
    <row r="39423" ht="12.75" customHeight="1" x14ac:dyDescent="0.2"/>
    <row r="39424" ht="12.75" customHeight="1" x14ac:dyDescent="0.2"/>
    <row r="39425" ht="12.75" customHeight="1" x14ac:dyDescent="0.2"/>
    <row r="39426" ht="12.75" customHeight="1" x14ac:dyDescent="0.2"/>
    <row r="39427" ht="12.75" customHeight="1" x14ac:dyDescent="0.2"/>
    <row r="39428" ht="12.75" customHeight="1" x14ac:dyDescent="0.2"/>
    <row r="39429" ht="12.75" customHeight="1" x14ac:dyDescent="0.2"/>
    <row r="39430" ht="12.75" customHeight="1" x14ac:dyDescent="0.2"/>
    <row r="39431" ht="12.75" customHeight="1" x14ac:dyDescent="0.2"/>
    <row r="39432" ht="12.75" customHeight="1" x14ac:dyDescent="0.2"/>
    <row r="39433" ht="12.75" customHeight="1" x14ac:dyDescent="0.2"/>
    <row r="39434" ht="12.75" customHeight="1" x14ac:dyDescent="0.2"/>
    <row r="39435" ht="12.75" customHeight="1" x14ac:dyDescent="0.2"/>
    <row r="39436" ht="12.75" customHeight="1" x14ac:dyDescent="0.2"/>
    <row r="39437" ht="12.75" customHeight="1" x14ac:dyDescent="0.2"/>
    <row r="39438" ht="12.75" customHeight="1" x14ac:dyDescent="0.2"/>
    <row r="39439" ht="12.75" customHeight="1" x14ac:dyDescent="0.2"/>
    <row r="39440" ht="12.75" customHeight="1" x14ac:dyDescent="0.2"/>
    <row r="39441" ht="12.75" customHeight="1" x14ac:dyDescent="0.2"/>
    <row r="39442" ht="12.75" customHeight="1" x14ac:dyDescent="0.2"/>
    <row r="39443" ht="12.75" customHeight="1" x14ac:dyDescent="0.2"/>
    <row r="39444" ht="12.75" customHeight="1" x14ac:dyDescent="0.2"/>
    <row r="39445" ht="12.75" customHeight="1" x14ac:dyDescent="0.2"/>
    <row r="39446" ht="12.75" customHeight="1" x14ac:dyDescent="0.2"/>
    <row r="39447" ht="12.75" customHeight="1" x14ac:dyDescent="0.2"/>
    <row r="39448" ht="12.75" customHeight="1" x14ac:dyDescent="0.2"/>
    <row r="39449" ht="12.75" customHeight="1" x14ac:dyDescent="0.2"/>
    <row r="39450" ht="12.75" customHeight="1" x14ac:dyDescent="0.2"/>
    <row r="39451" ht="12.75" customHeight="1" x14ac:dyDescent="0.2"/>
    <row r="39452" ht="12.75" customHeight="1" x14ac:dyDescent="0.2"/>
    <row r="39453" ht="12.75" customHeight="1" x14ac:dyDescent="0.2"/>
    <row r="39454" ht="12.75" customHeight="1" x14ac:dyDescent="0.2"/>
    <row r="39455" ht="12.75" customHeight="1" x14ac:dyDescent="0.2"/>
    <row r="39456" ht="12.75" customHeight="1" x14ac:dyDescent="0.2"/>
    <row r="39457" ht="12.75" customHeight="1" x14ac:dyDescent="0.2"/>
    <row r="39458" ht="12.75" customHeight="1" x14ac:dyDescent="0.2"/>
    <row r="39459" ht="12.75" customHeight="1" x14ac:dyDescent="0.2"/>
    <row r="39460" ht="12.75" customHeight="1" x14ac:dyDescent="0.2"/>
    <row r="39461" ht="12.75" customHeight="1" x14ac:dyDescent="0.2"/>
    <row r="39462" ht="12.75" customHeight="1" x14ac:dyDescent="0.2"/>
    <row r="39463" ht="12.75" customHeight="1" x14ac:dyDescent="0.2"/>
    <row r="39464" ht="12.75" customHeight="1" x14ac:dyDescent="0.2"/>
    <row r="39465" ht="12.75" customHeight="1" x14ac:dyDescent="0.2"/>
    <row r="39466" ht="12.75" customHeight="1" x14ac:dyDescent="0.2"/>
    <row r="39467" ht="12.75" customHeight="1" x14ac:dyDescent="0.2"/>
    <row r="39468" ht="12.75" customHeight="1" x14ac:dyDescent="0.2"/>
    <row r="39469" ht="12.75" customHeight="1" x14ac:dyDescent="0.2"/>
    <row r="39470" ht="12.75" customHeight="1" x14ac:dyDescent="0.2"/>
    <row r="39471" ht="12.75" customHeight="1" x14ac:dyDescent="0.2"/>
    <row r="39472" ht="12.75" customHeight="1" x14ac:dyDescent="0.2"/>
    <row r="39473" ht="12.75" customHeight="1" x14ac:dyDescent="0.2"/>
    <row r="39474" ht="12.75" customHeight="1" x14ac:dyDescent="0.2"/>
    <row r="39475" ht="12.75" customHeight="1" x14ac:dyDescent="0.2"/>
    <row r="39476" ht="12.75" customHeight="1" x14ac:dyDescent="0.2"/>
    <row r="39477" ht="12.75" customHeight="1" x14ac:dyDescent="0.2"/>
    <row r="39478" ht="12.75" customHeight="1" x14ac:dyDescent="0.2"/>
    <row r="39479" ht="12.75" customHeight="1" x14ac:dyDescent="0.2"/>
    <row r="39480" ht="12.75" customHeight="1" x14ac:dyDescent="0.2"/>
    <row r="39481" ht="12.75" customHeight="1" x14ac:dyDescent="0.2"/>
    <row r="39482" ht="12.75" customHeight="1" x14ac:dyDescent="0.2"/>
    <row r="39483" ht="12.75" customHeight="1" x14ac:dyDescent="0.2"/>
    <row r="39484" ht="12.75" customHeight="1" x14ac:dyDescent="0.2"/>
    <row r="39485" ht="12.75" customHeight="1" x14ac:dyDescent="0.2"/>
    <row r="39486" ht="12.75" customHeight="1" x14ac:dyDescent="0.2"/>
    <row r="39487" ht="12.75" customHeight="1" x14ac:dyDescent="0.2"/>
    <row r="39488" ht="12.75" customHeight="1" x14ac:dyDescent="0.2"/>
    <row r="39489" ht="12.75" customHeight="1" x14ac:dyDescent="0.2"/>
    <row r="39490" ht="12.75" customHeight="1" x14ac:dyDescent="0.2"/>
    <row r="39491" ht="12.75" customHeight="1" x14ac:dyDescent="0.2"/>
    <row r="39492" ht="12.75" customHeight="1" x14ac:dyDescent="0.2"/>
    <row r="39493" ht="12.75" customHeight="1" x14ac:dyDescent="0.2"/>
    <row r="39494" ht="12.75" customHeight="1" x14ac:dyDescent="0.2"/>
    <row r="39495" ht="12.75" customHeight="1" x14ac:dyDescent="0.2"/>
    <row r="39496" ht="12.75" customHeight="1" x14ac:dyDescent="0.2"/>
    <row r="39497" ht="12.75" customHeight="1" x14ac:dyDescent="0.2"/>
    <row r="39498" ht="12.75" customHeight="1" x14ac:dyDescent="0.2"/>
    <row r="39499" ht="12.75" customHeight="1" x14ac:dyDescent="0.2"/>
    <row r="39500" ht="12.75" customHeight="1" x14ac:dyDescent="0.2"/>
    <row r="39501" ht="12.75" customHeight="1" x14ac:dyDescent="0.2"/>
    <row r="39502" ht="12.75" customHeight="1" x14ac:dyDescent="0.2"/>
    <row r="39503" ht="12.75" customHeight="1" x14ac:dyDescent="0.2"/>
    <row r="39504" ht="12.75" customHeight="1" x14ac:dyDescent="0.2"/>
    <row r="39505" ht="12.75" customHeight="1" x14ac:dyDescent="0.2"/>
    <row r="39506" ht="12.75" customHeight="1" x14ac:dyDescent="0.2"/>
    <row r="39507" ht="12.75" customHeight="1" x14ac:dyDescent="0.2"/>
    <row r="39508" ht="12.75" customHeight="1" x14ac:dyDescent="0.2"/>
    <row r="39509" ht="12.75" customHeight="1" x14ac:dyDescent="0.2"/>
    <row r="39510" ht="12.75" customHeight="1" x14ac:dyDescent="0.2"/>
    <row r="39511" ht="12.75" customHeight="1" x14ac:dyDescent="0.2"/>
    <row r="39512" ht="12.75" customHeight="1" x14ac:dyDescent="0.2"/>
    <row r="39513" ht="12.75" customHeight="1" x14ac:dyDescent="0.2"/>
    <row r="39514" ht="12.75" customHeight="1" x14ac:dyDescent="0.2"/>
    <row r="39515" ht="12.75" customHeight="1" x14ac:dyDescent="0.2"/>
    <row r="39516" ht="12.75" customHeight="1" x14ac:dyDescent="0.2"/>
    <row r="39517" ht="12.75" customHeight="1" x14ac:dyDescent="0.2"/>
    <row r="39518" ht="12.75" customHeight="1" x14ac:dyDescent="0.2"/>
    <row r="39519" ht="12.75" customHeight="1" x14ac:dyDescent="0.2"/>
    <row r="39520" ht="12.75" customHeight="1" x14ac:dyDescent="0.2"/>
    <row r="39521" ht="12.75" customHeight="1" x14ac:dyDescent="0.2"/>
    <row r="39522" ht="12.75" customHeight="1" x14ac:dyDescent="0.2"/>
    <row r="39523" ht="12.75" customHeight="1" x14ac:dyDescent="0.2"/>
    <row r="39524" ht="12.75" customHeight="1" x14ac:dyDescent="0.2"/>
    <row r="39525" ht="12.75" customHeight="1" x14ac:dyDescent="0.2"/>
    <row r="39526" ht="12.75" customHeight="1" x14ac:dyDescent="0.2"/>
    <row r="39527" ht="12.75" customHeight="1" x14ac:dyDescent="0.2"/>
    <row r="39528" ht="12.75" customHeight="1" x14ac:dyDescent="0.2"/>
    <row r="39529" ht="12.75" customHeight="1" x14ac:dyDescent="0.2"/>
    <row r="39530" ht="12.75" customHeight="1" x14ac:dyDescent="0.2"/>
    <row r="39531" ht="12.75" customHeight="1" x14ac:dyDescent="0.2"/>
    <row r="39532" ht="12.75" customHeight="1" x14ac:dyDescent="0.2"/>
    <row r="39533" ht="12.75" customHeight="1" x14ac:dyDescent="0.2"/>
    <row r="39534" ht="12.75" customHeight="1" x14ac:dyDescent="0.2"/>
    <row r="39535" ht="12.75" customHeight="1" x14ac:dyDescent="0.2"/>
    <row r="39536" ht="12.75" customHeight="1" x14ac:dyDescent="0.2"/>
    <row r="39537" ht="12.75" customHeight="1" x14ac:dyDescent="0.2"/>
    <row r="39538" ht="12.75" customHeight="1" x14ac:dyDescent="0.2"/>
    <row r="39539" ht="12.75" customHeight="1" x14ac:dyDescent="0.2"/>
    <row r="39540" ht="12.75" customHeight="1" x14ac:dyDescent="0.2"/>
    <row r="39541" ht="12.75" customHeight="1" x14ac:dyDescent="0.2"/>
    <row r="39542" ht="12.75" customHeight="1" x14ac:dyDescent="0.2"/>
    <row r="39543" ht="12.75" customHeight="1" x14ac:dyDescent="0.2"/>
    <row r="39544" ht="12.75" customHeight="1" x14ac:dyDescent="0.2"/>
    <row r="39545" ht="12.75" customHeight="1" x14ac:dyDescent="0.2"/>
    <row r="39546" ht="12.75" customHeight="1" x14ac:dyDescent="0.2"/>
    <row r="39547" ht="12.75" customHeight="1" x14ac:dyDescent="0.2"/>
    <row r="39548" ht="12.75" customHeight="1" x14ac:dyDescent="0.2"/>
    <row r="39549" ht="12.75" customHeight="1" x14ac:dyDescent="0.2"/>
    <row r="39550" ht="12.75" customHeight="1" x14ac:dyDescent="0.2"/>
    <row r="39551" ht="12.75" customHeight="1" x14ac:dyDescent="0.2"/>
    <row r="39552" ht="12.75" customHeight="1" x14ac:dyDescent="0.2"/>
    <row r="39553" ht="12.75" customHeight="1" x14ac:dyDescent="0.2"/>
    <row r="39554" ht="12.75" customHeight="1" x14ac:dyDescent="0.2"/>
    <row r="39555" ht="12.75" customHeight="1" x14ac:dyDescent="0.2"/>
    <row r="39556" ht="12.75" customHeight="1" x14ac:dyDescent="0.2"/>
    <row r="39557" ht="12.75" customHeight="1" x14ac:dyDescent="0.2"/>
    <row r="39558" ht="12.75" customHeight="1" x14ac:dyDescent="0.2"/>
    <row r="39559" ht="12.75" customHeight="1" x14ac:dyDescent="0.2"/>
    <row r="39560" ht="12.75" customHeight="1" x14ac:dyDescent="0.2"/>
    <row r="39561" ht="12.75" customHeight="1" x14ac:dyDescent="0.2"/>
    <row r="39562" ht="12.75" customHeight="1" x14ac:dyDescent="0.2"/>
    <row r="39563" ht="12.75" customHeight="1" x14ac:dyDescent="0.2"/>
    <row r="39564" ht="12.75" customHeight="1" x14ac:dyDescent="0.2"/>
    <row r="39565" ht="12.75" customHeight="1" x14ac:dyDescent="0.2"/>
    <row r="39566" ht="12.75" customHeight="1" x14ac:dyDescent="0.2"/>
    <row r="39567" ht="12.75" customHeight="1" x14ac:dyDescent="0.2"/>
    <row r="39568" ht="12.75" customHeight="1" x14ac:dyDescent="0.2"/>
    <row r="39569" ht="12.75" customHeight="1" x14ac:dyDescent="0.2"/>
    <row r="39570" ht="12.75" customHeight="1" x14ac:dyDescent="0.2"/>
    <row r="39571" ht="12.75" customHeight="1" x14ac:dyDescent="0.2"/>
    <row r="39572" ht="12.75" customHeight="1" x14ac:dyDescent="0.2"/>
    <row r="39573" ht="12.75" customHeight="1" x14ac:dyDescent="0.2"/>
    <row r="39574" ht="12.75" customHeight="1" x14ac:dyDescent="0.2"/>
    <row r="39575" ht="12.75" customHeight="1" x14ac:dyDescent="0.2"/>
    <row r="39576" ht="12.75" customHeight="1" x14ac:dyDescent="0.2"/>
    <row r="39577" ht="12.75" customHeight="1" x14ac:dyDescent="0.2"/>
    <row r="39578" ht="12.75" customHeight="1" x14ac:dyDescent="0.2"/>
    <row r="39579" ht="12.75" customHeight="1" x14ac:dyDescent="0.2"/>
    <row r="39580" ht="12.75" customHeight="1" x14ac:dyDescent="0.2"/>
    <row r="39581" ht="12.75" customHeight="1" x14ac:dyDescent="0.2"/>
    <row r="39582" ht="12.75" customHeight="1" x14ac:dyDescent="0.2"/>
    <row r="39583" ht="12.75" customHeight="1" x14ac:dyDescent="0.2"/>
    <row r="39584" ht="12.75" customHeight="1" x14ac:dyDescent="0.2"/>
    <row r="39585" ht="12.75" customHeight="1" x14ac:dyDescent="0.2"/>
    <row r="39586" ht="12.75" customHeight="1" x14ac:dyDescent="0.2"/>
    <row r="39587" ht="12.75" customHeight="1" x14ac:dyDescent="0.2"/>
    <row r="39588" ht="12.75" customHeight="1" x14ac:dyDescent="0.2"/>
    <row r="39589" ht="12.75" customHeight="1" x14ac:dyDescent="0.2"/>
    <row r="39590" ht="12.75" customHeight="1" x14ac:dyDescent="0.2"/>
    <row r="39591" ht="12.75" customHeight="1" x14ac:dyDescent="0.2"/>
    <row r="39592" ht="12.75" customHeight="1" x14ac:dyDescent="0.2"/>
    <row r="39593" ht="12.75" customHeight="1" x14ac:dyDescent="0.2"/>
    <row r="39594" ht="12.75" customHeight="1" x14ac:dyDescent="0.2"/>
    <row r="39595" ht="12.75" customHeight="1" x14ac:dyDescent="0.2"/>
    <row r="39596" ht="12.75" customHeight="1" x14ac:dyDescent="0.2"/>
    <row r="39597" ht="12.75" customHeight="1" x14ac:dyDescent="0.2"/>
    <row r="39598" ht="12.75" customHeight="1" x14ac:dyDescent="0.2"/>
    <row r="39599" ht="12.75" customHeight="1" x14ac:dyDescent="0.2"/>
    <row r="39600" ht="12.75" customHeight="1" x14ac:dyDescent="0.2"/>
    <row r="39601" ht="12.75" customHeight="1" x14ac:dyDescent="0.2"/>
    <row r="39602" ht="12.75" customHeight="1" x14ac:dyDescent="0.2"/>
    <row r="39603" ht="12.75" customHeight="1" x14ac:dyDescent="0.2"/>
    <row r="39604" ht="12.75" customHeight="1" x14ac:dyDescent="0.2"/>
    <row r="39605" ht="12.75" customHeight="1" x14ac:dyDescent="0.2"/>
    <row r="39606" ht="12.75" customHeight="1" x14ac:dyDescent="0.2"/>
    <row r="39607" ht="12.75" customHeight="1" x14ac:dyDescent="0.2"/>
    <row r="39608" ht="12.75" customHeight="1" x14ac:dyDescent="0.2"/>
    <row r="39609" ht="12.75" customHeight="1" x14ac:dyDescent="0.2"/>
    <row r="39610" ht="12.75" customHeight="1" x14ac:dyDescent="0.2"/>
    <row r="39611" ht="12.75" customHeight="1" x14ac:dyDescent="0.2"/>
    <row r="39612" ht="12.75" customHeight="1" x14ac:dyDescent="0.2"/>
    <row r="39613" ht="12.75" customHeight="1" x14ac:dyDescent="0.2"/>
    <row r="39614" ht="12.75" customHeight="1" x14ac:dyDescent="0.2"/>
    <row r="39615" ht="12.75" customHeight="1" x14ac:dyDescent="0.2"/>
    <row r="39616" ht="12.75" customHeight="1" x14ac:dyDescent="0.2"/>
    <row r="39617" ht="12.75" customHeight="1" x14ac:dyDescent="0.2"/>
    <row r="39618" ht="12.75" customHeight="1" x14ac:dyDescent="0.2"/>
    <row r="39619" ht="12.75" customHeight="1" x14ac:dyDescent="0.2"/>
    <row r="39620" ht="12.75" customHeight="1" x14ac:dyDescent="0.2"/>
    <row r="39621" ht="12.75" customHeight="1" x14ac:dyDescent="0.2"/>
    <row r="39622" ht="12.75" customHeight="1" x14ac:dyDescent="0.2"/>
    <row r="39623" ht="12.75" customHeight="1" x14ac:dyDescent="0.2"/>
    <row r="39624" ht="12.75" customHeight="1" x14ac:dyDescent="0.2"/>
    <row r="39625" ht="12.75" customHeight="1" x14ac:dyDescent="0.2"/>
    <row r="39626" ht="12.75" customHeight="1" x14ac:dyDescent="0.2"/>
    <row r="39627" ht="12.75" customHeight="1" x14ac:dyDescent="0.2"/>
    <row r="39628" ht="12.75" customHeight="1" x14ac:dyDescent="0.2"/>
    <row r="39629" ht="12.75" customHeight="1" x14ac:dyDescent="0.2"/>
    <row r="39630" ht="12.75" customHeight="1" x14ac:dyDescent="0.2"/>
    <row r="39631" ht="12.75" customHeight="1" x14ac:dyDescent="0.2"/>
    <row r="39632" ht="12.75" customHeight="1" x14ac:dyDescent="0.2"/>
    <row r="39633" ht="12.75" customHeight="1" x14ac:dyDescent="0.2"/>
    <row r="39634" ht="12.75" customHeight="1" x14ac:dyDescent="0.2"/>
    <row r="39635" ht="12.75" customHeight="1" x14ac:dyDescent="0.2"/>
    <row r="39636" ht="12.75" customHeight="1" x14ac:dyDescent="0.2"/>
    <row r="39637" ht="12.75" customHeight="1" x14ac:dyDescent="0.2"/>
    <row r="39638" ht="12.75" customHeight="1" x14ac:dyDescent="0.2"/>
    <row r="39639" ht="12.75" customHeight="1" x14ac:dyDescent="0.2"/>
    <row r="39640" ht="12.75" customHeight="1" x14ac:dyDescent="0.2"/>
    <row r="39641" ht="12.75" customHeight="1" x14ac:dyDescent="0.2"/>
    <row r="39642" ht="12.75" customHeight="1" x14ac:dyDescent="0.2"/>
    <row r="39643" ht="12.75" customHeight="1" x14ac:dyDescent="0.2"/>
    <row r="39644" ht="12.75" customHeight="1" x14ac:dyDescent="0.2"/>
    <row r="39645" ht="12.75" customHeight="1" x14ac:dyDescent="0.2"/>
    <row r="39646" ht="12.75" customHeight="1" x14ac:dyDescent="0.2"/>
    <row r="39647" ht="12.75" customHeight="1" x14ac:dyDescent="0.2"/>
    <row r="39648" ht="12.75" customHeight="1" x14ac:dyDescent="0.2"/>
    <row r="39649" ht="12.75" customHeight="1" x14ac:dyDescent="0.2"/>
    <row r="39650" ht="12.75" customHeight="1" x14ac:dyDescent="0.2"/>
    <row r="39651" ht="12.75" customHeight="1" x14ac:dyDescent="0.2"/>
    <row r="39652" ht="12.75" customHeight="1" x14ac:dyDescent="0.2"/>
    <row r="39653" ht="12.75" customHeight="1" x14ac:dyDescent="0.2"/>
    <row r="39654" ht="12.75" customHeight="1" x14ac:dyDescent="0.2"/>
    <row r="39655" ht="12.75" customHeight="1" x14ac:dyDescent="0.2"/>
    <row r="39656" ht="12.75" customHeight="1" x14ac:dyDescent="0.2"/>
    <row r="39657" ht="12.75" customHeight="1" x14ac:dyDescent="0.2"/>
    <row r="39658" ht="12.75" customHeight="1" x14ac:dyDescent="0.2"/>
    <row r="39659" ht="12.75" customHeight="1" x14ac:dyDescent="0.2"/>
    <row r="39660" ht="12.75" customHeight="1" x14ac:dyDescent="0.2"/>
    <row r="39661" ht="12.75" customHeight="1" x14ac:dyDescent="0.2"/>
    <row r="39662" ht="12.75" customHeight="1" x14ac:dyDescent="0.2"/>
    <row r="39663" ht="12.75" customHeight="1" x14ac:dyDescent="0.2"/>
    <row r="39664" ht="12.75" customHeight="1" x14ac:dyDescent="0.2"/>
    <row r="39665" ht="12.75" customHeight="1" x14ac:dyDescent="0.2"/>
    <row r="39666" ht="12.75" customHeight="1" x14ac:dyDescent="0.2"/>
    <row r="39667" ht="12.75" customHeight="1" x14ac:dyDescent="0.2"/>
    <row r="39668" ht="12.75" customHeight="1" x14ac:dyDescent="0.2"/>
    <row r="39669" ht="12.75" customHeight="1" x14ac:dyDescent="0.2"/>
    <row r="39670" ht="12.75" customHeight="1" x14ac:dyDescent="0.2"/>
    <row r="39671" ht="12.75" customHeight="1" x14ac:dyDescent="0.2"/>
    <row r="39672" ht="12.75" customHeight="1" x14ac:dyDescent="0.2"/>
    <row r="39673" ht="12.75" customHeight="1" x14ac:dyDescent="0.2"/>
    <row r="39674" ht="12.75" customHeight="1" x14ac:dyDescent="0.2"/>
    <row r="39675" ht="12.75" customHeight="1" x14ac:dyDescent="0.2"/>
    <row r="39676" ht="12.75" customHeight="1" x14ac:dyDescent="0.2"/>
    <row r="39677" ht="12.75" customHeight="1" x14ac:dyDescent="0.2"/>
    <row r="39678" ht="12.75" customHeight="1" x14ac:dyDescent="0.2"/>
    <row r="39679" ht="12.75" customHeight="1" x14ac:dyDescent="0.2"/>
    <row r="39680" ht="12.75" customHeight="1" x14ac:dyDescent="0.2"/>
    <row r="39681" ht="12.75" customHeight="1" x14ac:dyDescent="0.2"/>
    <row r="39682" ht="12.75" customHeight="1" x14ac:dyDescent="0.2"/>
    <row r="39683" ht="12.75" customHeight="1" x14ac:dyDescent="0.2"/>
    <row r="39684" ht="12.75" customHeight="1" x14ac:dyDescent="0.2"/>
    <row r="39685" ht="12.75" customHeight="1" x14ac:dyDescent="0.2"/>
    <row r="39686" ht="12.75" customHeight="1" x14ac:dyDescent="0.2"/>
    <row r="39687" ht="12.75" customHeight="1" x14ac:dyDescent="0.2"/>
    <row r="39688" ht="12.75" customHeight="1" x14ac:dyDescent="0.2"/>
    <row r="39689" ht="12.75" customHeight="1" x14ac:dyDescent="0.2"/>
    <row r="39690" ht="12.75" customHeight="1" x14ac:dyDescent="0.2"/>
    <row r="39691" ht="12.75" customHeight="1" x14ac:dyDescent="0.2"/>
    <row r="39692" ht="12.75" customHeight="1" x14ac:dyDescent="0.2"/>
    <row r="39693" ht="12.75" customHeight="1" x14ac:dyDescent="0.2"/>
    <row r="39694" ht="12.75" customHeight="1" x14ac:dyDescent="0.2"/>
    <row r="39695" ht="12.75" customHeight="1" x14ac:dyDescent="0.2"/>
    <row r="39696" ht="12.75" customHeight="1" x14ac:dyDescent="0.2"/>
    <row r="39697" ht="12.75" customHeight="1" x14ac:dyDescent="0.2"/>
    <row r="39698" ht="12.75" customHeight="1" x14ac:dyDescent="0.2"/>
    <row r="39699" ht="12.75" customHeight="1" x14ac:dyDescent="0.2"/>
    <row r="39700" ht="12.75" customHeight="1" x14ac:dyDescent="0.2"/>
    <row r="39701" ht="12.75" customHeight="1" x14ac:dyDescent="0.2"/>
    <row r="39702" ht="12.75" customHeight="1" x14ac:dyDescent="0.2"/>
    <row r="39703" ht="12.75" customHeight="1" x14ac:dyDescent="0.2"/>
    <row r="39704" ht="12.75" customHeight="1" x14ac:dyDescent="0.2"/>
    <row r="39705" ht="12.75" customHeight="1" x14ac:dyDescent="0.2"/>
    <row r="39706" ht="12.75" customHeight="1" x14ac:dyDescent="0.2"/>
    <row r="39707" ht="12.75" customHeight="1" x14ac:dyDescent="0.2"/>
    <row r="39708" ht="12.75" customHeight="1" x14ac:dyDescent="0.2"/>
    <row r="39709" ht="12.75" customHeight="1" x14ac:dyDescent="0.2"/>
    <row r="39710" ht="12.75" customHeight="1" x14ac:dyDescent="0.2"/>
    <row r="39711" ht="12.75" customHeight="1" x14ac:dyDescent="0.2"/>
    <row r="39712" ht="12.75" customHeight="1" x14ac:dyDescent="0.2"/>
    <row r="39713" ht="12.75" customHeight="1" x14ac:dyDescent="0.2"/>
    <row r="39714" ht="12.75" customHeight="1" x14ac:dyDescent="0.2"/>
    <row r="39715" ht="12.75" customHeight="1" x14ac:dyDescent="0.2"/>
    <row r="39716" ht="12.75" customHeight="1" x14ac:dyDescent="0.2"/>
    <row r="39717" ht="12.75" customHeight="1" x14ac:dyDescent="0.2"/>
    <row r="39718" ht="12.75" customHeight="1" x14ac:dyDescent="0.2"/>
    <row r="39719" ht="12.75" customHeight="1" x14ac:dyDescent="0.2"/>
    <row r="39720" ht="12.75" customHeight="1" x14ac:dyDescent="0.2"/>
    <row r="39721" ht="12.75" customHeight="1" x14ac:dyDescent="0.2"/>
    <row r="39722" ht="12.75" customHeight="1" x14ac:dyDescent="0.2"/>
    <row r="39723" ht="12.75" customHeight="1" x14ac:dyDescent="0.2"/>
    <row r="39724" ht="12.75" customHeight="1" x14ac:dyDescent="0.2"/>
    <row r="39725" ht="12.75" customHeight="1" x14ac:dyDescent="0.2"/>
    <row r="39726" ht="12.75" customHeight="1" x14ac:dyDescent="0.2"/>
    <row r="39727" ht="12.75" customHeight="1" x14ac:dyDescent="0.2"/>
    <row r="39728" ht="12.75" customHeight="1" x14ac:dyDescent="0.2"/>
    <row r="39729" ht="12.75" customHeight="1" x14ac:dyDescent="0.2"/>
    <row r="39730" ht="12.75" customHeight="1" x14ac:dyDescent="0.2"/>
    <row r="39731" ht="12.75" customHeight="1" x14ac:dyDescent="0.2"/>
    <row r="39732" ht="12.75" customHeight="1" x14ac:dyDescent="0.2"/>
    <row r="39733" ht="12.75" customHeight="1" x14ac:dyDescent="0.2"/>
    <row r="39734" ht="12.75" customHeight="1" x14ac:dyDescent="0.2"/>
    <row r="39735" ht="12.75" customHeight="1" x14ac:dyDescent="0.2"/>
    <row r="39736" ht="12.75" customHeight="1" x14ac:dyDescent="0.2"/>
    <row r="39737" ht="12.75" customHeight="1" x14ac:dyDescent="0.2"/>
    <row r="39738" ht="12.75" customHeight="1" x14ac:dyDescent="0.2"/>
    <row r="39739" ht="12.75" customHeight="1" x14ac:dyDescent="0.2"/>
    <row r="39740" ht="12.75" customHeight="1" x14ac:dyDescent="0.2"/>
    <row r="39741" ht="12.75" customHeight="1" x14ac:dyDescent="0.2"/>
    <row r="39742" ht="12.75" customHeight="1" x14ac:dyDescent="0.2"/>
    <row r="39743" ht="12.75" customHeight="1" x14ac:dyDescent="0.2"/>
    <row r="39744" ht="12.75" customHeight="1" x14ac:dyDescent="0.2"/>
    <row r="39745" ht="12.75" customHeight="1" x14ac:dyDescent="0.2"/>
    <row r="39746" ht="12.75" customHeight="1" x14ac:dyDescent="0.2"/>
    <row r="39747" ht="12.75" customHeight="1" x14ac:dyDescent="0.2"/>
    <row r="39748" ht="12.75" customHeight="1" x14ac:dyDescent="0.2"/>
    <row r="39749" ht="12.75" customHeight="1" x14ac:dyDescent="0.2"/>
    <row r="39750" ht="12.75" customHeight="1" x14ac:dyDescent="0.2"/>
    <row r="39751" ht="12.75" customHeight="1" x14ac:dyDescent="0.2"/>
    <row r="39752" ht="12.75" customHeight="1" x14ac:dyDescent="0.2"/>
    <row r="39753" ht="12.75" customHeight="1" x14ac:dyDescent="0.2"/>
    <row r="39754" ht="12.75" customHeight="1" x14ac:dyDescent="0.2"/>
    <row r="39755" ht="12.75" customHeight="1" x14ac:dyDescent="0.2"/>
    <row r="39756" ht="12.75" customHeight="1" x14ac:dyDescent="0.2"/>
    <row r="39757" ht="12.75" customHeight="1" x14ac:dyDescent="0.2"/>
    <row r="39758" ht="12.75" customHeight="1" x14ac:dyDescent="0.2"/>
    <row r="39759" ht="12.75" customHeight="1" x14ac:dyDescent="0.2"/>
    <row r="39760" ht="12.75" customHeight="1" x14ac:dyDescent="0.2"/>
    <row r="39761" ht="12.75" customHeight="1" x14ac:dyDescent="0.2"/>
    <row r="39762" ht="12.75" customHeight="1" x14ac:dyDescent="0.2"/>
    <row r="39763" ht="12.75" customHeight="1" x14ac:dyDescent="0.2"/>
    <row r="39764" ht="12.75" customHeight="1" x14ac:dyDescent="0.2"/>
    <row r="39765" ht="12.75" customHeight="1" x14ac:dyDescent="0.2"/>
    <row r="39766" ht="12.75" customHeight="1" x14ac:dyDescent="0.2"/>
    <row r="39767" ht="12.75" customHeight="1" x14ac:dyDescent="0.2"/>
    <row r="39768" ht="12.75" customHeight="1" x14ac:dyDescent="0.2"/>
    <row r="39769" ht="12.75" customHeight="1" x14ac:dyDescent="0.2"/>
    <row r="39770" ht="12.75" customHeight="1" x14ac:dyDescent="0.2"/>
    <row r="39771" ht="12.75" customHeight="1" x14ac:dyDescent="0.2"/>
    <row r="39772" ht="12.75" customHeight="1" x14ac:dyDescent="0.2"/>
    <row r="39773" ht="12.75" customHeight="1" x14ac:dyDescent="0.2"/>
    <row r="39774" ht="12.75" customHeight="1" x14ac:dyDescent="0.2"/>
    <row r="39775" ht="12.75" customHeight="1" x14ac:dyDescent="0.2"/>
    <row r="39776" ht="12.75" customHeight="1" x14ac:dyDescent="0.2"/>
    <row r="39777" ht="12.75" customHeight="1" x14ac:dyDescent="0.2"/>
    <row r="39778" ht="12.75" customHeight="1" x14ac:dyDescent="0.2"/>
    <row r="39779" ht="12.75" customHeight="1" x14ac:dyDescent="0.2"/>
    <row r="39780" ht="12.75" customHeight="1" x14ac:dyDescent="0.2"/>
    <row r="39781" ht="12.75" customHeight="1" x14ac:dyDescent="0.2"/>
    <row r="39782" ht="12.75" customHeight="1" x14ac:dyDescent="0.2"/>
    <row r="39783" ht="12.75" customHeight="1" x14ac:dyDescent="0.2"/>
    <row r="39784" ht="12.75" customHeight="1" x14ac:dyDescent="0.2"/>
    <row r="39785" ht="12.75" customHeight="1" x14ac:dyDescent="0.2"/>
    <row r="39786" ht="12.75" customHeight="1" x14ac:dyDescent="0.2"/>
    <row r="39787" ht="12.75" customHeight="1" x14ac:dyDescent="0.2"/>
    <row r="39788" ht="12.75" customHeight="1" x14ac:dyDescent="0.2"/>
    <row r="39789" ht="12.75" customHeight="1" x14ac:dyDescent="0.2"/>
    <row r="39790" ht="12.75" customHeight="1" x14ac:dyDescent="0.2"/>
    <row r="39791" ht="12.75" customHeight="1" x14ac:dyDescent="0.2"/>
    <row r="39792" ht="12.75" customHeight="1" x14ac:dyDescent="0.2"/>
    <row r="39793" ht="12.75" customHeight="1" x14ac:dyDescent="0.2"/>
    <row r="39794" ht="12.75" customHeight="1" x14ac:dyDescent="0.2"/>
    <row r="39795" ht="12.75" customHeight="1" x14ac:dyDescent="0.2"/>
    <row r="39796" ht="12.75" customHeight="1" x14ac:dyDescent="0.2"/>
    <row r="39797" ht="12.75" customHeight="1" x14ac:dyDescent="0.2"/>
    <row r="39798" ht="12.75" customHeight="1" x14ac:dyDescent="0.2"/>
    <row r="39799" ht="12.75" customHeight="1" x14ac:dyDescent="0.2"/>
    <row r="39800" ht="12.75" customHeight="1" x14ac:dyDescent="0.2"/>
    <row r="39801" ht="12.75" customHeight="1" x14ac:dyDescent="0.2"/>
    <row r="39802" ht="12.75" customHeight="1" x14ac:dyDescent="0.2"/>
    <row r="39803" ht="12.75" customHeight="1" x14ac:dyDescent="0.2"/>
    <row r="39804" ht="12.75" customHeight="1" x14ac:dyDescent="0.2"/>
    <row r="39805" ht="12.75" customHeight="1" x14ac:dyDescent="0.2"/>
    <row r="39806" ht="12.75" customHeight="1" x14ac:dyDescent="0.2"/>
    <row r="39807" ht="12.75" customHeight="1" x14ac:dyDescent="0.2"/>
    <row r="39808" ht="12.75" customHeight="1" x14ac:dyDescent="0.2"/>
    <row r="39809" ht="12.75" customHeight="1" x14ac:dyDescent="0.2"/>
    <row r="39810" ht="12.75" customHeight="1" x14ac:dyDescent="0.2"/>
    <row r="39811" ht="12.75" customHeight="1" x14ac:dyDescent="0.2"/>
    <row r="39812" ht="12.75" customHeight="1" x14ac:dyDescent="0.2"/>
    <row r="39813" ht="12.75" customHeight="1" x14ac:dyDescent="0.2"/>
    <row r="39814" ht="12.75" customHeight="1" x14ac:dyDescent="0.2"/>
    <row r="39815" ht="12.75" customHeight="1" x14ac:dyDescent="0.2"/>
    <row r="39816" ht="12.75" customHeight="1" x14ac:dyDescent="0.2"/>
    <row r="39817" ht="12.75" customHeight="1" x14ac:dyDescent="0.2"/>
    <row r="39818" ht="12.75" customHeight="1" x14ac:dyDescent="0.2"/>
    <row r="39819" ht="12.75" customHeight="1" x14ac:dyDescent="0.2"/>
    <row r="39820" ht="12.75" customHeight="1" x14ac:dyDescent="0.2"/>
    <row r="39821" ht="12.75" customHeight="1" x14ac:dyDescent="0.2"/>
    <row r="39822" ht="12.75" customHeight="1" x14ac:dyDescent="0.2"/>
    <row r="39823" ht="12.75" customHeight="1" x14ac:dyDescent="0.2"/>
    <row r="39824" ht="12.75" customHeight="1" x14ac:dyDescent="0.2"/>
    <row r="39825" ht="12.75" customHeight="1" x14ac:dyDescent="0.2"/>
    <row r="39826" ht="12.75" customHeight="1" x14ac:dyDescent="0.2"/>
    <row r="39827" ht="12.75" customHeight="1" x14ac:dyDescent="0.2"/>
    <row r="39828" ht="12.75" customHeight="1" x14ac:dyDescent="0.2"/>
    <row r="39829" ht="12.75" customHeight="1" x14ac:dyDescent="0.2"/>
    <row r="39830" ht="12.75" customHeight="1" x14ac:dyDescent="0.2"/>
    <row r="39831" ht="12.75" customHeight="1" x14ac:dyDescent="0.2"/>
    <row r="39832" ht="12.75" customHeight="1" x14ac:dyDescent="0.2"/>
    <row r="39833" ht="12.75" customHeight="1" x14ac:dyDescent="0.2"/>
    <row r="39834" ht="12.75" customHeight="1" x14ac:dyDescent="0.2"/>
    <row r="39835" ht="12.75" customHeight="1" x14ac:dyDescent="0.2"/>
    <row r="39836" ht="12.75" customHeight="1" x14ac:dyDescent="0.2"/>
    <row r="39837" ht="12.75" customHeight="1" x14ac:dyDescent="0.2"/>
    <row r="39838" ht="12.75" customHeight="1" x14ac:dyDescent="0.2"/>
    <row r="39839" ht="12.75" customHeight="1" x14ac:dyDescent="0.2"/>
    <row r="39840" ht="12.75" customHeight="1" x14ac:dyDescent="0.2"/>
    <row r="39841" ht="12.75" customHeight="1" x14ac:dyDescent="0.2"/>
    <row r="39842" ht="12.75" customHeight="1" x14ac:dyDescent="0.2"/>
    <row r="39843" ht="12.75" customHeight="1" x14ac:dyDescent="0.2"/>
    <row r="39844" ht="12.75" customHeight="1" x14ac:dyDescent="0.2"/>
    <row r="39845" ht="12.75" customHeight="1" x14ac:dyDescent="0.2"/>
    <row r="39846" ht="12.75" customHeight="1" x14ac:dyDescent="0.2"/>
    <row r="39847" ht="12.75" customHeight="1" x14ac:dyDescent="0.2"/>
    <row r="39848" ht="12.75" customHeight="1" x14ac:dyDescent="0.2"/>
    <row r="39849" ht="12.75" customHeight="1" x14ac:dyDescent="0.2"/>
    <row r="39850" ht="12.75" customHeight="1" x14ac:dyDescent="0.2"/>
    <row r="39851" ht="12.75" customHeight="1" x14ac:dyDescent="0.2"/>
    <row r="39852" ht="12.75" customHeight="1" x14ac:dyDescent="0.2"/>
    <row r="39853" ht="12.75" customHeight="1" x14ac:dyDescent="0.2"/>
    <row r="39854" ht="12.75" customHeight="1" x14ac:dyDescent="0.2"/>
    <row r="39855" ht="12.75" customHeight="1" x14ac:dyDescent="0.2"/>
    <row r="39856" ht="12.75" customHeight="1" x14ac:dyDescent="0.2"/>
    <row r="39857" ht="12.75" customHeight="1" x14ac:dyDescent="0.2"/>
    <row r="39858" ht="12.75" customHeight="1" x14ac:dyDescent="0.2"/>
    <row r="39859" ht="12.75" customHeight="1" x14ac:dyDescent="0.2"/>
    <row r="39860" ht="12.75" customHeight="1" x14ac:dyDescent="0.2"/>
    <row r="39861" ht="12.75" customHeight="1" x14ac:dyDescent="0.2"/>
    <row r="39862" ht="12.75" customHeight="1" x14ac:dyDescent="0.2"/>
    <row r="39863" ht="12.75" customHeight="1" x14ac:dyDescent="0.2"/>
    <row r="39864" ht="12.75" customHeight="1" x14ac:dyDescent="0.2"/>
    <row r="39865" ht="12.75" customHeight="1" x14ac:dyDescent="0.2"/>
    <row r="39866" ht="12.75" customHeight="1" x14ac:dyDescent="0.2"/>
    <row r="39867" ht="12.75" customHeight="1" x14ac:dyDescent="0.2"/>
    <row r="39868" ht="12.75" customHeight="1" x14ac:dyDescent="0.2"/>
    <row r="39869" ht="12.75" customHeight="1" x14ac:dyDescent="0.2"/>
    <row r="39870" ht="12.75" customHeight="1" x14ac:dyDescent="0.2"/>
    <row r="39871" ht="12.75" customHeight="1" x14ac:dyDescent="0.2"/>
    <row r="39872" ht="12.75" customHeight="1" x14ac:dyDescent="0.2"/>
    <row r="39873" ht="12.75" customHeight="1" x14ac:dyDescent="0.2"/>
    <row r="39874" ht="12.75" customHeight="1" x14ac:dyDescent="0.2"/>
    <row r="39875" ht="12.75" customHeight="1" x14ac:dyDescent="0.2"/>
    <row r="39876" ht="12.75" customHeight="1" x14ac:dyDescent="0.2"/>
    <row r="39877" ht="12.75" customHeight="1" x14ac:dyDescent="0.2"/>
    <row r="39878" ht="12.75" customHeight="1" x14ac:dyDescent="0.2"/>
    <row r="39879" ht="12.75" customHeight="1" x14ac:dyDescent="0.2"/>
    <row r="39880" ht="12.75" customHeight="1" x14ac:dyDescent="0.2"/>
    <row r="39881" ht="12.75" customHeight="1" x14ac:dyDescent="0.2"/>
    <row r="39882" ht="12.75" customHeight="1" x14ac:dyDescent="0.2"/>
    <row r="39883" ht="12.75" customHeight="1" x14ac:dyDescent="0.2"/>
    <row r="39884" ht="12.75" customHeight="1" x14ac:dyDescent="0.2"/>
    <row r="39885" ht="12.75" customHeight="1" x14ac:dyDescent="0.2"/>
    <row r="39886" ht="12.75" customHeight="1" x14ac:dyDescent="0.2"/>
    <row r="39887" ht="12.75" customHeight="1" x14ac:dyDescent="0.2"/>
    <row r="39888" ht="12.75" customHeight="1" x14ac:dyDescent="0.2"/>
    <row r="39889" ht="12.75" customHeight="1" x14ac:dyDescent="0.2"/>
    <row r="39890" ht="12.75" customHeight="1" x14ac:dyDescent="0.2"/>
    <row r="39891" ht="12.75" customHeight="1" x14ac:dyDescent="0.2"/>
    <row r="39892" ht="12.75" customHeight="1" x14ac:dyDescent="0.2"/>
    <row r="39893" ht="12.75" customHeight="1" x14ac:dyDescent="0.2"/>
    <row r="39894" ht="12.75" customHeight="1" x14ac:dyDescent="0.2"/>
    <row r="39895" ht="12.75" customHeight="1" x14ac:dyDescent="0.2"/>
    <row r="39896" ht="12.75" customHeight="1" x14ac:dyDescent="0.2"/>
    <row r="39897" ht="12.75" customHeight="1" x14ac:dyDescent="0.2"/>
    <row r="39898" ht="12.75" customHeight="1" x14ac:dyDescent="0.2"/>
    <row r="39899" ht="12.75" customHeight="1" x14ac:dyDescent="0.2"/>
    <row r="39900" ht="12.75" customHeight="1" x14ac:dyDescent="0.2"/>
    <row r="39901" ht="12.75" customHeight="1" x14ac:dyDescent="0.2"/>
    <row r="39902" ht="12.75" customHeight="1" x14ac:dyDescent="0.2"/>
    <row r="39903" ht="12.75" customHeight="1" x14ac:dyDescent="0.2"/>
    <row r="39904" ht="12.75" customHeight="1" x14ac:dyDescent="0.2"/>
    <row r="39905" ht="12.75" customHeight="1" x14ac:dyDescent="0.2"/>
    <row r="39906" ht="12.75" customHeight="1" x14ac:dyDescent="0.2"/>
    <row r="39907" ht="12.75" customHeight="1" x14ac:dyDescent="0.2"/>
    <row r="39908" ht="12.75" customHeight="1" x14ac:dyDescent="0.2"/>
    <row r="39909" ht="12.75" customHeight="1" x14ac:dyDescent="0.2"/>
    <row r="39910" ht="12.75" customHeight="1" x14ac:dyDescent="0.2"/>
    <row r="39911" ht="12.75" customHeight="1" x14ac:dyDescent="0.2"/>
    <row r="39912" ht="12.75" customHeight="1" x14ac:dyDescent="0.2"/>
    <row r="39913" ht="12.75" customHeight="1" x14ac:dyDescent="0.2"/>
    <row r="39914" ht="12.75" customHeight="1" x14ac:dyDescent="0.2"/>
    <row r="39915" ht="12.75" customHeight="1" x14ac:dyDescent="0.2"/>
    <row r="39916" ht="12.75" customHeight="1" x14ac:dyDescent="0.2"/>
    <row r="39917" ht="12.75" customHeight="1" x14ac:dyDescent="0.2"/>
    <row r="39918" ht="12.75" customHeight="1" x14ac:dyDescent="0.2"/>
    <row r="39919" ht="12.75" customHeight="1" x14ac:dyDescent="0.2"/>
    <row r="39920" ht="12.75" customHeight="1" x14ac:dyDescent="0.2"/>
    <row r="39921" ht="12.75" customHeight="1" x14ac:dyDescent="0.2"/>
    <row r="39922" ht="12.75" customHeight="1" x14ac:dyDescent="0.2"/>
    <row r="39923" ht="12.75" customHeight="1" x14ac:dyDescent="0.2"/>
    <row r="39924" ht="12.75" customHeight="1" x14ac:dyDescent="0.2"/>
    <row r="39925" ht="12.75" customHeight="1" x14ac:dyDescent="0.2"/>
    <row r="39926" ht="12.75" customHeight="1" x14ac:dyDescent="0.2"/>
    <row r="39927" ht="12.75" customHeight="1" x14ac:dyDescent="0.2"/>
    <row r="39928" ht="12.75" customHeight="1" x14ac:dyDescent="0.2"/>
    <row r="39929" ht="12.75" customHeight="1" x14ac:dyDescent="0.2"/>
    <row r="39930" ht="12.75" customHeight="1" x14ac:dyDescent="0.2"/>
    <row r="39931" ht="12.75" customHeight="1" x14ac:dyDescent="0.2"/>
    <row r="39932" ht="12.75" customHeight="1" x14ac:dyDescent="0.2"/>
    <row r="39933" ht="12.75" customHeight="1" x14ac:dyDescent="0.2"/>
    <row r="39934" ht="12.75" customHeight="1" x14ac:dyDescent="0.2"/>
    <row r="39935" ht="12.75" customHeight="1" x14ac:dyDescent="0.2"/>
    <row r="39936" ht="12.75" customHeight="1" x14ac:dyDescent="0.2"/>
    <row r="39937" ht="12.75" customHeight="1" x14ac:dyDescent="0.2"/>
    <row r="39938" ht="12.75" customHeight="1" x14ac:dyDescent="0.2"/>
    <row r="39939" ht="12.75" customHeight="1" x14ac:dyDescent="0.2"/>
    <row r="39940" ht="12.75" customHeight="1" x14ac:dyDescent="0.2"/>
    <row r="39941" ht="12.75" customHeight="1" x14ac:dyDescent="0.2"/>
    <row r="39942" ht="12.75" customHeight="1" x14ac:dyDescent="0.2"/>
    <row r="39943" ht="12.75" customHeight="1" x14ac:dyDescent="0.2"/>
    <row r="39944" ht="12.75" customHeight="1" x14ac:dyDescent="0.2"/>
    <row r="39945" ht="12.75" customHeight="1" x14ac:dyDescent="0.2"/>
    <row r="39946" ht="12.75" customHeight="1" x14ac:dyDescent="0.2"/>
    <row r="39947" ht="12.75" customHeight="1" x14ac:dyDescent="0.2"/>
    <row r="39948" ht="12.75" customHeight="1" x14ac:dyDescent="0.2"/>
    <row r="39949" ht="12.75" customHeight="1" x14ac:dyDescent="0.2"/>
    <row r="39950" ht="12.75" customHeight="1" x14ac:dyDescent="0.2"/>
    <row r="39951" ht="12.75" customHeight="1" x14ac:dyDescent="0.2"/>
    <row r="39952" ht="12.75" customHeight="1" x14ac:dyDescent="0.2"/>
    <row r="39953" ht="12.75" customHeight="1" x14ac:dyDescent="0.2"/>
    <row r="39954" ht="12.75" customHeight="1" x14ac:dyDescent="0.2"/>
    <row r="39955" ht="12.75" customHeight="1" x14ac:dyDescent="0.2"/>
    <row r="39956" ht="12.75" customHeight="1" x14ac:dyDescent="0.2"/>
    <row r="39957" ht="12.75" customHeight="1" x14ac:dyDescent="0.2"/>
    <row r="39958" ht="12.75" customHeight="1" x14ac:dyDescent="0.2"/>
    <row r="39959" ht="12.75" customHeight="1" x14ac:dyDescent="0.2"/>
    <row r="39960" ht="12.75" customHeight="1" x14ac:dyDescent="0.2"/>
    <row r="39961" ht="12.75" customHeight="1" x14ac:dyDescent="0.2"/>
    <row r="39962" ht="12.75" customHeight="1" x14ac:dyDescent="0.2"/>
    <row r="39963" ht="12.75" customHeight="1" x14ac:dyDescent="0.2"/>
    <row r="39964" ht="12.75" customHeight="1" x14ac:dyDescent="0.2"/>
    <row r="39965" ht="12.75" customHeight="1" x14ac:dyDescent="0.2"/>
    <row r="39966" ht="12.75" customHeight="1" x14ac:dyDescent="0.2"/>
    <row r="39967" ht="12.75" customHeight="1" x14ac:dyDescent="0.2"/>
    <row r="39968" ht="12.75" customHeight="1" x14ac:dyDescent="0.2"/>
    <row r="39969" ht="12.75" customHeight="1" x14ac:dyDescent="0.2"/>
    <row r="39970" ht="12.75" customHeight="1" x14ac:dyDescent="0.2"/>
    <row r="39971" ht="12.75" customHeight="1" x14ac:dyDescent="0.2"/>
    <row r="39972" ht="12.75" customHeight="1" x14ac:dyDescent="0.2"/>
    <row r="39973" ht="12.75" customHeight="1" x14ac:dyDescent="0.2"/>
    <row r="39974" ht="12.75" customHeight="1" x14ac:dyDescent="0.2"/>
    <row r="39975" ht="12.75" customHeight="1" x14ac:dyDescent="0.2"/>
    <row r="39976" ht="12.75" customHeight="1" x14ac:dyDescent="0.2"/>
    <row r="39977" ht="12.75" customHeight="1" x14ac:dyDescent="0.2"/>
    <row r="39978" ht="12.75" customHeight="1" x14ac:dyDescent="0.2"/>
    <row r="39979" ht="12.75" customHeight="1" x14ac:dyDescent="0.2"/>
    <row r="39980" ht="12.75" customHeight="1" x14ac:dyDescent="0.2"/>
    <row r="39981" ht="12.75" customHeight="1" x14ac:dyDescent="0.2"/>
    <row r="39982" ht="12.75" customHeight="1" x14ac:dyDescent="0.2"/>
    <row r="39983" ht="12.75" customHeight="1" x14ac:dyDescent="0.2"/>
    <row r="39984" ht="12.75" customHeight="1" x14ac:dyDescent="0.2"/>
    <row r="39985" ht="12.75" customHeight="1" x14ac:dyDescent="0.2"/>
    <row r="39986" ht="12.75" customHeight="1" x14ac:dyDescent="0.2"/>
    <row r="39987" ht="12.75" customHeight="1" x14ac:dyDescent="0.2"/>
    <row r="39988" ht="12.75" customHeight="1" x14ac:dyDescent="0.2"/>
    <row r="39989" ht="12.75" customHeight="1" x14ac:dyDescent="0.2"/>
    <row r="39990" ht="12.75" customHeight="1" x14ac:dyDescent="0.2"/>
    <row r="39991" ht="12.75" customHeight="1" x14ac:dyDescent="0.2"/>
    <row r="39992" ht="12.75" customHeight="1" x14ac:dyDescent="0.2"/>
    <row r="39993" ht="12.75" customHeight="1" x14ac:dyDescent="0.2"/>
    <row r="39994" ht="12.75" customHeight="1" x14ac:dyDescent="0.2"/>
    <row r="39995" ht="12.75" customHeight="1" x14ac:dyDescent="0.2"/>
    <row r="39996" ht="12.75" customHeight="1" x14ac:dyDescent="0.2"/>
    <row r="39997" ht="12.75" customHeight="1" x14ac:dyDescent="0.2"/>
    <row r="39998" ht="12.75" customHeight="1" x14ac:dyDescent="0.2"/>
    <row r="39999" ht="12.75" customHeight="1" x14ac:dyDescent="0.2"/>
    <row r="40000" ht="12.75" customHeight="1" x14ac:dyDescent="0.2"/>
    <row r="40001" ht="12.75" customHeight="1" x14ac:dyDescent="0.2"/>
    <row r="40002" ht="12.75" customHeight="1" x14ac:dyDescent="0.2"/>
    <row r="40003" ht="12.75" customHeight="1" x14ac:dyDescent="0.2"/>
    <row r="40004" ht="12.75" customHeight="1" x14ac:dyDescent="0.2"/>
    <row r="40005" ht="12.75" customHeight="1" x14ac:dyDescent="0.2"/>
    <row r="40006" ht="12.75" customHeight="1" x14ac:dyDescent="0.2"/>
    <row r="40007" ht="12.75" customHeight="1" x14ac:dyDescent="0.2"/>
    <row r="40008" ht="12.75" customHeight="1" x14ac:dyDescent="0.2"/>
    <row r="40009" ht="12.75" customHeight="1" x14ac:dyDescent="0.2"/>
    <row r="40010" ht="12.75" customHeight="1" x14ac:dyDescent="0.2"/>
    <row r="40011" ht="12.75" customHeight="1" x14ac:dyDescent="0.2"/>
    <row r="40012" ht="12.75" customHeight="1" x14ac:dyDescent="0.2"/>
    <row r="40013" ht="12.75" customHeight="1" x14ac:dyDescent="0.2"/>
    <row r="40014" ht="12.75" customHeight="1" x14ac:dyDescent="0.2"/>
    <row r="40015" ht="12.75" customHeight="1" x14ac:dyDescent="0.2"/>
    <row r="40016" ht="12.75" customHeight="1" x14ac:dyDescent="0.2"/>
    <row r="40017" ht="12.75" customHeight="1" x14ac:dyDescent="0.2"/>
    <row r="40018" ht="12.75" customHeight="1" x14ac:dyDescent="0.2"/>
    <row r="40019" ht="12.75" customHeight="1" x14ac:dyDescent="0.2"/>
    <row r="40020" ht="12.75" customHeight="1" x14ac:dyDescent="0.2"/>
    <row r="40021" ht="12.75" customHeight="1" x14ac:dyDescent="0.2"/>
    <row r="40022" ht="12.75" customHeight="1" x14ac:dyDescent="0.2"/>
    <row r="40023" ht="12.75" customHeight="1" x14ac:dyDescent="0.2"/>
    <row r="40024" ht="12.75" customHeight="1" x14ac:dyDescent="0.2"/>
    <row r="40025" ht="12.75" customHeight="1" x14ac:dyDescent="0.2"/>
    <row r="40026" ht="12.75" customHeight="1" x14ac:dyDescent="0.2"/>
    <row r="40027" ht="12.75" customHeight="1" x14ac:dyDescent="0.2"/>
    <row r="40028" ht="12.75" customHeight="1" x14ac:dyDescent="0.2"/>
    <row r="40029" ht="12.75" customHeight="1" x14ac:dyDescent="0.2"/>
    <row r="40030" ht="12.75" customHeight="1" x14ac:dyDescent="0.2"/>
    <row r="40031" ht="12.75" customHeight="1" x14ac:dyDescent="0.2"/>
    <row r="40032" ht="12.75" customHeight="1" x14ac:dyDescent="0.2"/>
    <row r="40033" ht="12.75" customHeight="1" x14ac:dyDescent="0.2"/>
    <row r="40034" ht="12.75" customHeight="1" x14ac:dyDescent="0.2"/>
    <row r="40035" ht="12.75" customHeight="1" x14ac:dyDescent="0.2"/>
    <row r="40036" ht="12.75" customHeight="1" x14ac:dyDescent="0.2"/>
    <row r="40037" ht="12.75" customHeight="1" x14ac:dyDescent="0.2"/>
    <row r="40038" ht="12.75" customHeight="1" x14ac:dyDescent="0.2"/>
    <row r="40039" ht="12.75" customHeight="1" x14ac:dyDescent="0.2"/>
    <row r="40040" ht="12.75" customHeight="1" x14ac:dyDescent="0.2"/>
    <row r="40041" ht="12.75" customHeight="1" x14ac:dyDescent="0.2"/>
    <row r="40042" ht="12.75" customHeight="1" x14ac:dyDescent="0.2"/>
    <row r="40043" ht="12.75" customHeight="1" x14ac:dyDescent="0.2"/>
    <row r="40044" ht="12.75" customHeight="1" x14ac:dyDescent="0.2"/>
    <row r="40045" ht="12.75" customHeight="1" x14ac:dyDescent="0.2"/>
    <row r="40046" ht="12.75" customHeight="1" x14ac:dyDescent="0.2"/>
    <row r="40047" ht="12.75" customHeight="1" x14ac:dyDescent="0.2"/>
    <row r="40048" ht="12.75" customHeight="1" x14ac:dyDescent="0.2"/>
    <row r="40049" ht="12.75" customHeight="1" x14ac:dyDescent="0.2"/>
    <row r="40050" ht="12.75" customHeight="1" x14ac:dyDescent="0.2"/>
    <row r="40051" ht="12.75" customHeight="1" x14ac:dyDescent="0.2"/>
    <row r="40052" ht="12.75" customHeight="1" x14ac:dyDescent="0.2"/>
    <row r="40053" ht="12.75" customHeight="1" x14ac:dyDescent="0.2"/>
    <row r="40054" ht="12.75" customHeight="1" x14ac:dyDescent="0.2"/>
    <row r="40055" ht="12.75" customHeight="1" x14ac:dyDescent="0.2"/>
    <row r="40056" ht="12.75" customHeight="1" x14ac:dyDescent="0.2"/>
    <row r="40057" ht="12.75" customHeight="1" x14ac:dyDescent="0.2"/>
    <row r="40058" ht="12.75" customHeight="1" x14ac:dyDescent="0.2"/>
    <row r="40059" ht="12.75" customHeight="1" x14ac:dyDescent="0.2"/>
    <row r="40060" ht="12.75" customHeight="1" x14ac:dyDescent="0.2"/>
    <row r="40061" ht="12.75" customHeight="1" x14ac:dyDescent="0.2"/>
    <row r="40062" ht="12.75" customHeight="1" x14ac:dyDescent="0.2"/>
    <row r="40063" ht="12.75" customHeight="1" x14ac:dyDescent="0.2"/>
    <row r="40064" ht="12.75" customHeight="1" x14ac:dyDescent="0.2"/>
    <row r="40065" ht="12.75" customHeight="1" x14ac:dyDescent="0.2"/>
    <row r="40066" ht="12.75" customHeight="1" x14ac:dyDescent="0.2"/>
    <row r="40067" ht="12.75" customHeight="1" x14ac:dyDescent="0.2"/>
    <row r="40068" ht="12.75" customHeight="1" x14ac:dyDescent="0.2"/>
    <row r="40069" ht="12.75" customHeight="1" x14ac:dyDescent="0.2"/>
    <row r="40070" ht="12.75" customHeight="1" x14ac:dyDescent="0.2"/>
    <row r="40071" ht="12.75" customHeight="1" x14ac:dyDescent="0.2"/>
    <row r="40072" ht="12.75" customHeight="1" x14ac:dyDescent="0.2"/>
    <row r="40073" ht="12.75" customHeight="1" x14ac:dyDescent="0.2"/>
    <row r="40074" ht="12.75" customHeight="1" x14ac:dyDescent="0.2"/>
    <row r="40075" ht="12.75" customHeight="1" x14ac:dyDescent="0.2"/>
    <row r="40076" ht="12.75" customHeight="1" x14ac:dyDescent="0.2"/>
    <row r="40077" ht="12.75" customHeight="1" x14ac:dyDescent="0.2"/>
    <row r="40078" ht="12.75" customHeight="1" x14ac:dyDescent="0.2"/>
    <row r="40079" ht="12.75" customHeight="1" x14ac:dyDescent="0.2"/>
    <row r="40080" ht="12.75" customHeight="1" x14ac:dyDescent="0.2"/>
    <row r="40081" ht="12.75" customHeight="1" x14ac:dyDescent="0.2"/>
    <row r="40082" ht="12.75" customHeight="1" x14ac:dyDescent="0.2"/>
    <row r="40083" ht="12.75" customHeight="1" x14ac:dyDescent="0.2"/>
    <row r="40084" ht="12.75" customHeight="1" x14ac:dyDescent="0.2"/>
    <row r="40085" ht="12.75" customHeight="1" x14ac:dyDescent="0.2"/>
    <row r="40086" ht="12.75" customHeight="1" x14ac:dyDescent="0.2"/>
    <row r="40087" ht="12.75" customHeight="1" x14ac:dyDescent="0.2"/>
    <row r="40088" ht="12.75" customHeight="1" x14ac:dyDescent="0.2"/>
    <row r="40089" ht="12.75" customHeight="1" x14ac:dyDescent="0.2"/>
    <row r="40090" ht="12.75" customHeight="1" x14ac:dyDescent="0.2"/>
    <row r="40091" ht="12.75" customHeight="1" x14ac:dyDescent="0.2"/>
    <row r="40092" ht="12.75" customHeight="1" x14ac:dyDescent="0.2"/>
    <row r="40093" ht="12.75" customHeight="1" x14ac:dyDescent="0.2"/>
    <row r="40094" ht="12.75" customHeight="1" x14ac:dyDescent="0.2"/>
    <row r="40095" ht="12.75" customHeight="1" x14ac:dyDescent="0.2"/>
    <row r="40096" ht="12.75" customHeight="1" x14ac:dyDescent="0.2"/>
    <row r="40097" ht="12.75" customHeight="1" x14ac:dyDescent="0.2"/>
    <row r="40098" ht="12.75" customHeight="1" x14ac:dyDescent="0.2"/>
    <row r="40099" ht="12.75" customHeight="1" x14ac:dyDescent="0.2"/>
    <row r="40100" ht="12.75" customHeight="1" x14ac:dyDescent="0.2"/>
    <row r="40101" ht="12.75" customHeight="1" x14ac:dyDescent="0.2"/>
    <row r="40102" ht="12.75" customHeight="1" x14ac:dyDescent="0.2"/>
    <row r="40103" ht="12.75" customHeight="1" x14ac:dyDescent="0.2"/>
    <row r="40104" ht="12.75" customHeight="1" x14ac:dyDescent="0.2"/>
    <row r="40105" ht="12.75" customHeight="1" x14ac:dyDescent="0.2"/>
    <row r="40106" ht="12.75" customHeight="1" x14ac:dyDescent="0.2"/>
    <row r="40107" ht="12.75" customHeight="1" x14ac:dyDescent="0.2"/>
    <row r="40108" ht="12.75" customHeight="1" x14ac:dyDescent="0.2"/>
    <row r="40109" ht="12.75" customHeight="1" x14ac:dyDescent="0.2"/>
    <row r="40110" ht="12.75" customHeight="1" x14ac:dyDescent="0.2"/>
    <row r="40111" ht="12.75" customHeight="1" x14ac:dyDescent="0.2"/>
    <row r="40112" ht="12.75" customHeight="1" x14ac:dyDescent="0.2"/>
    <row r="40113" ht="12.75" customHeight="1" x14ac:dyDescent="0.2"/>
    <row r="40114" ht="12.75" customHeight="1" x14ac:dyDescent="0.2"/>
    <row r="40115" ht="12.75" customHeight="1" x14ac:dyDescent="0.2"/>
    <row r="40116" ht="12.75" customHeight="1" x14ac:dyDescent="0.2"/>
    <row r="40117" ht="12.75" customHeight="1" x14ac:dyDescent="0.2"/>
    <row r="40118" ht="12.75" customHeight="1" x14ac:dyDescent="0.2"/>
    <row r="40119" ht="12.75" customHeight="1" x14ac:dyDescent="0.2"/>
    <row r="40120" ht="12.75" customHeight="1" x14ac:dyDescent="0.2"/>
    <row r="40121" ht="12.75" customHeight="1" x14ac:dyDescent="0.2"/>
    <row r="40122" ht="12.75" customHeight="1" x14ac:dyDescent="0.2"/>
    <row r="40123" ht="12.75" customHeight="1" x14ac:dyDescent="0.2"/>
    <row r="40124" ht="12.75" customHeight="1" x14ac:dyDescent="0.2"/>
    <row r="40125" ht="12.75" customHeight="1" x14ac:dyDescent="0.2"/>
    <row r="40126" ht="12.75" customHeight="1" x14ac:dyDescent="0.2"/>
    <row r="40127" ht="12.75" customHeight="1" x14ac:dyDescent="0.2"/>
    <row r="40128" ht="12.75" customHeight="1" x14ac:dyDescent="0.2"/>
    <row r="40129" ht="12.75" customHeight="1" x14ac:dyDescent="0.2"/>
    <row r="40130" ht="12.75" customHeight="1" x14ac:dyDescent="0.2"/>
    <row r="40131" ht="12.75" customHeight="1" x14ac:dyDescent="0.2"/>
    <row r="40132" ht="12.75" customHeight="1" x14ac:dyDescent="0.2"/>
    <row r="40133" ht="12.75" customHeight="1" x14ac:dyDescent="0.2"/>
    <row r="40134" ht="12.75" customHeight="1" x14ac:dyDescent="0.2"/>
    <row r="40135" ht="12.75" customHeight="1" x14ac:dyDescent="0.2"/>
    <row r="40136" ht="12.75" customHeight="1" x14ac:dyDescent="0.2"/>
    <row r="40137" ht="12.75" customHeight="1" x14ac:dyDescent="0.2"/>
    <row r="40138" ht="12.75" customHeight="1" x14ac:dyDescent="0.2"/>
    <row r="40139" ht="12.75" customHeight="1" x14ac:dyDescent="0.2"/>
    <row r="40140" ht="12.75" customHeight="1" x14ac:dyDescent="0.2"/>
    <row r="40141" ht="12.75" customHeight="1" x14ac:dyDescent="0.2"/>
    <row r="40142" ht="12.75" customHeight="1" x14ac:dyDescent="0.2"/>
    <row r="40143" ht="12.75" customHeight="1" x14ac:dyDescent="0.2"/>
    <row r="40144" ht="12.75" customHeight="1" x14ac:dyDescent="0.2"/>
    <row r="40145" ht="12.75" customHeight="1" x14ac:dyDescent="0.2"/>
    <row r="40146" ht="12.75" customHeight="1" x14ac:dyDescent="0.2"/>
    <row r="40147" ht="12.75" customHeight="1" x14ac:dyDescent="0.2"/>
    <row r="40148" ht="12.75" customHeight="1" x14ac:dyDescent="0.2"/>
    <row r="40149" ht="12.75" customHeight="1" x14ac:dyDescent="0.2"/>
    <row r="40150" ht="12.75" customHeight="1" x14ac:dyDescent="0.2"/>
    <row r="40151" ht="12.75" customHeight="1" x14ac:dyDescent="0.2"/>
    <row r="40152" ht="12.75" customHeight="1" x14ac:dyDescent="0.2"/>
    <row r="40153" ht="12.75" customHeight="1" x14ac:dyDescent="0.2"/>
    <row r="40154" ht="12.75" customHeight="1" x14ac:dyDescent="0.2"/>
    <row r="40155" ht="12.75" customHeight="1" x14ac:dyDescent="0.2"/>
    <row r="40156" ht="12.75" customHeight="1" x14ac:dyDescent="0.2"/>
    <row r="40157" ht="12.75" customHeight="1" x14ac:dyDescent="0.2"/>
    <row r="40158" ht="12.75" customHeight="1" x14ac:dyDescent="0.2"/>
    <row r="40159" ht="12.75" customHeight="1" x14ac:dyDescent="0.2"/>
    <row r="40160" ht="12.75" customHeight="1" x14ac:dyDescent="0.2"/>
    <row r="40161" ht="12.75" customHeight="1" x14ac:dyDescent="0.2"/>
    <row r="40162" ht="12.75" customHeight="1" x14ac:dyDescent="0.2"/>
    <row r="40163" ht="12.75" customHeight="1" x14ac:dyDescent="0.2"/>
    <row r="40164" ht="12.75" customHeight="1" x14ac:dyDescent="0.2"/>
    <row r="40165" ht="12.75" customHeight="1" x14ac:dyDescent="0.2"/>
    <row r="40166" ht="12.75" customHeight="1" x14ac:dyDescent="0.2"/>
    <row r="40167" ht="12.75" customHeight="1" x14ac:dyDescent="0.2"/>
    <row r="40168" ht="12.75" customHeight="1" x14ac:dyDescent="0.2"/>
    <row r="40169" ht="12.75" customHeight="1" x14ac:dyDescent="0.2"/>
    <row r="40170" ht="12.75" customHeight="1" x14ac:dyDescent="0.2"/>
    <row r="40171" ht="12.75" customHeight="1" x14ac:dyDescent="0.2"/>
    <row r="40172" ht="12.75" customHeight="1" x14ac:dyDescent="0.2"/>
    <row r="40173" ht="12.75" customHeight="1" x14ac:dyDescent="0.2"/>
    <row r="40174" ht="12.75" customHeight="1" x14ac:dyDescent="0.2"/>
    <row r="40175" ht="12.75" customHeight="1" x14ac:dyDescent="0.2"/>
    <row r="40176" ht="12.75" customHeight="1" x14ac:dyDescent="0.2"/>
    <row r="40177" ht="12.75" customHeight="1" x14ac:dyDescent="0.2"/>
    <row r="40178" ht="12.75" customHeight="1" x14ac:dyDescent="0.2"/>
    <row r="40179" ht="12.75" customHeight="1" x14ac:dyDescent="0.2"/>
    <row r="40180" ht="12.75" customHeight="1" x14ac:dyDescent="0.2"/>
    <row r="40181" ht="12.75" customHeight="1" x14ac:dyDescent="0.2"/>
    <row r="40182" ht="12.75" customHeight="1" x14ac:dyDescent="0.2"/>
    <row r="40183" ht="12.75" customHeight="1" x14ac:dyDescent="0.2"/>
    <row r="40184" ht="12.75" customHeight="1" x14ac:dyDescent="0.2"/>
    <row r="40185" ht="12.75" customHeight="1" x14ac:dyDescent="0.2"/>
    <row r="40186" ht="12.75" customHeight="1" x14ac:dyDescent="0.2"/>
    <row r="40187" ht="12.75" customHeight="1" x14ac:dyDescent="0.2"/>
    <row r="40188" ht="12.75" customHeight="1" x14ac:dyDescent="0.2"/>
    <row r="40189" ht="12.75" customHeight="1" x14ac:dyDescent="0.2"/>
    <row r="40190" ht="12.75" customHeight="1" x14ac:dyDescent="0.2"/>
    <row r="40191" ht="12.75" customHeight="1" x14ac:dyDescent="0.2"/>
    <row r="40192" ht="12.75" customHeight="1" x14ac:dyDescent="0.2"/>
    <row r="40193" ht="12.75" customHeight="1" x14ac:dyDescent="0.2"/>
    <row r="40194" ht="12.75" customHeight="1" x14ac:dyDescent="0.2"/>
    <row r="40195" ht="12.75" customHeight="1" x14ac:dyDescent="0.2"/>
    <row r="40196" ht="12.75" customHeight="1" x14ac:dyDescent="0.2"/>
    <row r="40197" ht="12.75" customHeight="1" x14ac:dyDescent="0.2"/>
    <row r="40198" ht="12.75" customHeight="1" x14ac:dyDescent="0.2"/>
    <row r="40199" ht="12.75" customHeight="1" x14ac:dyDescent="0.2"/>
    <row r="40200" ht="12.75" customHeight="1" x14ac:dyDescent="0.2"/>
    <row r="40201" ht="12.75" customHeight="1" x14ac:dyDescent="0.2"/>
    <row r="40202" ht="12.75" customHeight="1" x14ac:dyDescent="0.2"/>
    <row r="40203" ht="12.75" customHeight="1" x14ac:dyDescent="0.2"/>
    <row r="40204" ht="12.75" customHeight="1" x14ac:dyDescent="0.2"/>
    <row r="40205" ht="12.75" customHeight="1" x14ac:dyDescent="0.2"/>
    <row r="40206" ht="12.75" customHeight="1" x14ac:dyDescent="0.2"/>
    <row r="40207" ht="12.75" customHeight="1" x14ac:dyDescent="0.2"/>
    <row r="40208" ht="12.75" customHeight="1" x14ac:dyDescent="0.2"/>
    <row r="40209" ht="12.75" customHeight="1" x14ac:dyDescent="0.2"/>
    <row r="40210" ht="12.75" customHeight="1" x14ac:dyDescent="0.2"/>
    <row r="40211" ht="12.75" customHeight="1" x14ac:dyDescent="0.2"/>
    <row r="40212" ht="12.75" customHeight="1" x14ac:dyDescent="0.2"/>
    <row r="40213" ht="12.75" customHeight="1" x14ac:dyDescent="0.2"/>
    <row r="40214" ht="12.75" customHeight="1" x14ac:dyDescent="0.2"/>
    <row r="40215" ht="12.75" customHeight="1" x14ac:dyDescent="0.2"/>
    <row r="40216" ht="12.75" customHeight="1" x14ac:dyDescent="0.2"/>
    <row r="40217" ht="12.75" customHeight="1" x14ac:dyDescent="0.2"/>
    <row r="40218" ht="12.75" customHeight="1" x14ac:dyDescent="0.2"/>
    <row r="40219" ht="12.75" customHeight="1" x14ac:dyDescent="0.2"/>
    <row r="40220" ht="12.75" customHeight="1" x14ac:dyDescent="0.2"/>
    <row r="40221" ht="12.75" customHeight="1" x14ac:dyDescent="0.2"/>
    <row r="40222" ht="12.75" customHeight="1" x14ac:dyDescent="0.2"/>
    <row r="40223" ht="12.75" customHeight="1" x14ac:dyDescent="0.2"/>
    <row r="40224" ht="12.75" customHeight="1" x14ac:dyDescent="0.2"/>
    <row r="40225" ht="12.75" customHeight="1" x14ac:dyDescent="0.2"/>
    <row r="40226" ht="12.75" customHeight="1" x14ac:dyDescent="0.2"/>
    <row r="40227" ht="12.75" customHeight="1" x14ac:dyDescent="0.2"/>
    <row r="40228" ht="12.75" customHeight="1" x14ac:dyDescent="0.2"/>
    <row r="40229" ht="12.75" customHeight="1" x14ac:dyDescent="0.2"/>
    <row r="40230" ht="12.75" customHeight="1" x14ac:dyDescent="0.2"/>
    <row r="40231" ht="12.75" customHeight="1" x14ac:dyDescent="0.2"/>
    <row r="40232" ht="12.75" customHeight="1" x14ac:dyDescent="0.2"/>
    <row r="40233" ht="12.75" customHeight="1" x14ac:dyDescent="0.2"/>
    <row r="40234" ht="12.75" customHeight="1" x14ac:dyDescent="0.2"/>
    <row r="40235" ht="12.75" customHeight="1" x14ac:dyDescent="0.2"/>
    <row r="40236" ht="12.75" customHeight="1" x14ac:dyDescent="0.2"/>
    <row r="40237" ht="12.75" customHeight="1" x14ac:dyDescent="0.2"/>
    <row r="40238" ht="12.75" customHeight="1" x14ac:dyDescent="0.2"/>
    <row r="40239" ht="12.75" customHeight="1" x14ac:dyDescent="0.2"/>
    <row r="40240" ht="12.75" customHeight="1" x14ac:dyDescent="0.2"/>
    <row r="40241" ht="12.75" customHeight="1" x14ac:dyDescent="0.2"/>
    <row r="40242" ht="12.75" customHeight="1" x14ac:dyDescent="0.2"/>
    <row r="40243" ht="12.75" customHeight="1" x14ac:dyDescent="0.2"/>
    <row r="40244" ht="12.75" customHeight="1" x14ac:dyDescent="0.2"/>
    <row r="40245" ht="12.75" customHeight="1" x14ac:dyDescent="0.2"/>
    <row r="40246" ht="12.75" customHeight="1" x14ac:dyDescent="0.2"/>
    <row r="40247" ht="12.75" customHeight="1" x14ac:dyDescent="0.2"/>
    <row r="40248" ht="12.75" customHeight="1" x14ac:dyDescent="0.2"/>
    <row r="40249" ht="12.75" customHeight="1" x14ac:dyDescent="0.2"/>
    <row r="40250" ht="12.75" customHeight="1" x14ac:dyDescent="0.2"/>
    <row r="40251" ht="12.75" customHeight="1" x14ac:dyDescent="0.2"/>
    <row r="40252" ht="12.75" customHeight="1" x14ac:dyDescent="0.2"/>
    <row r="40253" ht="12.75" customHeight="1" x14ac:dyDescent="0.2"/>
    <row r="40254" ht="12.75" customHeight="1" x14ac:dyDescent="0.2"/>
    <row r="40255" ht="12.75" customHeight="1" x14ac:dyDescent="0.2"/>
    <row r="40256" ht="12.75" customHeight="1" x14ac:dyDescent="0.2"/>
    <row r="40257" ht="12.75" customHeight="1" x14ac:dyDescent="0.2"/>
    <row r="40258" ht="12.75" customHeight="1" x14ac:dyDescent="0.2"/>
    <row r="40259" ht="12.75" customHeight="1" x14ac:dyDescent="0.2"/>
    <row r="40260" ht="12.75" customHeight="1" x14ac:dyDescent="0.2"/>
    <row r="40261" ht="12.75" customHeight="1" x14ac:dyDescent="0.2"/>
    <row r="40262" ht="12.75" customHeight="1" x14ac:dyDescent="0.2"/>
    <row r="40263" ht="12.75" customHeight="1" x14ac:dyDescent="0.2"/>
    <row r="40264" ht="12.75" customHeight="1" x14ac:dyDescent="0.2"/>
    <row r="40265" ht="12.75" customHeight="1" x14ac:dyDescent="0.2"/>
    <row r="40266" ht="12.75" customHeight="1" x14ac:dyDescent="0.2"/>
    <row r="40267" ht="12.75" customHeight="1" x14ac:dyDescent="0.2"/>
    <row r="40268" ht="12.75" customHeight="1" x14ac:dyDescent="0.2"/>
    <row r="40269" ht="12.75" customHeight="1" x14ac:dyDescent="0.2"/>
    <row r="40270" ht="12.75" customHeight="1" x14ac:dyDescent="0.2"/>
    <row r="40271" ht="12.75" customHeight="1" x14ac:dyDescent="0.2"/>
    <row r="40272" ht="12.75" customHeight="1" x14ac:dyDescent="0.2"/>
    <row r="40273" ht="12.75" customHeight="1" x14ac:dyDescent="0.2"/>
    <row r="40274" ht="12.75" customHeight="1" x14ac:dyDescent="0.2"/>
    <row r="40275" ht="12.75" customHeight="1" x14ac:dyDescent="0.2"/>
    <row r="40276" ht="12.75" customHeight="1" x14ac:dyDescent="0.2"/>
    <row r="40277" ht="12.75" customHeight="1" x14ac:dyDescent="0.2"/>
    <row r="40278" ht="12.75" customHeight="1" x14ac:dyDescent="0.2"/>
    <row r="40279" ht="12.75" customHeight="1" x14ac:dyDescent="0.2"/>
    <row r="40280" ht="12.75" customHeight="1" x14ac:dyDescent="0.2"/>
    <row r="40281" ht="12.75" customHeight="1" x14ac:dyDescent="0.2"/>
    <row r="40282" ht="12.75" customHeight="1" x14ac:dyDescent="0.2"/>
    <row r="40283" ht="12.75" customHeight="1" x14ac:dyDescent="0.2"/>
    <row r="40284" ht="12.75" customHeight="1" x14ac:dyDescent="0.2"/>
    <row r="40285" ht="12.75" customHeight="1" x14ac:dyDescent="0.2"/>
    <row r="40286" ht="12.75" customHeight="1" x14ac:dyDescent="0.2"/>
    <row r="40287" ht="12.75" customHeight="1" x14ac:dyDescent="0.2"/>
    <row r="40288" ht="12.75" customHeight="1" x14ac:dyDescent="0.2"/>
    <row r="40289" ht="12.75" customHeight="1" x14ac:dyDescent="0.2"/>
    <row r="40290" ht="12.75" customHeight="1" x14ac:dyDescent="0.2"/>
    <row r="40291" ht="12.75" customHeight="1" x14ac:dyDescent="0.2"/>
    <row r="40292" ht="12.75" customHeight="1" x14ac:dyDescent="0.2"/>
    <row r="40293" ht="12.75" customHeight="1" x14ac:dyDescent="0.2"/>
    <row r="40294" ht="12.75" customHeight="1" x14ac:dyDescent="0.2"/>
    <row r="40295" ht="12.75" customHeight="1" x14ac:dyDescent="0.2"/>
    <row r="40296" ht="12.75" customHeight="1" x14ac:dyDescent="0.2"/>
    <row r="40297" ht="12.75" customHeight="1" x14ac:dyDescent="0.2"/>
    <row r="40298" ht="12.75" customHeight="1" x14ac:dyDescent="0.2"/>
    <row r="40299" ht="12.75" customHeight="1" x14ac:dyDescent="0.2"/>
    <row r="40300" ht="12.75" customHeight="1" x14ac:dyDescent="0.2"/>
    <row r="40301" ht="12.75" customHeight="1" x14ac:dyDescent="0.2"/>
    <row r="40302" ht="12.75" customHeight="1" x14ac:dyDescent="0.2"/>
    <row r="40303" ht="12.75" customHeight="1" x14ac:dyDescent="0.2"/>
    <row r="40304" ht="12.75" customHeight="1" x14ac:dyDescent="0.2"/>
    <row r="40305" ht="12.75" customHeight="1" x14ac:dyDescent="0.2"/>
    <row r="40306" ht="12.75" customHeight="1" x14ac:dyDescent="0.2"/>
    <row r="40307" ht="12.75" customHeight="1" x14ac:dyDescent="0.2"/>
    <row r="40308" ht="12.75" customHeight="1" x14ac:dyDescent="0.2"/>
    <row r="40309" ht="12.75" customHeight="1" x14ac:dyDescent="0.2"/>
    <row r="40310" ht="12.75" customHeight="1" x14ac:dyDescent="0.2"/>
    <row r="40311" ht="12.75" customHeight="1" x14ac:dyDescent="0.2"/>
    <row r="40312" ht="12.75" customHeight="1" x14ac:dyDescent="0.2"/>
    <row r="40313" ht="12.75" customHeight="1" x14ac:dyDescent="0.2"/>
    <row r="40314" ht="12.75" customHeight="1" x14ac:dyDescent="0.2"/>
    <row r="40315" ht="12.75" customHeight="1" x14ac:dyDescent="0.2"/>
    <row r="40316" ht="12.75" customHeight="1" x14ac:dyDescent="0.2"/>
    <row r="40317" ht="12.75" customHeight="1" x14ac:dyDescent="0.2"/>
    <row r="40318" ht="12.75" customHeight="1" x14ac:dyDescent="0.2"/>
    <row r="40319" ht="12.75" customHeight="1" x14ac:dyDescent="0.2"/>
    <row r="40320" ht="12.75" customHeight="1" x14ac:dyDescent="0.2"/>
    <row r="40321" ht="12.75" customHeight="1" x14ac:dyDescent="0.2"/>
    <row r="40322" ht="12.75" customHeight="1" x14ac:dyDescent="0.2"/>
    <row r="40323" ht="12.75" customHeight="1" x14ac:dyDescent="0.2"/>
    <row r="40324" ht="12.75" customHeight="1" x14ac:dyDescent="0.2"/>
    <row r="40325" ht="12.75" customHeight="1" x14ac:dyDescent="0.2"/>
    <row r="40326" ht="12.75" customHeight="1" x14ac:dyDescent="0.2"/>
    <row r="40327" ht="12.75" customHeight="1" x14ac:dyDescent="0.2"/>
    <row r="40328" ht="12.75" customHeight="1" x14ac:dyDescent="0.2"/>
    <row r="40329" ht="12.75" customHeight="1" x14ac:dyDescent="0.2"/>
    <row r="40330" ht="12.75" customHeight="1" x14ac:dyDescent="0.2"/>
    <row r="40331" ht="12.75" customHeight="1" x14ac:dyDescent="0.2"/>
    <row r="40332" ht="12.75" customHeight="1" x14ac:dyDescent="0.2"/>
    <row r="40333" ht="12.75" customHeight="1" x14ac:dyDescent="0.2"/>
    <row r="40334" ht="12.75" customHeight="1" x14ac:dyDescent="0.2"/>
    <row r="40335" ht="12.75" customHeight="1" x14ac:dyDescent="0.2"/>
    <row r="40336" ht="12.75" customHeight="1" x14ac:dyDescent="0.2"/>
    <row r="40337" ht="12.75" customHeight="1" x14ac:dyDescent="0.2"/>
    <row r="40338" ht="12.75" customHeight="1" x14ac:dyDescent="0.2"/>
    <row r="40339" ht="12.75" customHeight="1" x14ac:dyDescent="0.2"/>
    <row r="40340" ht="12.75" customHeight="1" x14ac:dyDescent="0.2"/>
    <row r="40341" ht="12.75" customHeight="1" x14ac:dyDescent="0.2"/>
    <row r="40342" ht="12.75" customHeight="1" x14ac:dyDescent="0.2"/>
    <row r="40343" ht="12.75" customHeight="1" x14ac:dyDescent="0.2"/>
    <row r="40344" ht="12.75" customHeight="1" x14ac:dyDescent="0.2"/>
    <row r="40345" ht="12.75" customHeight="1" x14ac:dyDescent="0.2"/>
    <row r="40346" ht="12.75" customHeight="1" x14ac:dyDescent="0.2"/>
    <row r="40347" ht="12.75" customHeight="1" x14ac:dyDescent="0.2"/>
    <row r="40348" ht="12.75" customHeight="1" x14ac:dyDescent="0.2"/>
    <row r="40349" ht="12.75" customHeight="1" x14ac:dyDescent="0.2"/>
    <row r="40350" ht="12.75" customHeight="1" x14ac:dyDescent="0.2"/>
    <row r="40351" ht="12.75" customHeight="1" x14ac:dyDescent="0.2"/>
    <row r="40352" ht="12.75" customHeight="1" x14ac:dyDescent="0.2"/>
    <row r="40353" ht="12.75" customHeight="1" x14ac:dyDescent="0.2"/>
    <row r="40354" ht="12.75" customHeight="1" x14ac:dyDescent="0.2"/>
    <row r="40355" ht="12.75" customHeight="1" x14ac:dyDescent="0.2"/>
    <row r="40356" ht="12.75" customHeight="1" x14ac:dyDescent="0.2"/>
    <row r="40357" ht="12.75" customHeight="1" x14ac:dyDescent="0.2"/>
    <row r="40358" ht="12.75" customHeight="1" x14ac:dyDescent="0.2"/>
    <row r="40359" ht="12.75" customHeight="1" x14ac:dyDescent="0.2"/>
    <row r="40360" ht="12.75" customHeight="1" x14ac:dyDescent="0.2"/>
    <row r="40361" ht="12.75" customHeight="1" x14ac:dyDescent="0.2"/>
    <row r="40362" ht="12.75" customHeight="1" x14ac:dyDescent="0.2"/>
    <row r="40363" ht="12.75" customHeight="1" x14ac:dyDescent="0.2"/>
    <row r="40364" ht="12.75" customHeight="1" x14ac:dyDescent="0.2"/>
    <row r="40365" ht="12.75" customHeight="1" x14ac:dyDescent="0.2"/>
    <row r="40366" ht="12.75" customHeight="1" x14ac:dyDescent="0.2"/>
    <row r="40367" ht="12.75" customHeight="1" x14ac:dyDescent="0.2"/>
    <row r="40368" ht="12.75" customHeight="1" x14ac:dyDescent="0.2"/>
    <row r="40369" ht="12.75" customHeight="1" x14ac:dyDescent="0.2"/>
    <row r="40370" ht="12.75" customHeight="1" x14ac:dyDescent="0.2"/>
    <row r="40371" ht="12.75" customHeight="1" x14ac:dyDescent="0.2"/>
    <row r="40372" ht="12.75" customHeight="1" x14ac:dyDescent="0.2"/>
    <row r="40373" ht="12.75" customHeight="1" x14ac:dyDescent="0.2"/>
    <row r="40374" ht="12.75" customHeight="1" x14ac:dyDescent="0.2"/>
    <row r="40375" ht="12.75" customHeight="1" x14ac:dyDescent="0.2"/>
    <row r="40376" ht="12.75" customHeight="1" x14ac:dyDescent="0.2"/>
    <row r="40377" ht="12.75" customHeight="1" x14ac:dyDescent="0.2"/>
    <row r="40378" ht="12.75" customHeight="1" x14ac:dyDescent="0.2"/>
    <row r="40379" ht="12.75" customHeight="1" x14ac:dyDescent="0.2"/>
    <row r="40380" ht="12.75" customHeight="1" x14ac:dyDescent="0.2"/>
    <row r="40381" ht="12.75" customHeight="1" x14ac:dyDescent="0.2"/>
    <row r="40382" ht="12.75" customHeight="1" x14ac:dyDescent="0.2"/>
    <row r="40383" ht="12.75" customHeight="1" x14ac:dyDescent="0.2"/>
    <row r="40384" ht="12.75" customHeight="1" x14ac:dyDescent="0.2"/>
    <row r="40385" ht="12.75" customHeight="1" x14ac:dyDescent="0.2"/>
    <row r="40386" ht="12.75" customHeight="1" x14ac:dyDescent="0.2"/>
    <row r="40387" ht="12.75" customHeight="1" x14ac:dyDescent="0.2"/>
    <row r="40388" ht="12.75" customHeight="1" x14ac:dyDescent="0.2"/>
    <row r="40389" ht="12.75" customHeight="1" x14ac:dyDescent="0.2"/>
    <row r="40390" ht="12.75" customHeight="1" x14ac:dyDescent="0.2"/>
    <row r="40391" ht="12.75" customHeight="1" x14ac:dyDescent="0.2"/>
    <row r="40392" ht="12.75" customHeight="1" x14ac:dyDescent="0.2"/>
    <row r="40393" ht="12.75" customHeight="1" x14ac:dyDescent="0.2"/>
    <row r="40394" ht="12.75" customHeight="1" x14ac:dyDescent="0.2"/>
    <row r="40395" ht="12.75" customHeight="1" x14ac:dyDescent="0.2"/>
    <row r="40396" ht="12.75" customHeight="1" x14ac:dyDescent="0.2"/>
    <row r="40397" ht="12.75" customHeight="1" x14ac:dyDescent="0.2"/>
    <row r="40398" ht="12.75" customHeight="1" x14ac:dyDescent="0.2"/>
    <row r="40399" ht="12.75" customHeight="1" x14ac:dyDescent="0.2"/>
    <row r="40400" ht="12.75" customHeight="1" x14ac:dyDescent="0.2"/>
    <row r="40401" ht="12.75" customHeight="1" x14ac:dyDescent="0.2"/>
    <row r="40402" ht="12.75" customHeight="1" x14ac:dyDescent="0.2"/>
    <row r="40403" ht="12.75" customHeight="1" x14ac:dyDescent="0.2"/>
    <row r="40404" ht="12.75" customHeight="1" x14ac:dyDescent="0.2"/>
    <row r="40405" ht="12.75" customHeight="1" x14ac:dyDescent="0.2"/>
    <row r="40406" ht="12.75" customHeight="1" x14ac:dyDescent="0.2"/>
    <row r="40407" ht="12.75" customHeight="1" x14ac:dyDescent="0.2"/>
    <row r="40408" ht="12.75" customHeight="1" x14ac:dyDescent="0.2"/>
    <row r="40409" ht="12.75" customHeight="1" x14ac:dyDescent="0.2"/>
    <row r="40410" ht="12.75" customHeight="1" x14ac:dyDescent="0.2"/>
    <row r="40411" ht="12.75" customHeight="1" x14ac:dyDescent="0.2"/>
    <row r="40412" ht="12.75" customHeight="1" x14ac:dyDescent="0.2"/>
    <row r="40413" ht="12.75" customHeight="1" x14ac:dyDescent="0.2"/>
    <row r="40414" ht="12.75" customHeight="1" x14ac:dyDescent="0.2"/>
    <row r="40415" ht="12.75" customHeight="1" x14ac:dyDescent="0.2"/>
    <row r="40416" ht="12.75" customHeight="1" x14ac:dyDescent="0.2"/>
    <row r="40417" ht="12.75" customHeight="1" x14ac:dyDescent="0.2"/>
    <row r="40418" ht="12.75" customHeight="1" x14ac:dyDescent="0.2"/>
    <row r="40419" ht="12.75" customHeight="1" x14ac:dyDescent="0.2"/>
    <row r="40420" ht="12.75" customHeight="1" x14ac:dyDescent="0.2"/>
    <row r="40421" ht="12.75" customHeight="1" x14ac:dyDescent="0.2"/>
    <row r="40422" ht="12.75" customHeight="1" x14ac:dyDescent="0.2"/>
    <row r="40423" ht="12.75" customHeight="1" x14ac:dyDescent="0.2"/>
    <row r="40424" ht="12.75" customHeight="1" x14ac:dyDescent="0.2"/>
    <row r="40425" ht="12.75" customHeight="1" x14ac:dyDescent="0.2"/>
    <row r="40426" ht="12.75" customHeight="1" x14ac:dyDescent="0.2"/>
    <row r="40427" ht="12.75" customHeight="1" x14ac:dyDescent="0.2"/>
    <row r="40428" ht="12.75" customHeight="1" x14ac:dyDescent="0.2"/>
    <row r="40429" ht="12.75" customHeight="1" x14ac:dyDescent="0.2"/>
    <row r="40430" ht="12.75" customHeight="1" x14ac:dyDescent="0.2"/>
    <row r="40431" ht="12.75" customHeight="1" x14ac:dyDescent="0.2"/>
    <row r="40432" ht="12.75" customHeight="1" x14ac:dyDescent="0.2"/>
    <row r="40433" ht="12.75" customHeight="1" x14ac:dyDescent="0.2"/>
    <row r="40434" ht="12.75" customHeight="1" x14ac:dyDescent="0.2"/>
    <row r="40435" ht="12.75" customHeight="1" x14ac:dyDescent="0.2"/>
    <row r="40436" ht="12.75" customHeight="1" x14ac:dyDescent="0.2"/>
    <row r="40437" ht="12.75" customHeight="1" x14ac:dyDescent="0.2"/>
    <row r="40438" ht="12.75" customHeight="1" x14ac:dyDescent="0.2"/>
    <row r="40439" ht="12.75" customHeight="1" x14ac:dyDescent="0.2"/>
    <row r="40440" ht="12.75" customHeight="1" x14ac:dyDescent="0.2"/>
    <row r="40441" ht="12.75" customHeight="1" x14ac:dyDescent="0.2"/>
    <row r="40442" ht="12.75" customHeight="1" x14ac:dyDescent="0.2"/>
    <row r="40443" ht="12.75" customHeight="1" x14ac:dyDescent="0.2"/>
    <row r="40444" ht="12.75" customHeight="1" x14ac:dyDescent="0.2"/>
    <row r="40445" ht="12.75" customHeight="1" x14ac:dyDescent="0.2"/>
    <row r="40446" ht="12.75" customHeight="1" x14ac:dyDescent="0.2"/>
    <row r="40447" ht="12.75" customHeight="1" x14ac:dyDescent="0.2"/>
    <row r="40448" ht="12.75" customHeight="1" x14ac:dyDescent="0.2"/>
    <row r="40449" ht="12.75" customHeight="1" x14ac:dyDescent="0.2"/>
    <row r="40450" ht="12.75" customHeight="1" x14ac:dyDescent="0.2"/>
    <row r="40451" ht="12.75" customHeight="1" x14ac:dyDescent="0.2"/>
    <row r="40452" ht="12.75" customHeight="1" x14ac:dyDescent="0.2"/>
    <row r="40453" ht="12.75" customHeight="1" x14ac:dyDescent="0.2"/>
    <row r="40454" ht="12.75" customHeight="1" x14ac:dyDescent="0.2"/>
    <row r="40455" ht="12.75" customHeight="1" x14ac:dyDescent="0.2"/>
    <row r="40456" ht="12.75" customHeight="1" x14ac:dyDescent="0.2"/>
    <row r="40457" ht="12.75" customHeight="1" x14ac:dyDescent="0.2"/>
    <row r="40458" ht="12.75" customHeight="1" x14ac:dyDescent="0.2"/>
    <row r="40459" ht="12.75" customHeight="1" x14ac:dyDescent="0.2"/>
    <row r="40460" ht="12.75" customHeight="1" x14ac:dyDescent="0.2"/>
    <row r="40461" ht="12.75" customHeight="1" x14ac:dyDescent="0.2"/>
    <row r="40462" ht="12.75" customHeight="1" x14ac:dyDescent="0.2"/>
    <row r="40463" ht="12.75" customHeight="1" x14ac:dyDescent="0.2"/>
    <row r="40464" ht="12.75" customHeight="1" x14ac:dyDescent="0.2"/>
    <row r="40465" ht="12.75" customHeight="1" x14ac:dyDescent="0.2"/>
    <row r="40466" ht="12.75" customHeight="1" x14ac:dyDescent="0.2"/>
    <row r="40467" ht="12.75" customHeight="1" x14ac:dyDescent="0.2"/>
    <row r="40468" ht="12.75" customHeight="1" x14ac:dyDescent="0.2"/>
    <row r="40469" ht="12.75" customHeight="1" x14ac:dyDescent="0.2"/>
    <row r="40470" ht="12.75" customHeight="1" x14ac:dyDescent="0.2"/>
    <row r="40471" ht="12.75" customHeight="1" x14ac:dyDescent="0.2"/>
    <row r="40472" ht="12.75" customHeight="1" x14ac:dyDescent="0.2"/>
    <row r="40473" ht="12.75" customHeight="1" x14ac:dyDescent="0.2"/>
    <row r="40474" ht="12.75" customHeight="1" x14ac:dyDescent="0.2"/>
    <row r="40475" ht="12.75" customHeight="1" x14ac:dyDescent="0.2"/>
    <row r="40476" ht="12.75" customHeight="1" x14ac:dyDescent="0.2"/>
    <row r="40477" ht="12.75" customHeight="1" x14ac:dyDescent="0.2"/>
    <row r="40478" ht="12.75" customHeight="1" x14ac:dyDescent="0.2"/>
    <row r="40479" ht="12.75" customHeight="1" x14ac:dyDescent="0.2"/>
    <row r="40480" ht="12.75" customHeight="1" x14ac:dyDescent="0.2"/>
    <row r="40481" ht="12.75" customHeight="1" x14ac:dyDescent="0.2"/>
    <row r="40482" ht="12.75" customHeight="1" x14ac:dyDescent="0.2"/>
    <row r="40483" ht="12.75" customHeight="1" x14ac:dyDescent="0.2"/>
    <row r="40484" ht="12.75" customHeight="1" x14ac:dyDescent="0.2"/>
    <row r="40485" ht="12.75" customHeight="1" x14ac:dyDescent="0.2"/>
    <row r="40486" ht="12.75" customHeight="1" x14ac:dyDescent="0.2"/>
    <row r="40487" ht="12.75" customHeight="1" x14ac:dyDescent="0.2"/>
    <row r="40488" ht="12.75" customHeight="1" x14ac:dyDescent="0.2"/>
    <row r="40489" ht="12.75" customHeight="1" x14ac:dyDescent="0.2"/>
    <row r="40490" ht="12.75" customHeight="1" x14ac:dyDescent="0.2"/>
    <row r="40491" ht="12.75" customHeight="1" x14ac:dyDescent="0.2"/>
    <row r="40492" ht="12.75" customHeight="1" x14ac:dyDescent="0.2"/>
    <row r="40493" ht="12.75" customHeight="1" x14ac:dyDescent="0.2"/>
    <row r="40494" ht="12.75" customHeight="1" x14ac:dyDescent="0.2"/>
    <row r="40495" ht="12.75" customHeight="1" x14ac:dyDescent="0.2"/>
    <row r="40496" ht="12.75" customHeight="1" x14ac:dyDescent="0.2"/>
    <row r="40497" ht="12.75" customHeight="1" x14ac:dyDescent="0.2"/>
    <row r="40498" ht="12.75" customHeight="1" x14ac:dyDescent="0.2"/>
    <row r="40499" ht="12.75" customHeight="1" x14ac:dyDescent="0.2"/>
    <row r="40500" ht="12.75" customHeight="1" x14ac:dyDescent="0.2"/>
    <row r="40501" ht="12.75" customHeight="1" x14ac:dyDescent="0.2"/>
    <row r="40502" ht="12.75" customHeight="1" x14ac:dyDescent="0.2"/>
    <row r="40503" ht="12.75" customHeight="1" x14ac:dyDescent="0.2"/>
    <row r="40504" ht="12.75" customHeight="1" x14ac:dyDescent="0.2"/>
    <row r="40505" ht="12.75" customHeight="1" x14ac:dyDescent="0.2"/>
    <row r="40506" ht="12.75" customHeight="1" x14ac:dyDescent="0.2"/>
    <row r="40507" ht="12.75" customHeight="1" x14ac:dyDescent="0.2"/>
    <row r="40508" ht="12.75" customHeight="1" x14ac:dyDescent="0.2"/>
    <row r="40509" ht="12.75" customHeight="1" x14ac:dyDescent="0.2"/>
    <row r="40510" ht="12.75" customHeight="1" x14ac:dyDescent="0.2"/>
    <row r="40511" ht="12.75" customHeight="1" x14ac:dyDescent="0.2"/>
    <row r="40512" ht="12.75" customHeight="1" x14ac:dyDescent="0.2"/>
    <row r="40513" ht="12.75" customHeight="1" x14ac:dyDescent="0.2"/>
    <row r="40514" ht="12.75" customHeight="1" x14ac:dyDescent="0.2"/>
    <row r="40515" ht="12.75" customHeight="1" x14ac:dyDescent="0.2"/>
    <row r="40516" ht="12.75" customHeight="1" x14ac:dyDescent="0.2"/>
    <row r="40517" ht="12.75" customHeight="1" x14ac:dyDescent="0.2"/>
    <row r="40518" ht="12.75" customHeight="1" x14ac:dyDescent="0.2"/>
    <row r="40519" ht="12.75" customHeight="1" x14ac:dyDescent="0.2"/>
    <row r="40520" ht="12.75" customHeight="1" x14ac:dyDescent="0.2"/>
    <row r="40521" ht="12.75" customHeight="1" x14ac:dyDescent="0.2"/>
    <row r="40522" ht="12.75" customHeight="1" x14ac:dyDescent="0.2"/>
    <row r="40523" ht="12.75" customHeight="1" x14ac:dyDescent="0.2"/>
    <row r="40524" ht="12.75" customHeight="1" x14ac:dyDescent="0.2"/>
    <row r="40525" ht="12.75" customHeight="1" x14ac:dyDescent="0.2"/>
    <row r="40526" ht="12.75" customHeight="1" x14ac:dyDescent="0.2"/>
    <row r="40527" ht="12.75" customHeight="1" x14ac:dyDescent="0.2"/>
    <row r="40528" ht="12.75" customHeight="1" x14ac:dyDescent="0.2"/>
    <row r="40529" ht="12.75" customHeight="1" x14ac:dyDescent="0.2"/>
    <row r="40530" ht="12.75" customHeight="1" x14ac:dyDescent="0.2"/>
    <row r="40531" ht="12.75" customHeight="1" x14ac:dyDescent="0.2"/>
    <row r="40532" ht="12.75" customHeight="1" x14ac:dyDescent="0.2"/>
    <row r="40533" ht="12.75" customHeight="1" x14ac:dyDescent="0.2"/>
    <row r="40534" ht="12.75" customHeight="1" x14ac:dyDescent="0.2"/>
    <row r="40535" ht="12.75" customHeight="1" x14ac:dyDescent="0.2"/>
    <row r="40536" ht="12.75" customHeight="1" x14ac:dyDescent="0.2"/>
    <row r="40537" ht="12.75" customHeight="1" x14ac:dyDescent="0.2"/>
    <row r="40538" ht="12.75" customHeight="1" x14ac:dyDescent="0.2"/>
    <row r="40539" ht="12.75" customHeight="1" x14ac:dyDescent="0.2"/>
    <row r="40540" ht="12.75" customHeight="1" x14ac:dyDescent="0.2"/>
    <row r="40541" ht="12.75" customHeight="1" x14ac:dyDescent="0.2"/>
    <row r="40542" ht="12.75" customHeight="1" x14ac:dyDescent="0.2"/>
    <row r="40543" ht="12.75" customHeight="1" x14ac:dyDescent="0.2"/>
    <row r="40544" ht="12.75" customHeight="1" x14ac:dyDescent="0.2"/>
    <row r="40545" ht="12.75" customHeight="1" x14ac:dyDescent="0.2"/>
    <row r="40546" ht="12.75" customHeight="1" x14ac:dyDescent="0.2"/>
    <row r="40547" ht="12.75" customHeight="1" x14ac:dyDescent="0.2"/>
    <row r="40548" ht="12.75" customHeight="1" x14ac:dyDescent="0.2"/>
    <row r="40549" ht="12.75" customHeight="1" x14ac:dyDescent="0.2"/>
    <row r="40550" ht="12.75" customHeight="1" x14ac:dyDescent="0.2"/>
    <row r="40551" ht="12.75" customHeight="1" x14ac:dyDescent="0.2"/>
    <row r="40552" ht="12.75" customHeight="1" x14ac:dyDescent="0.2"/>
    <row r="40553" ht="12.75" customHeight="1" x14ac:dyDescent="0.2"/>
    <row r="40554" ht="12.75" customHeight="1" x14ac:dyDescent="0.2"/>
    <row r="40555" ht="12.75" customHeight="1" x14ac:dyDescent="0.2"/>
    <row r="40556" ht="12.75" customHeight="1" x14ac:dyDescent="0.2"/>
    <row r="40557" ht="12.75" customHeight="1" x14ac:dyDescent="0.2"/>
    <row r="40558" ht="12.75" customHeight="1" x14ac:dyDescent="0.2"/>
    <row r="40559" ht="12.75" customHeight="1" x14ac:dyDescent="0.2"/>
    <row r="40560" ht="12.75" customHeight="1" x14ac:dyDescent="0.2"/>
    <row r="40561" ht="12.75" customHeight="1" x14ac:dyDescent="0.2"/>
    <row r="40562" ht="12.75" customHeight="1" x14ac:dyDescent="0.2"/>
    <row r="40563" ht="12.75" customHeight="1" x14ac:dyDescent="0.2"/>
    <row r="40564" ht="12.75" customHeight="1" x14ac:dyDescent="0.2"/>
    <row r="40565" ht="12.75" customHeight="1" x14ac:dyDescent="0.2"/>
    <row r="40566" ht="12.75" customHeight="1" x14ac:dyDescent="0.2"/>
    <row r="40567" ht="12.75" customHeight="1" x14ac:dyDescent="0.2"/>
    <row r="40568" ht="12.75" customHeight="1" x14ac:dyDescent="0.2"/>
    <row r="40569" ht="12.75" customHeight="1" x14ac:dyDescent="0.2"/>
    <row r="40570" ht="12.75" customHeight="1" x14ac:dyDescent="0.2"/>
    <row r="40571" ht="12.75" customHeight="1" x14ac:dyDescent="0.2"/>
    <row r="40572" ht="12.75" customHeight="1" x14ac:dyDescent="0.2"/>
    <row r="40573" ht="12.75" customHeight="1" x14ac:dyDescent="0.2"/>
    <row r="40574" ht="12.75" customHeight="1" x14ac:dyDescent="0.2"/>
    <row r="40575" ht="12.75" customHeight="1" x14ac:dyDescent="0.2"/>
    <row r="40576" ht="12.75" customHeight="1" x14ac:dyDescent="0.2"/>
    <row r="40577" ht="12.75" customHeight="1" x14ac:dyDescent="0.2"/>
    <row r="40578" ht="12.75" customHeight="1" x14ac:dyDescent="0.2"/>
    <row r="40579" ht="12.75" customHeight="1" x14ac:dyDescent="0.2"/>
    <row r="40580" ht="12.75" customHeight="1" x14ac:dyDescent="0.2"/>
    <row r="40581" ht="12.75" customHeight="1" x14ac:dyDescent="0.2"/>
    <row r="40582" ht="12.75" customHeight="1" x14ac:dyDescent="0.2"/>
    <row r="40583" ht="12.75" customHeight="1" x14ac:dyDescent="0.2"/>
    <row r="40584" ht="12.75" customHeight="1" x14ac:dyDescent="0.2"/>
    <row r="40585" ht="12.75" customHeight="1" x14ac:dyDescent="0.2"/>
    <row r="40586" ht="12.75" customHeight="1" x14ac:dyDescent="0.2"/>
    <row r="40587" ht="12.75" customHeight="1" x14ac:dyDescent="0.2"/>
    <row r="40588" ht="12.75" customHeight="1" x14ac:dyDescent="0.2"/>
    <row r="40589" ht="12.75" customHeight="1" x14ac:dyDescent="0.2"/>
    <row r="40590" ht="12.75" customHeight="1" x14ac:dyDescent="0.2"/>
    <row r="40591" ht="12.75" customHeight="1" x14ac:dyDescent="0.2"/>
    <row r="40592" ht="12.75" customHeight="1" x14ac:dyDescent="0.2"/>
    <row r="40593" ht="12.75" customHeight="1" x14ac:dyDescent="0.2"/>
    <row r="40594" ht="12.75" customHeight="1" x14ac:dyDescent="0.2"/>
    <row r="40595" ht="12.75" customHeight="1" x14ac:dyDescent="0.2"/>
    <row r="40596" ht="12.75" customHeight="1" x14ac:dyDescent="0.2"/>
    <row r="40597" ht="12.75" customHeight="1" x14ac:dyDescent="0.2"/>
    <row r="40598" ht="12.75" customHeight="1" x14ac:dyDescent="0.2"/>
    <row r="40599" ht="12.75" customHeight="1" x14ac:dyDescent="0.2"/>
    <row r="40600" ht="12.75" customHeight="1" x14ac:dyDescent="0.2"/>
    <row r="40601" ht="12.75" customHeight="1" x14ac:dyDescent="0.2"/>
    <row r="40602" ht="12.75" customHeight="1" x14ac:dyDescent="0.2"/>
    <row r="40603" ht="12.75" customHeight="1" x14ac:dyDescent="0.2"/>
    <row r="40604" ht="12.75" customHeight="1" x14ac:dyDescent="0.2"/>
    <row r="40605" ht="12.75" customHeight="1" x14ac:dyDescent="0.2"/>
    <row r="40606" ht="12.75" customHeight="1" x14ac:dyDescent="0.2"/>
    <row r="40607" ht="12.75" customHeight="1" x14ac:dyDescent="0.2"/>
    <row r="40608" ht="12.75" customHeight="1" x14ac:dyDescent="0.2"/>
    <row r="40609" ht="12.75" customHeight="1" x14ac:dyDescent="0.2"/>
    <row r="40610" ht="12.75" customHeight="1" x14ac:dyDescent="0.2"/>
    <row r="40611" ht="12.75" customHeight="1" x14ac:dyDescent="0.2"/>
    <row r="40612" ht="12.75" customHeight="1" x14ac:dyDescent="0.2"/>
    <row r="40613" ht="12.75" customHeight="1" x14ac:dyDescent="0.2"/>
    <row r="40614" ht="12.75" customHeight="1" x14ac:dyDescent="0.2"/>
    <row r="40615" ht="12.75" customHeight="1" x14ac:dyDescent="0.2"/>
    <row r="40616" ht="12.75" customHeight="1" x14ac:dyDescent="0.2"/>
    <row r="40617" ht="12.75" customHeight="1" x14ac:dyDescent="0.2"/>
    <row r="40618" ht="12.75" customHeight="1" x14ac:dyDescent="0.2"/>
    <row r="40619" ht="12.75" customHeight="1" x14ac:dyDescent="0.2"/>
    <row r="40620" ht="12.75" customHeight="1" x14ac:dyDescent="0.2"/>
    <row r="40621" ht="12.75" customHeight="1" x14ac:dyDescent="0.2"/>
    <row r="40622" ht="12.75" customHeight="1" x14ac:dyDescent="0.2"/>
    <row r="40623" ht="12.75" customHeight="1" x14ac:dyDescent="0.2"/>
    <row r="40624" ht="12.75" customHeight="1" x14ac:dyDescent="0.2"/>
    <row r="40625" ht="12.75" customHeight="1" x14ac:dyDescent="0.2"/>
    <row r="40626" ht="12.75" customHeight="1" x14ac:dyDescent="0.2"/>
    <row r="40627" ht="12.75" customHeight="1" x14ac:dyDescent="0.2"/>
    <row r="40628" ht="12.75" customHeight="1" x14ac:dyDescent="0.2"/>
    <row r="40629" ht="12.75" customHeight="1" x14ac:dyDescent="0.2"/>
    <row r="40630" ht="12.75" customHeight="1" x14ac:dyDescent="0.2"/>
    <row r="40631" ht="12.75" customHeight="1" x14ac:dyDescent="0.2"/>
    <row r="40632" ht="12.75" customHeight="1" x14ac:dyDescent="0.2"/>
    <row r="40633" ht="12.75" customHeight="1" x14ac:dyDescent="0.2"/>
    <row r="40634" ht="12.75" customHeight="1" x14ac:dyDescent="0.2"/>
    <row r="40635" ht="12.75" customHeight="1" x14ac:dyDescent="0.2"/>
    <row r="40636" ht="12.75" customHeight="1" x14ac:dyDescent="0.2"/>
    <row r="40637" ht="12.75" customHeight="1" x14ac:dyDescent="0.2"/>
    <row r="40638" ht="12.75" customHeight="1" x14ac:dyDescent="0.2"/>
    <row r="40639" ht="12.75" customHeight="1" x14ac:dyDescent="0.2"/>
    <row r="40640" ht="12.75" customHeight="1" x14ac:dyDescent="0.2"/>
    <row r="40641" ht="12.75" customHeight="1" x14ac:dyDescent="0.2"/>
    <row r="40642" ht="12.75" customHeight="1" x14ac:dyDescent="0.2"/>
    <row r="40643" ht="12.75" customHeight="1" x14ac:dyDescent="0.2"/>
    <row r="40644" ht="12.75" customHeight="1" x14ac:dyDescent="0.2"/>
    <row r="40645" ht="12.75" customHeight="1" x14ac:dyDescent="0.2"/>
    <row r="40646" ht="12.75" customHeight="1" x14ac:dyDescent="0.2"/>
    <row r="40647" ht="12.75" customHeight="1" x14ac:dyDescent="0.2"/>
    <row r="40648" ht="12.75" customHeight="1" x14ac:dyDescent="0.2"/>
    <row r="40649" ht="12.75" customHeight="1" x14ac:dyDescent="0.2"/>
    <row r="40650" ht="12.75" customHeight="1" x14ac:dyDescent="0.2"/>
    <row r="40651" ht="12.75" customHeight="1" x14ac:dyDescent="0.2"/>
    <row r="40652" ht="12.75" customHeight="1" x14ac:dyDescent="0.2"/>
    <row r="40653" ht="12.75" customHeight="1" x14ac:dyDescent="0.2"/>
    <row r="40654" ht="12.75" customHeight="1" x14ac:dyDescent="0.2"/>
    <row r="40655" ht="12.75" customHeight="1" x14ac:dyDescent="0.2"/>
    <row r="40656" ht="12.75" customHeight="1" x14ac:dyDescent="0.2"/>
    <row r="40657" ht="12.75" customHeight="1" x14ac:dyDescent="0.2"/>
    <row r="40658" ht="12.75" customHeight="1" x14ac:dyDescent="0.2"/>
    <row r="40659" ht="12.75" customHeight="1" x14ac:dyDescent="0.2"/>
    <row r="40660" ht="12.75" customHeight="1" x14ac:dyDescent="0.2"/>
    <row r="40661" ht="12.75" customHeight="1" x14ac:dyDescent="0.2"/>
    <row r="40662" ht="12.75" customHeight="1" x14ac:dyDescent="0.2"/>
    <row r="40663" ht="12.75" customHeight="1" x14ac:dyDescent="0.2"/>
    <row r="40664" ht="12.75" customHeight="1" x14ac:dyDescent="0.2"/>
    <row r="40665" ht="12.75" customHeight="1" x14ac:dyDescent="0.2"/>
    <row r="40666" ht="12.75" customHeight="1" x14ac:dyDescent="0.2"/>
    <row r="40667" ht="12.75" customHeight="1" x14ac:dyDescent="0.2"/>
    <row r="40668" ht="12.75" customHeight="1" x14ac:dyDescent="0.2"/>
    <row r="40669" ht="12.75" customHeight="1" x14ac:dyDescent="0.2"/>
    <row r="40670" ht="12.75" customHeight="1" x14ac:dyDescent="0.2"/>
    <row r="40671" ht="12.75" customHeight="1" x14ac:dyDescent="0.2"/>
    <row r="40672" ht="12.75" customHeight="1" x14ac:dyDescent="0.2"/>
    <row r="40673" ht="12.75" customHeight="1" x14ac:dyDescent="0.2"/>
    <row r="40674" ht="12.75" customHeight="1" x14ac:dyDescent="0.2"/>
    <row r="40675" ht="12.75" customHeight="1" x14ac:dyDescent="0.2"/>
    <row r="40676" ht="12.75" customHeight="1" x14ac:dyDescent="0.2"/>
    <row r="40677" ht="12.75" customHeight="1" x14ac:dyDescent="0.2"/>
    <row r="40678" ht="12.75" customHeight="1" x14ac:dyDescent="0.2"/>
    <row r="40679" ht="12.75" customHeight="1" x14ac:dyDescent="0.2"/>
    <row r="40680" ht="12.75" customHeight="1" x14ac:dyDescent="0.2"/>
    <row r="40681" ht="12.75" customHeight="1" x14ac:dyDescent="0.2"/>
    <row r="40682" ht="12.75" customHeight="1" x14ac:dyDescent="0.2"/>
    <row r="40683" ht="12.75" customHeight="1" x14ac:dyDescent="0.2"/>
    <row r="40684" ht="12.75" customHeight="1" x14ac:dyDescent="0.2"/>
    <row r="40685" ht="12.75" customHeight="1" x14ac:dyDescent="0.2"/>
    <row r="40686" ht="12.75" customHeight="1" x14ac:dyDescent="0.2"/>
    <row r="40687" ht="12.75" customHeight="1" x14ac:dyDescent="0.2"/>
    <row r="40688" ht="12.75" customHeight="1" x14ac:dyDescent="0.2"/>
    <row r="40689" ht="12.75" customHeight="1" x14ac:dyDescent="0.2"/>
    <row r="40690" ht="12.75" customHeight="1" x14ac:dyDescent="0.2"/>
    <row r="40691" ht="12.75" customHeight="1" x14ac:dyDescent="0.2"/>
    <row r="40692" ht="12.75" customHeight="1" x14ac:dyDescent="0.2"/>
    <row r="40693" ht="12.75" customHeight="1" x14ac:dyDescent="0.2"/>
    <row r="40694" ht="12.75" customHeight="1" x14ac:dyDescent="0.2"/>
    <row r="40695" ht="12.75" customHeight="1" x14ac:dyDescent="0.2"/>
    <row r="40696" ht="12.75" customHeight="1" x14ac:dyDescent="0.2"/>
    <row r="40697" ht="12.75" customHeight="1" x14ac:dyDescent="0.2"/>
    <row r="40698" ht="12.75" customHeight="1" x14ac:dyDescent="0.2"/>
    <row r="40699" ht="12.75" customHeight="1" x14ac:dyDescent="0.2"/>
    <row r="40700" ht="12.75" customHeight="1" x14ac:dyDescent="0.2"/>
    <row r="40701" ht="12.75" customHeight="1" x14ac:dyDescent="0.2"/>
    <row r="40702" ht="12.75" customHeight="1" x14ac:dyDescent="0.2"/>
    <row r="40703" ht="12.75" customHeight="1" x14ac:dyDescent="0.2"/>
    <row r="40704" ht="12.75" customHeight="1" x14ac:dyDescent="0.2"/>
    <row r="40705" ht="12.75" customHeight="1" x14ac:dyDescent="0.2"/>
    <row r="40706" ht="12.75" customHeight="1" x14ac:dyDescent="0.2"/>
    <row r="40707" ht="12.75" customHeight="1" x14ac:dyDescent="0.2"/>
    <row r="40708" ht="12.75" customHeight="1" x14ac:dyDescent="0.2"/>
    <row r="40709" ht="12.75" customHeight="1" x14ac:dyDescent="0.2"/>
    <row r="40710" ht="12.75" customHeight="1" x14ac:dyDescent="0.2"/>
    <row r="40711" ht="12.75" customHeight="1" x14ac:dyDescent="0.2"/>
    <row r="40712" ht="12.75" customHeight="1" x14ac:dyDescent="0.2"/>
    <row r="40713" ht="12.75" customHeight="1" x14ac:dyDescent="0.2"/>
    <row r="40714" ht="12.75" customHeight="1" x14ac:dyDescent="0.2"/>
    <row r="40715" ht="12.75" customHeight="1" x14ac:dyDescent="0.2"/>
    <row r="40716" ht="12.75" customHeight="1" x14ac:dyDescent="0.2"/>
    <row r="40717" ht="12.75" customHeight="1" x14ac:dyDescent="0.2"/>
    <row r="40718" ht="12.75" customHeight="1" x14ac:dyDescent="0.2"/>
    <row r="40719" ht="12.75" customHeight="1" x14ac:dyDescent="0.2"/>
    <row r="40720" ht="12.75" customHeight="1" x14ac:dyDescent="0.2"/>
    <row r="40721" ht="12.75" customHeight="1" x14ac:dyDescent="0.2"/>
    <row r="40722" ht="12.75" customHeight="1" x14ac:dyDescent="0.2"/>
    <row r="40723" ht="12.75" customHeight="1" x14ac:dyDescent="0.2"/>
    <row r="40724" ht="12.75" customHeight="1" x14ac:dyDescent="0.2"/>
    <row r="40725" ht="12.75" customHeight="1" x14ac:dyDescent="0.2"/>
    <row r="40726" ht="12.75" customHeight="1" x14ac:dyDescent="0.2"/>
    <row r="40727" ht="12.75" customHeight="1" x14ac:dyDescent="0.2"/>
    <row r="40728" ht="12.75" customHeight="1" x14ac:dyDescent="0.2"/>
    <row r="40729" ht="12.75" customHeight="1" x14ac:dyDescent="0.2"/>
    <row r="40730" ht="12.75" customHeight="1" x14ac:dyDescent="0.2"/>
    <row r="40731" ht="12.75" customHeight="1" x14ac:dyDescent="0.2"/>
    <row r="40732" ht="12.75" customHeight="1" x14ac:dyDescent="0.2"/>
    <row r="40733" ht="12.75" customHeight="1" x14ac:dyDescent="0.2"/>
    <row r="40734" ht="12.75" customHeight="1" x14ac:dyDescent="0.2"/>
    <row r="40735" ht="12.75" customHeight="1" x14ac:dyDescent="0.2"/>
    <row r="40736" ht="12.75" customHeight="1" x14ac:dyDescent="0.2"/>
    <row r="40737" ht="12.75" customHeight="1" x14ac:dyDescent="0.2"/>
    <row r="40738" ht="12.75" customHeight="1" x14ac:dyDescent="0.2"/>
    <row r="40739" ht="12.75" customHeight="1" x14ac:dyDescent="0.2"/>
    <row r="40740" ht="12.75" customHeight="1" x14ac:dyDescent="0.2"/>
    <row r="40741" ht="12.75" customHeight="1" x14ac:dyDescent="0.2"/>
    <row r="40742" ht="12.75" customHeight="1" x14ac:dyDescent="0.2"/>
    <row r="40743" ht="12.75" customHeight="1" x14ac:dyDescent="0.2"/>
    <row r="40744" ht="12.75" customHeight="1" x14ac:dyDescent="0.2"/>
    <row r="40745" ht="12.75" customHeight="1" x14ac:dyDescent="0.2"/>
    <row r="40746" ht="12.75" customHeight="1" x14ac:dyDescent="0.2"/>
    <row r="40747" ht="12.75" customHeight="1" x14ac:dyDescent="0.2"/>
    <row r="40748" ht="12.75" customHeight="1" x14ac:dyDescent="0.2"/>
    <row r="40749" ht="12.75" customHeight="1" x14ac:dyDescent="0.2"/>
    <row r="40750" ht="12.75" customHeight="1" x14ac:dyDescent="0.2"/>
    <row r="40751" ht="12.75" customHeight="1" x14ac:dyDescent="0.2"/>
    <row r="40752" ht="12.75" customHeight="1" x14ac:dyDescent="0.2"/>
    <row r="40753" ht="12.75" customHeight="1" x14ac:dyDescent="0.2"/>
    <row r="40754" ht="12.75" customHeight="1" x14ac:dyDescent="0.2"/>
    <row r="40755" ht="12.75" customHeight="1" x14ac:dyDescent="0.2"/>
    <row r="40756" ht="12.75" customHeight="1" x14ac:dyDescent="0.2"/>
    <row r="40757" ht="12.75" customHeight="1" x14ac:dyDescent="0.2"/>
    <row r="40758" ht="12.75" customHeight="1" x14ac:dyDescent="0.2"/>
    <row r="40759" ht="12.75" customHeight="1" x14ac:dyDescent="0.2"/>
    <row r="40760" ht="12.75" customHeight="1" x14ac:dyDescent="0.2"/>
    <row r="40761" ht="12.75" customHeight="1" x14ac:dyDescent="0.2"/>
    <row r="40762" ht="12.75" customHeight="1" x14ac:dyDescent="0.2"/>
    <row r="40763" ht="12.75" customHeight="1" x14ac:dyDescent="0.2"/>
    <row r="40764" ht="12.75" customHeight="1" x14ac:dyDescent="0.2"/>
    <row r="40765" ht="12.75" customHeight="1" x14ac:dyDescent="0.2"/>
    <row r="40766" ht="12.75" customHeight="1" x14ac:dyDescent="0.2"/>
    <row r="40767" ht="12.75" customHeight="1" x14ac:dyDescent="0.2"/>
    <row r="40768" ht="12.75" customHeight="1" x14ac:dyDescent="0.2"/>
    <row r="40769" ht="12.75" customHeight="1" x14ac:dyDescent="0.2"/>
    <row r="40770" ht="12.75" customHeight="1" x14ac:dyDescent="0.2"/>
    <row r="40771" ht="12.75" customHeight="1" x14ac:dyDescent="0.2"/>
    <row r="40772" ht="12.75" customHeight="1" x14ac:dyDescent="0.2"/>
    <row r="40773" ht="12.75" customHeight="1" x14ac:dyDescent="0.2"/>
    <row r="40774" ht="12.75" customHeight="1" x14ac:dyDescent="0.2"/>
    <row r="40775" ht="12.75" customHeight="1" x14ac:dyDescent="0.2"/>
    <row r="40776" ht="12.75" customHeight="1" x14ac:dyDescent="0.2"/>
    <row r="40777" ht="12.75" customHeight="1" x14ac:dyDescent="0.2"/>
    <row r="40778" ht="12.75" customHeight="1" x14ac:dyDescent="0.2"/>
    <row r="40779" ht="12.75" customHeight="1" x14ac:dyDescent="0.2"/>
    <row r="40780" ht="12.75" customHeight="1" x14ac:dyDescent="0.2"/>
    <row r="40781" ht="12.75" customHeight="1" x14ac:dyDescent="0.2"/>
    <row r="40782" ht="12.75" customHeight="1" x14ac:dyDescent="0.2"/>
    <row r="40783" ht="12.75" customHeight="1" x14ac:dyDescent="0.2"/>
    <row r="40784" ht="12.75" customHeight="1" x14ac:dyDescent="0.2"/>
    <row r="40785" ht="12.75" customHeight="1" x14ac:dyDescent="0.2"/>
    <row r="40786" ht="12.75" customHeight="1" x14ac:dyDescent="0.2"/>
    <row r="40787" ht="12.75" customHeight="1" x14ac:dyDescent="0.2"/>
    <row r="40788" ht="12.75" customHeight="1" x14ac:dyDescent="0.2"/>
    <row r="40789" ht="12.75" customHeight="1" x14ac:dyDescent="0.2"/>
    <row r="40790" ht="12.75" customHeight="1" x14ac:dyDescent="0.2"/>
    <row r="40791" ht="12.75" customHeight="1" x14ac:dyDescent="0.2"/>
    <row r="40792" ht="12.75" customHeight="1" x14ac:dyDescent="0.2"/>
    <row r="40793" ht="12.75" customHeight="1" x14ac:dyDescent="0.2"/>
    <row r="40794" ht="12.75" customHeight="1" x14ac:dyDescent="0.2"/>
    <row r="40795" ht="12.75" customHeight="1" x14ac:dyDescent="0.2"/>
    <row r="40796" ht="12.75" customHeight="1" x14ac:dyDescent="0.2"/>
    <row r="40797" ht="12.75" customHeight="1" x14ac:dyDescent="0.2"/>
    <row r="40798" ht="12.75" customHeight="1" x14ac:dyDescent="0.2"/>
    <row r="40799" ht="12.75" customHeight="1" x14ac:dyDescent="0.2"/>
    <row r="40800" ht="12.75" customHeight="1" x14ac:dyDescent="0.2"/>
    <row r="40801" ht="12.75" customHeight="1" x14ac:dyDescent="0.2"/>
    <row r="40802" ht="12.75" customHeight="1" x14ac:dyDescent="0.2"/>
    <row r="40803" ht="12.75" customHeight="1" x14ac:dyDescent="0.2"/>
    <row r="40804" ht="12.75" customHeight="1" x14ac:dyDescent="0.2"/>
    <row r="40805" ht="12.75" customHeight="1" x14ac:dyDescent="0.2"/>
    <row r="40806" ht="12.75" customHeight="1" x14ac:dyDescent="0.2"/>
    <row r="40807" ht="12.75" customHeight="1" x14ac:dyDescent="0.2"/>
    <row r="40808" ht="12.75" customHeight="1" x14ac:dyDescent="0.2"/>
    <row r="40809" ht="12.75" customHeight="1" x14ac:dyDescent="0.2"/>
    <row r="40810" ht="12.75" customHeight="1" x14ac:dyDescent="0.2"/>
    <row r="40811" ht="12.75" customHeight="1" x14ac:dyDescent="0.2"/>
    <row r="40812" ht="12.75" customHeight="1" x14ac:dyDescent="0.2"/>
    <row r="40813" ht="12.75" customHeight="1" x14ac:dyDescent="0.2"/>
    <row r="40814" ht="12.75" customHeight="1" x14ac:dyDescent="0.2"/>
    <row r="40815" ht="12.75" customHeight="1" x14ac:dyDescent="0.2"/>
    <row r="40816" ht="12.75" customHeight="1" x14ac:dyDescent="0.2"/>
    <row r="40817" ht="12.75" customHeight="1" x14ac:dyDescent="0.2"/>
    <row r="40818" ht="12.75" customHeight="1" x14ac:dyDescent="0.2"/>
    <row r="40819" ht="12.75" customHeight="1" x14ac:dyDescent="0.2"/>
    <row r="40820" ht="12.75" customHeight="1" x14ac:dyDescent="0.2"/>
    <row r="40821" ht="12.75" customHeight="1" x14ac:dyDescent="0.2"/>
    <row r="40822" ht="12.75" customHeight="1" x14ac:dyDescent="0.2"/>
    <row r="40823" ht="12.75" customHeight="1" x14ac:dyDescent="0.2"/>
    <row r="40824" ht="12.75" customHeight="1" x14ac:dyDescent="0.2"/>
    <row r="40825" ht="12.75" customHeight="1" x14ac:dyDescent="0.2"/>
    <row r="40826" ht="12.75" customHeight="1" x14ac:dyDescent="0.2"/>
    <row r="40827" ht="12.75" customHeight="1" x14ac:dyDescent="0.2"/>
    <row r="40828" ht="12.75" customHeight="1" x14ac:dyDescent="0.2"/>
    <row r="40829" ht="12.75" customHeight="1" x14ac:dyDescent="0.2"/>
    <row r="40830" ht="12.75" customHeight="1" x14ac:dyDescent="0.2"/>
    <row r="40831" ht="12.75" customHeight="1" x14ac:dyDescent="0.2"/>
    <row r="40832" ht="12.75" customHeight="1" x14ac:dyDescent="0.2"/>
    <row r="40833" ht="12.75" customHeight="1" x14ac:dyDescent="0.2"/>
    <row r="40834" ht="12.75" customHeight="1" x14ac:dyDescent="0.2"/>
    <row r="40835" ht="12.75" customHeight="1" x14ac:dyDescent="0.2"/>
    <row r="40836" ht="12.75" customHeight="1" x14ac:dyDescent="0.2"/>
    <row r="40837" ht="12.75" customHeight="1" x14ac:dyDescent="0.2"/>
    <row r="40838" ht="12.75" customHeight="1" x14ac:dyDescent="0.2"/>
    <row r="40839" ht="12.75" customHeight="1" x14ac:dyDescent="0.2"/>
    <row r="40840" ht="12.75" customHeight="1" x14ac:dyDescent="0.2"/>
    <row r="40841" ht="12.75" customHeight="1" x14ac:dyDescent="0.2"/>
    <row r="40842" ht="12.75" customHeight="1" x14ac:dyDescent="0.2"/>
    <row r="40843" ht="12.75" customHeight="1" x14ac:dyDescent="0.2"/>
    <row r="40844" ht="12.75" customHeight="1" x14ac:dyDescent="0.2"/>
    <row r="40845" ht="12.75" customHeight="1" x14ac:dyDescent="0.2"/>
    <row r="40846" ht="12.75" customHeight="1" x14ac:dyDescent="0.2"/>
    <row r="40847" ht="12.75" customHeight="1" x14ac:dyDescent="0.2"/>
    <row r="40848" ht="12.75" customHeight="1" x14ac:dyDescent="0.2"/>
    <row r="40849" ht="12.75" customHeight="1" x14ac:dyDescent="0.2"/>
    <row r="40850" ht="12.75" customHeight="1" x14ac:dyDescent="0.2"/>
    <row r="40851" ht="12.75" customHeight="1" x14ac:dyDescent="0.2"/>
    <row r="40852" ht="12.75" customHeight="1" x14ac:dyDescent="0.2"/>
    <row r="40853" ht="12.75" customHeight="1" x14ac:dyDescent="0.2"/>
    <row r="40854" ht="12.75" customHeight="1" x14ac:dyDescent="0.2"/>
    <row r="40855" ht="12.75" customHeight="1" x14ac:dyDescent="0.2"/>
    <row r="40856" ht="12.75" customHeight="1" x14ac:dyDescent="0.2"/>
    <row r="40857" ht="12.75" customHeight="1" x14ac:dyDescent="0.2"/>
    <row r="40858" ht="12.75" customHeight="1" x14ac:dyDescent="0.2"/>
    <row r="40859" ht="12.75" customHeight="1" x14ac:dyDescent="0.2"/>
    <row r="40860" ht="12.75" customHeight="1" x14ac:dyDescent="0.2"/>
    <row r="40861" ht="12.75" customHeight="1" x14ac:dyDescent="0.2"/>
    <row r="40862" ht="12.75" customHeight="1" x14ac:dyDescent="0.2"/>
    <row r="40863" ht="12.75" customHeight="1" x14ac:dyDescent="0.2"/>
    <row r="40864" ht="12.75" customHeight="1" x14ac:dyDescent="0.2"/>
    <row r="40865" ht="12.75" customHeight="1" x14ac:dyDescent="0.2"/>
    <row r="40866" ht="12.75" customHeight="1" x14ac:dyDescent="0.2"/>
    <row r="40867" ht="12.75" customHeight="1" x14ac:dyDescent="0.2"/>
    <row r="40868" ht="12.75" customHeight="1" x14ac:dyDescent="0.2"/>
    <row r="40869" ht="12.75" customHeight="1" x14ac:dyDescent="0.2"/>
    <row r="40870" ht="12.75" customHeight="1" x14ac:dyDescent="0.2"/>
    <row r="40871" ht="12.75" customHeight="1" x14ac:dyDescent="0.2"/>
    <row r="40872" ht="12.75" customHeight="1" x14ac:dyDescent="0.2"/>
    <row r="40873" ht="12.75" customHeight="1" x14ac:dyDescent="0.2"/>
    <row r="40874" ht="12.75" customHeight="1" x14ac:dyDescent="0.2"/>
    <row r="40875" ht="12.75" customHeight="1" x14ac:dyDescent="0.2"/>
    <row r="40876" ht="12.75" customHeight="1" x14ac:dyDescent="0.2"/>
    <row r="40877" ht="12.75" customHeight="1" x14ac:dyDescent="0.2"/>
    <row r="40878" ht="12.75" customHeight="1" x14ac:dyDescent="0.2"/>
    <row r="40879" ht="12.75" customHeight="1" x14ac:dyDescent="0.2"/>
    <row r="40880" ht="12.75" customHeight="1" x14ac:dyDescent="0.2"/>
    <row r="40881" ht="12.75" customHeight="1" x14ac:dyDescent="0.2"/>
    <row r="40882" ht="12.75" customHeight="1" x14ac:dyDescent="0.2"/>
    <row r="40883" ht="12.75" customHeight="1" x14ac:dyDescent="0.2"/>
    <row r="40884" ht="12.75" customHeight="1" x14ac:dyDescent="0.2"/>
    <row r="40885" ht="12.75" customHeight="1" x14ac:dyDescent="0.2"/>
    <row r="40886" ht="12.75" customHeight="1" x14ac:dyDescent="0.2"/>
    <row r="40887" ht="12.75" customHeight="1" x14ac:dyDescent="0.2"/>
    <row r="40888" ht="12.75" customHeight="1" x14ac:dyDescent="0.2"/>
    <row r="40889" ht="12.75" customHeight="1" x14ac:dyDescent="0.2"/>
    <row r="40890" ht="12.75" customHeight="1" x14ac:dyDescent="0.2"/>
    <row r="40891" ht="12.75" customHeight="1" x14ac:dyDescent="0.2"/>
    <row r="40892" ht="12.75" customHeight="1" x14ac:dyDescent="0.2"/>
    <row r="40893" ht="12.75" customHeight="1" x14ac:dyDescent="0.2"/>
    <row r="40894" ht="12.75" customHeight="1" x14ac:dyDescent="0.2"/>
    <row r="40895" ht="12.75" customHeight="1" x14ac:dyDescent="0.2"/>
    <row r="40896" ht="12.75" customHeight="1" x14ac:dyDescent="0.2"/>
    <row r="40897" ht="12.75" customHeight="1" x14ac:dyDescent="0.2"/>
    <row r="40898" ht="12.75" customHeight="1" x14ac:dyDescent="0.2"/>
    <row r="40899" ht="12.75" customHeight="1" x14ac:dyDescent="0.2"/>
    <row r="40900" ht="12.75" customHeight="1" x14ac:dyDescent="0.2"/>
    <row r="40901" ht="12.75" customHeight="1" x14ac:dyDescent="0.2"/>
    <row r="40902" ht="12.75" customHeight="1" x14ac:dyDescent="0.2"/>
    <row r="40903" ht="12.75" customHeight="1" x14ac:dyDescent="0.2"/>
    <row r="40904" ht="12.75" customHeight="1" x14ac:dyDescent="0.2"/>
    <row r="40905" ht="12.75" customHeight="1" x14ac:dyDescent="0.2"/>
    <row r="40906" ht="12.75" customHeight="1" x14ac:dyDescent="0.2"/>
    <row r="40907" ht="12.75" customHeight="1" x14ac:dyDescent="0.2"/>
    <row r="40908" ht="12.75" customHeight="1" x14ac:dyDescent="0.2"/>
    <row r="40909" ht="12.75" customHeight="1" x14ac:dyDescent="0.2"/>
    <row r="40910" ht="12.75" customHeight="1" x14ac:dyDescent="0.2"/>
    <row r="40911" ht="12.75" customHeight="1" x14ac:dyDescent="0.2"/>
    <row r="40912" ht="12.75" customHeight="1" x14ac:dyDescent="0.2"/>
    <row r="40913" ht="12.75" customHeight="1" x14ac:dyDescent="0.2"/>
    <row r="40914" ht="12.75" customHeight="1" x14ac:dyDescent="0.2"/>
    <row r="40915" ht="12.75" customHeight="1" x14ac:dyDescent="0.2"/>
    <row r="40916" ht="12.75" customHeight="1" x14ac:dyDescent="0.2"/>
    <row r="40917" ht="12.75" customHeight="1" x14ac:dyDescent="0.2"/>
    <row r="40918" ht="12.75" customHeight="1" x14ac:dyDescent="0.2"/>
    <row r="40919" ht="12.75" customHeight="1" x14ac:dyDescent="0.2"/>
    <row r="40920" ht="12.75" customHeight="1" x14ac:dyDescent="0.2"/>
    <row r="40921" ht="12.75" customHeight="1" x14ac:dyDescent="0.2"/>
    <row r="40922" ht="12.75" customHeight="1" x14ac:dyDescent="0.2"/>
    <row r="40923" ht="12.75" customHeight="1" x14ac:dyDescent="0.2"/>
    <row r="40924" ht="12.75" customHeight="1" x14ac:dyDescent="0.2"/>
    <row r="40925" ht="12.75" customHeight="1" x14ac:dyDescent="0.2"/>
    <row r="40926" ht="12.75" customHeight="1" x14ac:dyDescent="0.2"/>
    <row r="40927" ht="12.75" customHeight="1" x14ac:dyDescent="0.2"/>
    <row r="40928" ht="12.75" customHeight="1" x14ac:dyDescent="0.2"/>
    <row r="40929" ht="12.75" customHeight="1" x14ac:dyDescent="0.2"/>
    <row r="40930" ht="12.75" customHeight="1" x14ac:dyDescent="0.2"/>
    <row r="40931" ht="12.75" customHeight="1" x14ac:dyDescent="0.2"/>
    <row r="40932" ht="12.75" customHeight="1" x14ac:dyDescent="0.2"/>
    <row r="40933" ht="12.75" customHeight="1" x14ac:dyDescent="0.2"/>
    <row r="40934" ht="12.75" customHeight="1" x14ac:dyDescent="0.2"/>
    <row r="40935" ht="12.75" customHeight="1" x14ac:dyDescent="0.2"/>
    <row r="40936" ht="12.75" customHeight="1" x14ac:dyDescent="0.2"/>
    <row r="40937" ht="12.75" customHeight="1" x14ac:dyDescent="0.2"/>
    <row r="40938" ht="12.75" customHeight="1" x14ac:dyDescent="0.2"/>
    <row r="40939" ht="12.75" customHeight="1" x14ac:dyDescent="0.2"/>
    <row r="40940" ht="12.75" customHeight="1" x14ac:dyDescent="0.2"/>
    <row r="40941" ht="12.75" customHeight="1" x14ac:dyDescent="0.2"/>
    <row r="40942" ht="12.75" customHeight="1" x14ac:dyDescent="0.2"/>
    <row r="40943" ht="12.75" customHeight="1" x14ac:dyDescent="0.2"/>
    <row r="40944" ht="12.75" customHeight="1" x14ac:dyDescent="0.2"/>
    <row r="40945" ht="12.75" customHeight="1" x14ac:dyDescent="0.2"/>
    <row r="40946" ht="12.75" customHeight="1" x14ac:dyDescent="0.2"/>
    <row r="40947" ht="12.75" customHeight="1" x14ac:dyDescent="0.2"/>
    <row r="40948" ht="12.75" customHeight="1" x14ac:dyDescent="0.2"/>
    <row r="40949" ht="12.75" customHeight="1" x14ac:dyDescent="0.2"/>
    <row r="40950" ht="12.75" customHeight="1" x14ac:dyDescent="0.2"/>
    <row r="40951" ht="12.75" customHeight="1" x14ac:dyDescent="0.2"/>
    <row r="40952" ht="12.75" customHeight="1" x14ac:dyDescent="0.2"/>
    <row r="40953" ht="12.75" customHeight="1" x14ac:dyDescent="0.2"/>
    <row r="40954" ht="12.75" customHeight="1" x14ac:dyDescent="0.2"/>
    <row r="40955" ht="12.75" customHeight="1" x14ac:dyDescent="0.2"/>
    <row r="40956" ht="12.75" customHeight="1" x14ac:dyDescent="0.2"/>
    <row r="40957" ht="12.75" customHeight="1" x14ac:dyDescent="0.2"/>
    <row r="40958" ht="12.75" customHeight="1" x14ac:dyDescent="0.2"/>
    <row r="40959" ht="12.75" customHeight="1" x14ac:dyDescent="0.2"/>
    <row r="40960" ht="12.75" customHeight="1" x14ac:dyDescent="0.2"/>
    <row r="40961" ht="12.75" customHeight="1" x14ac:dyDescent="0.2"/>
    <row r="40962" ht="12.75" customHeight="1" x14ac:dyDescent="0.2"/>
    <row r="40963" ht="12.75" customHeight="1" x14ac:dyDescent="0.2"/>
    <row r="40964" ht="12.75" customHeight="1" x14ac:dyDescent="0.2"/>
    <row r="40965" ht="12.75" customHeight="1" x14ac:dyDescent="0.2"/>
    <row r="40966" ht="12.75" customHeight="1" x14ac:dyDescent="0.2"/>
    <row r="40967" ht="12.75" customHeight="1" x14ac:dyDescent="0.2"/>
    <row r="40968" ht="12.75" customHeight="1" x14ac:dyDescent="0.2"/>
    <row r="40969" ht="12.75" customHeight="1" x14ac:dyDescent="0.2"/>
    <row r="40970" ht="12.75" customHeight="1" x14ac:dyDescent="0.2"/>
    <row r="40971" ht="12.75" customHeight="1" x14ac:dyDescent="0.2"/>
    <row r="40972" ht="12.75" customHeight="1" x14ac:dyDescent="0.2"/>
    <row r="40973" ht="12.75" customHeight="1" x14ac:dyDescent="0.2"/>
    <row r="40974" ht="12.75" customHeight="1" x14ac:dyDescent="0.2"/>
    <row r="40975" ht="12.75" customHeight="1" x14ac:dyDescent="0.2"/>
    <row r="40976" ht="12.75" customHeight="1" x14ac:dyDescent="0.2"/>
    <row r="40977" ht="12.75" customHeight="1" x14ac:dyDescent="0.2"/>
    <row r="40978" ht="12.75" customHeight="1" x14ac:dyDescent="0.2"/>
    <row r="40979" ht="12.75" customHeight="1" x14ac:dyDescent="0.2"/>
    <row r="40980" ht="12.75" customHeight="1" x14ac:dyDescent="0.2"/>
    <row r="40981" ht="12.75" customHeight="1" x14ac:dyDescent="0.2"/>
    <row r="40982" ht="12.75" customHeight="1" x14ac:dyDescent="0.2"/>
    <row r="40983" ht="12.75" customHeight="1" x14ac:dyDescent="0.2"/>
    <row r="40984" ht="12.75" customHeight="1" x14ac:dyDescent="0.2"/>
    <row r="40985" ht="12.75" customHeight="1" x14ac:dyDescent="0.2"/>
    <row r="40986" ht="12.75" customHeight="1" x14ac:dyDescent="0.2"/>
    <row r="40987" ht="12.75" customHeight="1" x14ac:dyDescent="0.2"/>
    <row r="40988" ht="12.75" customHeight="1" x14ac:dyDescent="0.2"/>
    <row r="40989" ht="12.75" customHeight="1" x14ac:dyDescent="0.2"/>
    <row r="40990" ht="12.75" customHeight="1" x14ac:dyDescent="0.2"/>
    <row r="40991" ht="12.75" customHeight="1" x14ac:dyDescent="0.2"/>
    <row r="40992" ht="12.75" customHeight="1" x14ac:dyDescent="0.2"/>
    <row r="40993" ht="12.75" customHeight="1" x14ac:dyDescent="0.2"/>
    <row r="40994" ht="12.75" customHeight="1" x14ac:dyDescent="0.2"/>
    <row r="40995" ht="12.75" customHeight="1" x14ac:dyDescent="0.2"/>
    <row r="40996" ht="12.75" customHeight="1" x14ac:dyDescent="0.2"/>
    <row r="40997" ht="12.75" customHeight="1" x14ac:dyDescent="0.2"/>
    <row r="40998" ht="12.75" customHeight="1" x14ac:dyDescent="0.2"/>
    <row r="40999" ht="12.75" customHeight="1" x14ac:dyDescent="0.2"/>
    <row r="41000" ht="12.75" customHeight="1" x14ac:dyDescent="0.2"/>
    <row r="41001" ht="12.75" customHeight="1" x14ac:dyDescent="0.2"/>
    <row r="41002" ht="12.75" customHeight="1" x14ac:dyDescent="0.2"/>
    <row r="41003" ht="12.75" customHeight="1" x14ac:dyDescent="0.2"/>
    <row r="41004" ht="12.75" customHeight="1" x14ac:dyDescent="0.2"/>
    <row r="41005" ht="12.75" customHeight="1" x14ac:dyDescent="0.2"/>
    <row r="41006" ht="12.75" customHeight="1" x14ac:dyDescent="0.2"/>
    <row r="41007" ht="12.75" customHeight="1" x14ac:dyDescent="0.2"/>
    <row r="41008" ht="12.75" customHeight="1" x14ac:dyDescent="0.2"/>
    <row r="41009" ht="12.75" customHeight="1" x14ac:dyDescent="0.2"/>
    <row r="41010" ht="12.75" customHeight="1" x14ac:dyDescent="0.2"/>
    <row r="41011" ht="12.75" customHeight="1" x14ac:dyDescent="0.2"/>
    <row r="41012" ht="12.75" customHeight="1" x14ac:dyDescent="0.2"/>
    <row r="41013" ht="12.75" customHeight="1" x14ac:dyDescent="0.2"/>
    <row r="41014" ht="12.75" customHeight="1" x14ac:dyDescent="0.2"/>
    <row r="41015" ht="12.75" customHeight="1" x14ac:dyDescent="0.2"/>
    <row r="41016" ht="12.75" customHeight="1" x14ac:dyDescent="0.2"/>
    <row r="41017" ht="12.75" customHeight="1" x14ac:dyDescent="0.2"/>
    <row r="41018" ht="12.75" customHeight="1" x14ac:dyDescent="0.2"/>
    <row r="41019" ht="12.75" customHeight="1" x14ac:dyDescent="0.2"/>
    <row r="41020" ht="12.75" customHeight="1" x14ac:dyDescent="0.2"/>
    <row r="41021" ht="12.75" customHeight="1" x14ac:dyDescent="0.2"/>
    <row r="41022" ht="12.75" customHeight="1" x14ac:dyDescent="0.2"/>
    <row r="41023" ht="12.75" customHeight="1" x14ac:dyDescent="0.2"/>
    <row r="41024" ht="12.75" customHeight="1" x14ac:dyDescent="0.2"/>
    <row r="41025" ht="12.75" customHeight="1" x14ac:dyDescent="0.2"/>
    <row r="41026" ht="12.75" customHeight="1" x14ac:dyDescent="0.2"/>
    <row r="41027" ht="12.75" customHeight="1" x14ac:dyDescent="0.2"/>
    <row r="41028" ht="12.75" customHeight="1" x14ac:dyDescent="0.2"/>
    <row r="41029" ht="12.75" customHeight="1" x14ac:dyDescent="0.2"/>
    <row r="41030" ht="12.75" customHeight="1" x14ac:dyDescent="0.2"/>
    <row r="41031" ht="12.75" customHeight="1" x14ac:dyDescent="0.2"/>
    <row r="41032" ht="12.75" customHeight="1" x14ac:dyDescent="0.2"/>
    <row r="41033" ht="12.75" customHeight="1" x14ac:dyDescent="0.2"/>
    <row r="41034" ht="12.75" customHeight="1" x14ac:dyDescent="0.2"/>
    <row r="41035" ht="12.75" customHeight="1" x14ac:dyDescent="0.2"/>
    <row r="41036" ht="12.75" customHeight="1" x14ac:dyDescent="0.2"/>
    <row r="41037" ht="12.75" customHeight="1" x14ac:dyDescent="0.2"/>
    <row r="41038" ht="12.75" customHeight="1" x14ac:dyDescent="0.2"/>
    <row r="41039" ht="12.75" customHeight="1" x14ac:dyDescent="0.2"/>
    <row r="41040" ht="12.75" customHeight="1" x14ac:dyDescent="0.2"/>
    <row r="41041" ht="12.75" customHeight="1" x14ac:dyDescent="0.2"/>
    <row r="41042" ht="12.75" customHeight="1" x14ac:dyDescent="0.2"/>
    <row r="41043" ht="12.75" customHeight="1" x14ac:dyDescent="0.2"/>
    <row r="41044" ht="12.75" customHeight="1" x14ac:dyDescent="0.2"/>
    <row r="41045" ht="12.75" customHeight="1" x14ac:dyDescent="0.2"/>
    <row r="41046" ht="12.75" customHeight="1" x14ac:dyDescent="0.2"/>
    <row r="41047" ht="12.75" customHeight="1" x14ac:dyDescent="0.2"/>
    <row r="41048" ht="12.75" customHeight="1" x14ac:dyDescent="0.2"/>
    <row r="41049" ht="12.75" customHeight="1" x14ac:dyDescent="0.2"/>
    <row r="41050" ht="12.75" customHeight="1" x14ac:dyDescent="0.2"/>
    <row r="41051" ht="12.75" customHeight="1" x14ac:dyDescent="0.2"/>
    <row r="41052" ht="12.75" customHeight="1" x14ac:dyDescent="0.2"/>
    <row r="41053" ht="12.75" customHeight="1" x14ac:dyDescent="0.2"/>
    <row r="41054" ht="12.75" customHeight="1" x14ac:dyDescent="0.2"/>
    <row r="41055" ht="12.75" customHeight="1" x14ac:dyDescent="0.2"/>
    <row r="41056" ht="12.75" customHeight="1" x14ac:dyDescent="0.2"/>
    <row r="41057" ht="12.75" customHeight="1" x14ac:dyDescent="0.2"/>
    <row r="41058" ht="12.75" customHeight="1" x14ac:dyDescent="0.2"/>
    <row r="41059" ht="12.75" customHeight="1" x14ac:dyDescent="0.2"/>
    <row r="41060" ht="12.75" customHeight="1" x14ac:dyDescent="0.2"/>
    <row r="41061" ht="12.75" customHeight="1" x14ac:dyDescent="0.2"/>
    <row r="41062" ht="12.75" customHeight="1" x14ac:dyDescent="0.2"/>
    <row r="41063" ht="12.75" customHeight="1" x14ac:dyDescent="0.2"/>
    <row r="41064" ht="12.75" customHeight="1" x14ac:dyDescent="0.2"/>
    <row r="41065" ht="12.75" customHeight="1" x14ac:dyDescent="0.2"/>
    <row r="41066" ht="12.75" customHeight="1" x14ac:dyDescent="0.2"/>
    <row r="41067" ht="12.75" customHeight="1" x14ac:dyDescent="0.2"/>
    <row r="41068" ht="12.75" customHeight="1" x14ac:dyDescent="0.2"/>
    <row r="41069" ht="12.75" customHeight="1" x14ac:dyDescent="0.2"/>
    <row r="41070" ht="12.75" customHeight="1" x14ac:dyDescent="0.2"/>
    <row r="41071" ht="12.75" customHeight="1" x14ac:dyDescent="0.2"/>
    <row r="41072" ht="12.75" customHeight="1" x14ac:dyDescent="0.2"/>
    <row r="41073" ht="12.75" customHeight="1" x14ac:dyDescent="0.2"/>
    <row r="41074" ht="12.75" customHeight="1" x14ac:dyDescent="0.2"/>
    <row r="41075" ht="12.75" customHeight="1" x14ac:dyDescent="0.2"/>
    <row r="41076" ht="12.75" customHeight="1" x14ac:dyDescent="0.2"/>
    <row r="41077" ht="12.75" customHeight="1" x14ac:dyDescent="0.2"/>
    <row r="41078" ht="12.75" customHeight="1" x14ac:dyDescent="0.2"/>
    <row r="41079" ht="12.75" customHeight="1" x14ac:dyDescent="0.2"/>
    <row r="41080" ht="12.75" customHeight="1" x14ac:dyDescent="0.2"/>
    <row r="41081" ht="12.75" customHeight="1" x14ac:dyDescent="0.2"/>
    <row r="41082" ht="12.75" customHeight="1" x14ac:dyDescent="0.2"/>
    <row r="41083" ht="12.75" customHeight="1" x14ac:dyDescent="0.2"/>
    <row r="41084" ht="12.75" customHeight="1" x14ac:dyDescent="0.2"/>
    <row r="41085" ht="12.75" customHeight="1" x14ac:dyDescent="0.2"/>
    <row r="41086" ht="12.75" customHeight="1" x14ac:dyDescent="0.2"/>
    <row r="41087" ht="12.75" customHeight="1" x14ac:dyDescent="0.2"/>
    <row r="41088" ht="12.75" customHeight="1" x14ac:dyDescent="0.2"/>
    <row r="41089" ht="12.75" customHeight="1" x14ac:dyDescent="0.2"/>
    <row r="41090" ht="12.75" customHeight="1" x14ac:dyDescent="0.2"/>
    <row r="41091" ht="12.75" customHeight="1" x14ac:dyDescent="0.2"/>
    <row r="41092" ht="12.75" customHeight="1" x14ac:dyDescent="0.2"/>
    <row r="41093" ht="12.75" customHeight="1" x14ac:dyDescent="0.2"/>
    <row r="41094" ht="12.75" customHeight="1" x14ac:dyDescent="0.2"/>
    <row r="41095" ht="12.75" customHeight="1" x14ac:dyDescent="0.2"/>
    <row r="41096" ht="12.75" customHeight="1" x14ac:dyDescent="0.2"/>
    <row r="41097" ht="12.75" customHeight="1" x14ac:dyDescent="0.2"/>
    <row r="41098" ht="12.75" customHeight="1" x14ac:dyDescent="0.2"/>
    <row r="41099" ht="12.75" customHeight="1" x14ac:dyDescent="0.2"/>
    <row r="41100" ht="12.75" customHeight="1" x14ac:dyDescent="0.2"/>
    <row r="41101" ht="12.75" customHeight="1" x14ac:dyDescent="0.2"/>
    <row r="41102" ht="12.75" customHeight="1" x14ac:dyDescent="0.2"/>
    <row r="41103" ht="12.75" customHeight="1" x14ac:dyDescent="0.2"/>
    <row r="41104" ht="12.75" customHeight="1" x14ac:dyDescent="0.2"/>
    <row r="41105" ht="12.75" customHeight="1" x14ac:dyDescent="0.2"/>
    <row r="41106" ht="12.75" customHeight="1" x14ac:dyDescent="0.2"/>
    <row r="41107" ht="12.75" customHeight="1" x14ac:dyDescent="0.2"/>
    <row r="41108" ht="12.75" customHeight="1" x14ac:dyDescent="0.2"/>
    <row r="41109" ht="12.75" customHeight="1" x14ac:dyDescent="0.2"/>
    <row r="41110" ht="12.75" customHeight="1" x14ac:dyDescent="0.2"/>
    <row r="41111" ht="12.75" customHeight="1" x14ac:dyDescent="0.2"/>
    <row r="41112" ht="12.75" customHeight="1" x14ac:dyDescent="0.2"/>
    <row r="41113" ht="12.75" customHeight="1" x14ac:dyDescent="0.2"/>
    <row r="41114" ht="12.75" customHeight="1" x14ac:dyDescent="0.2"/>
    <row r="41115" ht="12.75" customHeight="1" x14ac:dyDescent="0.2"/>
    <row r="41116" ht="12.75" customHeight="1" x14ac:dyDescent="0.2"/>
    <row r="41117" ht="12.75" customHeight="1" x14ac:dyDescent="0.2"/>
    <row r="41118" ht="12.75" customHeight="1" x14ac:dyDescent="0.2"/>
    <row r="41119" ht="12.75" customHeight="1" x14ac:dyDescent="0.2"/>
    <row r="41120" ht="12.75" customHeight="1" x14ac:dyDescent="0.2"/>
    <row r="41121" ht="12.75" customHeight="1" x14ac:dyDescent="0.2"/>
    <row r="41122" ht="12.75" customHeight="1" x14ac:dyDescent="0.2"/>
    <row r="41123" ht="12.75" customHeight="1" x14ac:dyDescent="0.2"/>
    <row r="41124" ht="12.75" customHeight="1" x14ac:dyDescent="0.2"/>
    <row r="41125" ht="12.75" customHeight="1" x14ac:dyDescent="0.2"/>
    <row r="41126" ht="12.75" customHeight="1" x14ac:dyDescent="0.2"/>
    <row r="41127" ht="12.75" customHeight="1" x14ac:dyDescent="0.2"/>
    <row r="41128" ht="12.75" customHeight="1" x14ac:dyDescent="0.2"/>
    <row r="41129" ht="12.75" customHeight="1" x14ac:dyDescent="0.2"/>
    <row r="41130" ht="12.75" customHeight="1" x14ac:dyDescent="0.2"/>
    <row r="41131" ht="12.75" customHeight="1" x14ac:dyDescent="0.2"/>
    <row r="41132" ht="12.75" customHeight="1" x14ac:dyDescent="0.2"/>
    <row r="41133" ht="12.75" customHeight="1" x14ac:dyDescent="0.2"/>
    <row r="41134" ht="12.75" customHeight="1" x14ac:dyDescent="0.2"/>
    <row r="41135" ht="12.75" customHeight="1" x14ac:dyDescent="0.2"/>
    <row r="41136" ht="12.75" customHeight="1" x14ac:dyDescent="0.2"/>
    <row r="41137" ht="12.75" customHeight="1" x14ac:dyDescent="0.2"/>
    <row r="41138" ht="12.75" customHeight="1" x14ac:dyDescent="0.2"/>
    <row r="41139" ht="12.75" customHeight="1" x14ac:dyDescent="0.2"/>
    <row r="41140" ht="12.75" customHeight="1" x14ac:dyDescent="0.2"/>
    <row r="41141" ht="12.75" customHeight="1" x14ac:dyDescent="0.2"/>
    <row r="41142" ht="12.75" customHeight="1" x14ac:dyDescent="0.2"/>
    <row r="41143" ht="12.75" customHeight="1" x14ac:dyDescent="0.2"/>
    <row r="41144" ht="12.75" customHeight="1" x14ac:dyDescent="0.2"/>
    <row r="41145" ht="12.75" customHeight="1" x14ac:dyDescent="0.2"/>
    <row r="41146" ht="12.75" customHeight="1" x14ac:dyDescent="0.2"/>
    <row r="41147" ht="12.75" customHeight="1" x14ac:dyDescent="0.2"/>
    <row r="41148" ht="12.75" customHeight="1" x14ac:dyDescent="0.2"/>
    <row r="41149" ht="12.75" customHeight="1" x14ac:dyDescent="0.2"/>
    <row r="41150" ht="12.75" customHeight="1" x14ac:dyDescent="0.2"/>
    <row r="41151" ht="12.75" customHeight="1" x14ac:dyDescent="0.2"/>
    <row r="41152" ht="12.75" customHeight="1" x14ac:dyDescent="0.2"/>
    <row r="41153" ht="12.75" customHeight="1" x14ac:dyDescent="0.2"/>
    <row r="41154" ht="12.75" customHeight="1" x14ac:dyDescent="0.2"/>
    <row r="41155" ht="12.75" customHeight="1" x14ac:dyDescent="0.2"/>
    <row r="41156" ht="12.75" customHeight="1" x14ac:dyDescent="0.2"/>
    <row r="41157" ht="12.75" customHeight="1" x14ac:dyDescent="0.2"/>
    <row r="41158" ht="12.75" customHeight="1" x14ac:dyDescent="0.2"/>
    <row r="41159" ht="12.75" customHeight="1" x14ac:dyDescent="0.2"/>
    <row r="41160" ht="12.75" customHeight="1" x14ac:dyDescent="0.2"/>
    <row r="41161" ht="12.75" customHeight="1" x14ac:dyDescent="0.2"/>
    <row r="41162" ht="12.75" customHeight="1" x14ac:dyDescent="0.2"/>
    <row r="41163" ht="12.75" customHeight="1" x14ac:dyDescent="0.2"/>
    <row r="41164" ht="12.75" customHeight="1" x14ac:dyDescent="0.2"/>
    <row r="41165" ht="12.75" customHeight="1" x14ac:dyDescent="0.2"/>
    <row r="41166" ht="12.75" customHeight="1" x14ac:dyDescent="0.2"/>
    <row r="41167" ht="12.75" customHeight="1" x14ac:dyDescent="0.2"/>
    <row r="41168" ht="12.75" customHeight="1" x14ac:dyDescent="0.2"/>
    <row r="41169" ht="12.75" customHeight="1" x14ac:dyDescent="0.2"/>
    <row r="41170" ht="12.75" customHeight="1" x14ac:dyDescent="0.2"/>
    <row r="41171" ht="12.75" customHeight="1" x14ac:dyDescent="0.2"/>
    <row r="41172" ht="12.75" customHeight="1" x14ac:dyDescent="0.2"/>
    <row r="41173" ht="12.75" customHeight="1" x14ac:dyDescent="0.2"/>
    <row r="41174" ht="12.75" customHeight="1" x14ac:dyDescent="0.2"/>
    <row r="41175" ht="12.75" customHeight="1" x14ac:dyDescent="0.2"/>
    <row r="41176" ht="12.75" customHeight="1" x14ac:dyDescent="0.2"/>
    <row r="41177" ht="12.75" customHeight="1" x14ac:dyDescent="0.2"/>
    <row r="41178" ht="12.75" customHeight="1" x14ac:dyDescent="0.2"/>
    <row r="41179" ht="12.75" customHeight="1" x14ac:dyDescent="0.2"/>
    <row r="41180" ht="12.75" customHeight="1" x14ac:dyDescent="0.2"/>
    <row r="41181" ht="12.75" customHeight="1" x14ac:dyDescent="0.2"/>
    <row r="41182" ht="12.75" customHeight="1" x14ac:dyDescent="0.2"/>
    <row r="41183" ht="12.75" customHeight="1" x14ac:dyDescent="0.2"/>
    <row r="41184" ht="12.75" customHeight="1" x14ac:dyDescent="0.2"/>
    <row r="41185" ht="12.75" customHeight="1" x14ac:dyDescent="0.2"/>
    <row r="41186" ht="12.75" customHeight="1" x14ac:dyDescent="0.2"/>
    <row r="41187" ht="12.75" customHeight="1" x14ac:dyDescent="0.2"/>
    <row r="41188" ht="12.75" customHeight="1" x14ac:dyDescent="0.2"/>
    <row r="41189" ht="12.75" customHeight="1" x14ac:dyDescent="0.2"/>
    <row r="41190" ht="12.75" customHeight="1" x14ac:dyDescent="0.2"/>
    <row r="41191" ht="12.75" customHeight="1" x14ac:dyDescent="0.2"/>
    <row r="41192" ht="12.75" customHeight="1" x14ac:dyDescent="0.2"/>
    <row r="41193" ht="12.75" customHeight="1" x14ac:dyDescent="0.2"/>
    <row r="41194" ht="12.75" customHeight="1" x14ac:dyDescent="0.2"/>
    <row r="41195" ht="12.75" customHeight="1" x14ac:dyDescent="0.2"/>
    <row r="41196" ht="12.75" customHeight="1" x14ac:dyDescent="0.2"/>
    <row r="41197" ht="12.75" customHeight="1" x14ac:dyDescent="0.2"/>
    <row r="41198" ht="12.75" customHeight="1" x14ac:dyDescent="0.2"/>
    <row r="41199" ht="12.75" customHeight="1" x14ac:dyDescent="0.2"/>
    <row r="41200" ht="12.75" customHeight="1" x14ac:dyDescent="0.2"/>
    <row r="41201" ht="12.75" customHeight="1" x14ac:dyDescent="0.2"/>
    <row r="41202" ht="12.75" customHeight="1" x14ac:dyDescent="0.2"/>
    <row r="41203" ht="12.75" customHeight="1" x14ac:dyDescent="0.2"/>
    <row r="41204" ht="12.75" customHeight="1" x14ac:dyDescent="0.2"/>
    <row r="41205" ht="12.75" customHeight="1" x14ac:dyDescent="0.2"/>
    <row r="41206" ht="12.75" customHeight="1" x14ac:dyDescent="0.2"/>
    <row r="41207" ht="12.75" customHeight="1" x14ac:dyDescent="0.2"/>
    <row r="41208" ht="12.75" customHeight="1" x14ac:dyDescent="0.2"/>
    <row r="41209" ht="12.75" customHeight="1" x14ac:dyDescent="0.2"/>
    <row r="41210" ht="12.75" customHeight="1" x14ac:dyDescent="0.2"/>
    <row r="41211" ht="12.75" customHeight="1" x14ac:dyDescent="0.2"/>
    <row r="41212" ht="12.75" customHeight="1" x14ac:dyDescent="0.2"/>
    <row r="41213" ht="12.75" customHeight="1" x14ac:dyDescent="0.2"/>
    <row r="41214" ht="12.75" customHeight="1" x14ac:dyDescent="0.2"/>
    <row r="41215" ht="12.75" customHeight="1" x14ac:dyDescent="0.2"/>
    <row r="41216" ht="12.75" customHeight="1" x14ac:dyDescent="0.2"/>
    <row r="41217" ht="12.75" customHeight="1" x14ac:dyDescent="0.2"/>
    <row r="41218" ht="12.75" customHeight="1" x14ac:dyDescent="0.2"/>
    <row r="41219" ht="12.75" customHeight="1" x14ac:dyDescent="0.2"/>
    <row r="41220" ht="12.75" customHeight="1" x14ac:dyDescent="0.2"/>
    <row r="41221" ht="12.75" customHeight="1" x14ac:dyDescent="0.2"/>
    <row r="41222" ht="12.75" customHeight="1" x14ac:dyDescent="0.2"/>
    <row r="41223" ht="12.75" customHeight="1" x14ac:dyDescent="0.2"/>
    <row r="41224" ht="12.75" customHeight="1" x14ac:dyDescent="0.2"/>
    <row r="41225" ht="12.75" customHeight="1" x14ac:dyDescent="0.2"/>
    <row r="41226" ht="12.75" customHeight="1" x14ac:dyDescent="0.2"/>
    <row r="41227" ht="12.75" customHeight="1" x14ac:dyDescent="0.2"/>
    <row r="41228" ht="12.75" customHeight="1" x14ac:dyDescent="0.2"/>
    <row r="41229" ht="12.75" customHeight="1" x14ac:dyDescent="0.2"/>
    <row r="41230" ht="12.75" customHeight="1" x14ac:dyDescent="0.2"/>
    <row r="41231" ht="12.75" customHeight="1" x14ac:dyDescent="0.2"/>
    <row r="41232" ht="12.75" customHeight="1" x14ac:dyDescent="0.2"/>
    <row r="41233" ht="12.75" customHeight="1" x14ac:dyDescent="0.2"/>
    <row r="41234" ht="12.75" customHeight="1" x14ac:dyDescent="0.2"/>
    <row r="41235" ht="12.75" customHeight="1" x14ac:dyDescent="0.2"/>
    <row r="41236" ht="12.75" customHeight="1" x14ac:dyDescent="0.2"/>
    <row r="41237" ht="12.75" customHeight="1" x14ac:dyDescent="0.2"/>
    <row r="41238" ht="12.75" customHeight="1" x14ac:dyDescent="0.2"/>
    <row r="41239" ht="12.75" customHeight="1" x14ac:dyDescent="0.2"/>
    <row r="41240" ht="12.75" customHeight="1" x14ac:dyDescent="0.2"/>
    <row r="41241" ht="12.75" customHeight="1" x14ac:dyDescent="0.2"/>
    <row r="41242" ht="12.75" customHeight="1" x14ac:dyDescent="0.2"/>
    <row r="41243" ht="12.75" customHeight="1" x14ac:dyDescent="0.2"/>
    <row r="41244" ht="12.75" customHeight="1" x14ac:dyDescent="0.2"/>
    <row r="41245" ht="12.75" customHeight="1" x14ac:dyDescent="0.2"/>
    <row r="41246" ht="12.75" customHeight="1" x14ac:dyDescent="0.2"/>
    <row r="41247" ht="12.75" customHeight="1" x14ac:dyDescent="0.2"/>
    <row r="41248" ht="12.75" customHeight="1" x14ac:dyDescent="0.2"/>
    <row r="41249" ht="12.75" customHeight="1" x14ac:dyDescent="0.2"/>
    <row r="41250" ht="12.75" customHeight="1" x14ac:dyDescent="0.2"/>
    <row r="41251" ht="12.75" customHeight="1" x14ac:dyDescent="0.2"/>
    <row r="41252" ht="12.75" customHeight="1" x14ac:dyDescent="0.2"/>
    <row r="41253" ht="12.75" customHeight="1" x14ac:dyDescent="0.2"/>
    <row r="41254" ht="12.75" customHeight="1" x14ac:dyDescent="0.2"/>
    <row r="41255" ht="12.75" customHeight="1" x14ac:dyDescent="0.2"/>
    <row r="41256" ht="12.75" customHeight="1" x14ac:dyDescent="0.2"/>
    <row r="41257" ht="12.75" customHeight="1" x14ac:dyDescent="0.2"/>
    <row r="41258" ht="12.75" customHeight="1" x14ac:dyDescent="0.2"/>
    <row r="41259" ht="12.75" customHeight="1" x14ac:dyDescent="0.2"/>
    <row r="41260" ht="12.75" customHeight="1" x14ac:dyDescent="0.2"/>
    <row r="41261" ht="12.75" customHeight="1" x14ac:dyDescent="0.2"/>
    <row r="41262" ht="12.75" customHeight="1" x14ac:dyDescent="0.2"/>
    <row r="41263" ht="12.75" customHeight="1" x14ac:dyDescent="0.2"/>
    <row r="41264" ht="12.75" customHeight="1" x14ac:dyDescent="0.2"/>
    <row r="41265" ht="12.75" customHeight="1" x14ac:dyDescent="0.2"/>
    <row r="41266" ht="12.75" customHeight="1" x14ac:dyDescent="0.2"/>
    <row r="41267" ht="12.75" customHeight="1" x14ac:dyDescent="0.2"/>
    <row r="41268" ht="12.75" customHeight="1" x14ac:dyDescent="0.2"/>
    <row r="41269" ht="12.75" customHeight="1" x14ac:dyDescent="0.2"/>
    <row r="41270" ht="12.75" customHeight="1" x14ac:dyDescent="0.2"/>
    <row r="41271" ht="12.75" customHeight="1" x14ac:dyDescent="0.2"/>
    <row r="41272" ht="12.75" customHeight="1" x14ac:dyDescent="0.2"/>
    <row r="41273" ht="12.75" customHeight="1" x14ac:dyDescent="0.2"/>
    <row r="41274" ht="12.75" customHeight="1" x14ac:dyDescent="0.2"/>
    <row r="41275" ht="12.75" customHeight="1" x14ac:dyDescent="0.2"/>
    <row r="41276" ht="12.75" customHeight="1" x14ac:dyDescent="0.2"/>
    <row r="41277" ht="12.75" customHeight="1" x14ac:dyDescent="0.2"/>
    <row r="41278" ht="12.75" customHeight="1" x14ac:dyDescent="0.2"/>
    <row r="41279" ht="12.75" customHeight="1" x14ac:dyDescent="0.2"/>
    <row r="41280" ht="12.75" customHeight="1" x14ac:dyDescent="0.2"/>
    <row r="41281" ht="12.75" customHeight="1" x14ac:dyDescent="0.2"/>
    <row r="41282" ht="12.75" customHeight="1" x14ac:dyDescent="0.2"/>
    <row r="41283" ht="12.75" customHeight="1" x14ac:dyDescent="0.2"/>
    <row r="41284" ht="12.75" customHeight="1" x14ac:dyDescent="0.2"/>
    <row r="41285" ht="12.75" customHeight="1" x14ac:dyDescent="0.2"/>
    <row r="41286" ht="12.75" customHeight="1" x14ac:dyDescent="0.2"/>
    <row r="41287" ht="12.75" customHeight="1" x14ac:dyDescent="0.2"/>
    <row r="41288" ht="12.75" customHeight="1" x14ac:dyDescent="0.2"/>
    <row r="41289" ht="12.75" customHeight="1" x14ac:dyDescent="0.2"/>
    <row r="41290" ht="12.75" customHeight="1" x14ac:dyDescent="0.2"/>
    <row r="41291" ht="12.75" customHeight="1" x14ac:dyDescent="0.2"/>
    <row r="41292" ht="12.75" customHeight="1" x14ac:dyDescent="0.2"/>
    <row r="41293" ht="12.75" customHeight="1" x14ac:dyDescent="0.2"/>
    <row r="41294" ht="12.75" customHeight="1" x14ac:dyDescent="0.2"/>
    <row r="41295" ht="12.75" customHeight="1" x14ac:dyDescent="0.2"/>
    <row r="41296" ht="12.75" customHeight="1" x14ac:dyDescent="0.2"/>
    <row r="41297" ht="12.75" customHeight="1" x14ac:dyDescent="0.2"/>
    <row r="41298" ht="12.75" customHeight="1" x14ac:dyDescent="0.2"/>
    <row r="41299" ht="12.75" customHeight="1" x14ac:dyDescent="0.2"/>
    <row r="41300" ht="12.75" customHeight="1" x14ac:dyDescent="0.2"/>
    <row r="41301" ht="12.75" customHeight="1" x14ac:dyDescent="0.2"/>
    <row r="41302" ht="12.75" customHeight="1" x14ac:dyDescent="0.2"/>
    <row r="41303" ht="12.75" customHeight="1" x14ac:dyDescent="0.2"/>
    <row r="41304" ht="12.75" customHeight="1" x14ac:dyDescent="0.2"/>
    <row r="41305" ht="12.75" customHeight="1" x14ac:dyDescent="0.2"/>
    <row r="41306" ht="12.75" customHeight="1" x14ac:dyDescent="0.2"/>
    <row r="41307" ht="12.75" customHeight="1" x14ac:dyDescent="0.2"/>
    <row r="41308" ht="12.75" customHeight="1" x14ac:dyDescent="0.2"/>
    <row r="41309" ht="12.75" customHeight="1" x14ac:dyDescent="0.2"/>
    <row r="41310" ht="12.75" customHeight="1" x14ac:dyDescent="0.2"/>
    <row r="41311" ht="12.75" customHeight="1" x14ac:dyDescent="0.2"/>
    <row r="41312" ht="12.75" customHeight="1" x14ac:dyDescent="0.2"/>
    <row r="41313" ht="12.75" customHeight="1" x14ac:dyDescent="0.2"/>
    <row r="41314" ht="12.75" customHeight="1" x14ac:dyDescent="0.2"/>
    <row r="41315" ht="12.75" customHeight="1" x14ac:dyDescent="0.2"/>
    <row r="41316" ht="12.75" customHeight="1" x14ac:dyDescent="0.2"/>
    <row r="41317" ht="12.75" customHeight="1" x14ac:dyDescent="0.2"/>
    <row r="41318" ht="12.75" customHeight="1" x14ac:dyDescent="0.2"/>
    <row r="41319" ht="12.75" customHeight="1" x14ac:dyDescent="0.2"/>
    <row r="41320" ht="12.75" customHeight="1" x14ac:dyDescent="0.2"/>
    <row r="41321" ht="12.75" customHeight="1" x14ac:dyDescent="0.2"/>
    <row r="41322" ht="12.75" customHeight="1" x14ac:dyDescent="0.2"/>
    <row r="41323" ht="12.75" customHeight="1" x14ac:dyDescent="0.2"/>
    <row r="41324" ht="12.75" customHeight="1" x14ac:dyDescent="0.2"/>
    <row r="41325" ht="12.75" customHeight="1" x14ac:dyDescent="0.2"/>
    <row r="41326" ht="12.75" customHeight="1" x14ac:dyDescent="0.2"/>
    <row r="41327" ht="12.75" customHeight="1" x14ac:dyDescent="0.2"/>
    <row r="41328" ht="12.75" customHeight="1" x14ac:dyDescent="0.2"/>
    <row r="41329" ht="12.75" customHeight="1" x14ac:dyDescent="0.2"/>
    <row r="41330" ht="12.75" customHeight="1" x14ac:dyDescent="0.2"/>
    <row r="41331" ht="12.75" customHeight="1" x14ac:dyDescent="0.2"/>
    <row r="41332" ht="12.75" customHeight="1" x14ac:dyDescent="0.2"/>
    <row r="41333" ht="12.75" customHeight="1" x14ac:dyDescent="0.2"/>
    <row r="41334" ht="12.75" customHeight="1" x14ac:dyDescent="0.2"/>
    <row r="41335" ht="12.75" customHeight="1" x14ac:dyDescent="0.2"/>
    <row r="41336" ht="12.75" customHeight="1" x14ac:dyDescent="0.2"/>
    <row r="41337" ht="12.75" customHeight="1" x14ac:dyDescent="0.2"/>
    <row r="41338" ht="12.75" customHeight="1" x14ac:dyDescent="0.2"/>
    <row r="41339" ht="12.75" customHeight="1" x14ac:dyDescent="0.2"/>
    <row r="41340" ht="12.75" customHeight="1" x14ac:dyDescent="0.2"/>
    <row r="41341" ht="12.75" customHeight="1" x14ac:dyDescent="0.2"/>
    <row r="41342" ht="12.75" customHeight="1" x14ac:dyDescent="0.2"/>
    <row r="41343" ht="12.75" customHeight="1" x14ac:dyDescent="0.2"/>
    <row r="41344" ht="12.75" customHeight="1" x14ac:dyDescent="0.2"/>
    <row r="41345" ht="12.75" customHeight="1" x14ac:dyDescent="0.2"/>
    <row r="41346" ht="12.75" customHeight="1" x14ac:dyDescent="0.2"/>
    <row r="41347" ht="12.75" customHeight="1" x14ac:dyDescent="0.2"/>
    <row r="41348" ht="12.75" customHeight="1" x14ac:dyDescent="0.2"/>
    <row r="41349" ht="12.75" customHeight="1" x14ac:dyDescent="0.2"/>
    <row r="41350" ht="12.75" customHeight="1" x14ac:dyDescent="0.2"/>
    <row r="41351" ht="12.75" customHeight="1" x14ac:dyDescent="0.2"/>
    <row r="41352" ht="12.75" customHeight="1" x14ac:dyDescent="0.2"/>
    <row r="41353" ht="12.75" customHeight="1" x14ac:dyDescent="0.2"/>
    <row r="41354" ht="12.75" customHeight="1" x14ac:dyDescent="0.2"/>
    <row r="41355" ht="12.75" customHeight="1" x14ac:dyDescent="0.2"/>
    <row r="41356" ht="12.75" customHeight="1" x14ac:dyDescent="0.2"/>
    <row r="41357" ht="12.75" customHeight="1" x14ac:dyDescent="0.2"/>
    <row r="41358" ht="12.75" customHeight="1" x14ac:dyDescent="0.2"/>
    <row r="41359" ht="12.75" customHeight="1" x14ac:dyDescent="0.2"/>
    <row r="41360" ht="12.75" customHeight="1" x14ac:dyDescent="0.2"/>
    <row r="41361" ht="12.75" customHeight="1" x14ac:dyDescent="0.2"/>
    <row r="41362" ht="12.75" customHeight="1" x14ac:dyDescent="0.2"/>
    <row r="41363" ht="12.75" customHeight="1" x14ac:dyDescent="0.2"/>
    <row r="41364" ht="12.75" customHeight="1" x14ac:dyDescent="0.2"/>
    <row r="41365" ht="12.75" customHeight="1" x14ac:dyDescent="0.2"/>
    <row r="41366" ht="12.75" customHeight="1" x14ac:dyDescent="0.2"/>
    <row r="41367" ht="12.75" customHeight="1" x14ac:dyDescent="0.2"/>
    <row r="41368" ht="12.75" customHeight="1" x14ac:dyDescent="0.2"/>
    <row r="41369" ht="12.75" customHeight="1" x14ac:dyDescent="0.2"/>
    <row r="41370" ht="12.75" customHeight="1" x14ac:dyDescent="0.2"/>
    <row r="41371" ht="12.75" customHeight="1" x14ac:dyDescent="0.2"/>
    <row r="41372" ht="12.75" customHeight="1" x14ac:dyDescent="0.2"/>
    <row r="41373" ht="12.75" customHeight="1" x14ac:dyDescent="0.2"/>
    <row r="41374" ht="12.75" customHeight="1" x14ac:dyDescent="0.2"/>
    <row r="41375" ht="12.75" customHeight="1" x14ac:dyDescent="0.2"/>
    <row r="41376" ht="12.75" customHeight="1" x14ac:dyDescent="0.2"/>
    <row r="41377" ht="12.75" customHeight="1" x14ac:dyDescent="0.2"/>
    <row r="41378" ht="12.75" customHeight="1" x14ac:dyDescent="0.2"/>
    <row r="41379" ht="12.75" customHeight="1" x14ac:dyDescent="0.2"/>
    <row r="41380" ht="12.75" customHeight="1" x14ac:dyDescent="0.2"/>
    <row r="41381" ht="12.75" customHeight="1" x14ac:dyDescent="0.2"/>
    <row r="41382" ht="12.75" customHeight="1" x14ac:dyDescent="0.2"/>
    <row r="41383" ht="12.75" customHeight="1" x14ac:dyDescent="0.2"/>
    <row r="41384" ht="12.75" customHeight="1" x14ac:dyDescent="0.2"/>
    <row r="41385" ht="12.75" customHeight="1" x14ac:dyDescent="0.2"/>
    <row r="41386" ht="12.75" customHeight="1" x14ac:dyDescent="0.2"/>
    <row r="41387" ht="12.75" customHeight="1" x14ac:dyDescent="0.2"/>
    <row r="41388" ht="12.75" customHeight="1" x14ac:dyDescent="0.2"/>
    <row r="41389" ht="12.75" customHeight="1" x14ac:dyDescent="0.2"/>
    <row r="41390" ht="12.75" customHeight="1" x14ac:dyDescent="0.2"/>
    <row r="41391" ht="12.75" customHeight="1" x14ac:dyDescent="0.2"/>
    <row r="41392" ht="12.75" customHeight="1" x14ac:dyDescent="0.2"/>
    <row r="41393" ht="12.75" customHeight="1" x14ac:dyDescent="0.2"/>
    <row r="41394" ht="12.75" customHeight="1" x14ac:dyDescent="0.2"/>
    <row r="41395" ht="12.75" customHeight="1" x14ac:dyDescent="0.2"/>
    <row r="41396" ht="12.75" customHeight="1" x14ac:dyDescent="0.2"/>
    <row r="41397" ht="12.75" customHeight="1" x14ac:dyDescent="0.2"/>
    <row r="41398" ht="12.75" customHeight="1" x14ac:dyDescent="0.2"/>
    <row r="41399" ht="12.75" customHeight="1" x14ac:dyDescent="0.2"/>
    <row r="41400" ht="12.75" customHeight="1" x14ac:dyDescent="0.2"/>
    <row r="41401" ht="12.75" customHeight="1" x14ac:dyDescent="0.2"/>
    <row r="41402" ht="12.75" customHeight="1" x14ac:dyDescent="0.2"/>
    <row r="41403" ht="12.75" customHeight="1" x14ac:dyDescent="0.2"/>
    <row r="41404" ht="12.75" customHeight="1" x14ac:dyDescent="0.2"/>
    <row r="41405" ht="12.75" customHeight="1" x14ac:dyDescent="0.2"/>
    <row r="41406" ht="12.75" customHeight="1" x14ac:dyDescent="0.2"/>
    <row r="41407" ht="12.75" customHeight="1" x14ac:dyDescent="0.2"/>
    <row r="41408" ht="12.75" customHeight="1" x14ac:dyDescent="0.2"/>
    <row r="41409" ht="12.75" customHeight="1" x14ac:dyDescent="0.2"/>
    <row r="41410" ht="12.75" customHeight="1" x14ac:dyDescent="0.2"/>
    <row r="41411" ht="12.75" customHeight="1" x14ac:dyDescent="0.2"/>
    <row r="41412" ht="12.75" customHeight="1" x14ac:dyDescent="0.2"/>
    <row r="41413" ht="12.75" customHeight="1" x14ac:dyDescent="0.2"/>
    <row r="41414" ht="12.75" customHeight="1" x14ac:dyDescent="0.2"/>
    <row r="41415" ht="12.75" customHeight="1" x14ac:dyDescent="0.2"/>
    <row r="41416" ht="12.75" customHeight="1" x14ac:dyDescent="0.2"/>
    <row r="41417" ht="12.75" customHeight="1" x14ac:dyDescent="0.2"/>
    <row r="41418" ht="12.75" customHeight="1" x14ac:dyDescent="0.2"/>
    <row r="41419" ht="12.75" customHeight="1" x14ac:dyDescent="0.2"/>
    <row r="41420" ht="12.75" customHeight="1" x14ac:dyDescent="0.2"/>
    <row r="41421" ht="12.75" customHeight="1" x14ac:dyDescent="0.2"/>
    <row r="41422" ht="12.75" customHeight="1" x14ac:dyDescent="0.2"/>
    <row r="41423" ht="12.75" customHeight="1" x14ac:dyDescent="0.2"/>
    <row r="41424" ht="12.75" customHeight="1" x14ac:dyDescent="0.2"/>
    <row r="41425" ht="12.75" customHeight="1" x14ac:dyDescent="0.2"/>
    <row r="41426" ht="12.75" customHeight="1" x14ac:dyDescent="0.2"/>
    <row r="41427" ht="12.75" customHeight="1" x14ac:dyDescent="0.2"/>
    <row r="41428" ht="12.75" customHeight="1" x14ac:dyDescent="0.2"/>
    <row r="41429" ht="12.75" customHeight="1" x14ac:dyDescent="0.2"/>
    <row r="41430" ht="12.75" customHeight="1" x14ac:dyDescent="0.2"/>
    <row r="41431" ht="12.75" customHeight="1" x14ac:dyDescent="0.2"/>
    <row r="41432" ht="12.75" customHeight="1" x14ac:dyDescent="0.2"/>
    <row r="41433" ht="12.75" customHeight="1" x14ac:dyDescent="0.2"/>
    <row r="41434" ht="12.75" customHeight="1" x14ac:dyDescent="0.2"/>
    <row r="41435" ht="12.75" customHeight="1" x14ac:dyDescent="0.2"/>
    <row r="41436" ht="12.75" customHeight="1" x14ac:dyDescent="0.2"/>
    <row r="41437" ht="12.75" customHeight="1" x14ac:dyDescent="0.2"/>
    <row r="41438" ht="12.75" customHeight="1" x14ac:dyDescent="0.2"/>
    <row r="41439" ht="12.75" customHeight="1" x14ac:dyDescent="0.2"/>
    <row r="41440" ht="12.75" customHeight="1" x14ac:dyDescent="0.2"/>
    <row r="41441" ht="12.75" customHeight="1" x14ac:dyDescent="0.2"/>
    <row r="41442" ht="12.75" customHeight="1" x14ac:dyDescent="0.2"/>
    <row r="41443" ht="12.75" customHeight="1" x14ac:dyDescent="0.2"/>
    <row r="41444" ht="12.75" customHeight="1" x14ac:dyDescent="0.2"/>
    <row r="41445" ht="12.75" customHeight="1" x14ac:dyDescent="0.2"/>
    <row r="41446" ht="12.75" customHeight="1" x14ac:dyDescent="0.2"/>
    <row r="41447" ht="12.75" customHeight="1" x14ac:dyDescent="0.2"/>
    <row r="41448" ht="12.75" customHeight="1" x14ac:dyDescent="0.2"/>
    <row r="41449" ht="12.75" customHeight="1" x14ac:dyDescent="0.2"/>
    <row r="41450" ht="12.75" customHeight="1" x14ac:dyDescent="0.2"/>
    <row r="41451" ht="12.75" customHeight="1" x14ac:dyDescent="0.2"/>
    <row r="41452" ht="12.75" customHeight="1" x14ac:dyDescent="0.2"/>
    <row r="41453" ht="12.75" customHeight="1" x14ac:dyDescent="0.2"/>
    <row r="41454" ht="12.75" customHeight="1" x14ac:dyDescent="0.2"/>
    <row r="41455" ht="12.75" customHeight="1" x14ac:dyDescent="0.2"/>
    <row r="41456" ht="12.75" customHeight="1" x14ac:dyDescent="0.2"/>
    <row r="41457" ht="12.75" customHeight="1" x14ac:dyDescent="0.2"/>
    <row r="41458" ht="12.75" customHeight="1" x14ac:dyDescent="0.2"/>
    <row r="41459" ht="12.75" customHeight="1" x14ac:dyDescent="0.2"/>
    <row r="41460" ht="12.75" customHeight="1" x14ac:dyDescent="0.2"/>
    <row r="41461" ht="12.75" customHeight="1" x14ac:dyDescent="0.2"/>
    <row r="41462" ht="12.75" customHeight="1" x14ac:dyDescent="0.2"/>
    <row r="41463" ht="12.75" customHeight="1" x14ac:dyDescent="0.2"/>
    <row r="41464" ht="12.75" customHeight="1" x14ac:dyDescent="0.2"/>
    <row r="41465" ht="12.75" customHeight="1" x14ac:dyDescent="0.2"/>
    <row r="41466" ht="12.75" customHeight="1" x14ac:dyDescent="0.2"/>
    <row r="41467" ht="12.75" customHeight="1" x14ac:dyDescent="0.2"/>
    <row r="41468" ht="12.75" customHeight="1" x14ac:dyDescent="0.2"/>
    <row r="41469" ht="12.75" customHeight="1" x14ac:dyDescent="0.2"/>
    <row r="41470" ht="12.75" customHeight="1" x14ac:dyDescent="0.2"/>
    <row r="41471" ht="12.75" customHeight="1" x14ac:dyDescent="0.2"/>
    <row r="41472" ht="12.75" customHeight="1" x14ac:dyDescent="0.2"/>
    <row r="41473" ht="12.75" customHeight="1" x14ac:dyDescent="0.2"/>
    <row r="41474" ht="12.75" customHeight="1" x14ac:dyDescent="0.2"/>
    <row r="41475" ht="12.75" customHeight="1" x14ac:dyDescent="0.2"/>
    <row r="41476" ht="12.75" customHeight="1" x14ac:dyDescent="0.2"/>
    <row r="41477" ht="12.75" customHeight="1" x14ac:dyDescent="0.2"/>
    <row r="41478" ht="12.75" customHeight="1" x14ac:dyDescent="0.2"/>
    <row r="41479" ht="12.75" customHeight="1" x14ac:dyDescent="0.2"/>
    <row r="41480" ht="12.75" customHeight="1" x14ac:dyDescent="0.2"/>
    <row r="41481" ht="12.75" customHeight="1" x14ac:dyDescent="0.2"/>
    <row r="41482" ht="12.75" customHeight="1" x14ac:dyDescent="0.2"/>
    <row r="41483" ht="12.75" customHeight="1" x14ac:dyDescent="0.2"/>
    <row r="41484" ht="12.75" customHeight="1" x14ac:dyDescent="0.2"/>
    <row r="41485" ht="12.75" customHeight="1" x14ac:dyDescent="0.2"/>
    <row r="41486" ht="12.75" customHeight="1" x14ac:dyDescent="0.2"/>
    <row r="41487" ht="12.75" customHeight="1" x14ac:dyDescent="0.2"/>
    <row r="41488" ht="12.75" customHeight="1" x14ac:dyDescent="0.2"/>
    <row r="41489" ht="12.75" customHeight="1" x14ac:dyDescent="0.2"/>
    <row r="41490" ht="12.75" customHeight="1" x14ac:dyDescent="0.2"/>
    <row r="41491" ht="12.75" customHeight="1" x14ac:dyDescent="0.2"/>
    <row r="41492" ht="12.75" customHeight="1" x14ac:dyDescent="0.2"/>
    <row r="41493" ht="12.75" customHeight="1" x14ac:dyDescent="0.2"/>
    <row r="41494" ht="12.75" customHeight="1" x14ac:dyDescent="0.2"/>
    <row r="41495" ht="12.75" customHeight="1" x14ac:dyDescent="0.2"/>
    <row r="41496" ht="12.75" customHeight="1" x14ac:dyDescent="0.2"/>
    <row r="41497" ht="12.75" customHeight="1" x14ac:dyDescent="0.2"/>
    <row r="41498" ht="12.75" customHeight="1" x14ac:dyDescent="0.2"/>
    <row r="41499" ht="12.75" customHeight="1" x14ac:dyDescent="0.2"/>
    <row r="41500" ht="12.75" customHeight="1" x14ac:dyDescent="0.2"/>
    <row r="41501" ht="12.75" customHeight="1" x14ac:dyDescent="0.2"/>
    <row r="41502" ht="12.75" customHeight="1" x14ac:dyDescent="0.2"/>
    <row r="41503" ht="12.75" customHeight="1" x14ac:dyDescent="0.2"/>
    <row r="41504" ht="12.75" customHeight="1" x14ac:dyDescent="0.2"/>
    <row r="41505" ht="12.75" customHeight="1" x14ac:dyDescent="0.2"/>
    <row r="41506" ht="12.75" customHeight="1" x14ac:dyDescent="0.2"/>
    <row r="41507" ht="12.75" customHeight="1" x14ac:dyDescent="0.2"/>
    <row r="41508" ht="12.75" customHeight="1" x14ac:dyDescent="0.2"/>
    <row r="41509" ht="12.75" customHeight="1" x14ac:dyDescent="0.2"/>
    <row r="41510" ht="12.75" customHeight="1" x14ac:dyDescent="0.2"/>
    <row r="41511" ht="12.75" customHeight="1" x14ac:dyDescent="0.2"/>
    <row r="41512" ht="12.75" customHeight="1" x14ac:dyDescent="0.2"/>
    <row r="41513" ht="12.75" customHeight="1" x14ac:dyDescent="0.2"/>
    <row r="41514" ht="12.75" customHeight="1" x14ac:dyDescent="0.2"/>
    <row r="41515" ht="12.75" customHeight="1" x14ac:dyDescent="0.2"/>
    <row r="41516" ht="12.75" customHeight="1" x14ac:dyDescent="0.2"/>
    <row r="41517" ht="12.75" customHeight="1" x14ac:dyDescent="0.2"/>
    <row r="41518" ht="12.75" customHeight="1" x14ac:dyDescent="0.2"/>
    <row r="41519" ht="12.75" customHeight="1" x14ac:dyDescent="0.2"/>
    <row r="41520" ht="12.75" customHeight="1" x14ac:dyDescent="0.2"/>
    <row r="41521" ht="12.75" customHeight="1" x14ac:dyDescent="0.2"/>
    <row r="41522" ht="12.75" customHeight="1" x14ac:dyDescent="0.2"/>
    <row r="41523" ht="12.75" customHeight="1" x14ac:dyDescent="0.2"/>
    <row r="41524" ht="12.75" customHeight="1" x14ac:dyDescent="0.2"/>
    <row r="41525" ht="12.75" customHeight="1" x14ac:dyDescent="0.2"/>
    <row r="41526" ht="12.75" customHeight="1" x14ac:dyDescent="0.2"/>
    <row r="41527" ht="12.75" customHeight="1" x14ac:dyDescent="0.2"/>
    <row r="41528" ht="12.75" customHeight="1" x14ac:dyDescent="0.2"/>
    <row r="41529" ht="12.75" customHeight="1" x14ac:dyDescent="0.2"/>
    <row r="41530" ht="12.75" customHeight="1" x14ac:dyDescent="0.2"/>
    <row r="41531" ht="12.75" customHeight="1" x14ac:dyDescent="0.2"/>
    <row r="41532" ht="12.75" customHeight="1" x14ac:dyDescent="0.2"/>
    <row r="41533" ht="12.75" customHeight="1" x14ac:dyDescent="0.2"/>
    <row r="41534" ht="12.75" customHeight="1" x14ac:dyDescent="0.2"/>
    <row r="41535" ht="12.75" customHeight="1" x14ac:dyDescent="0.2"/>
    <row r="41536" ht="12.75" customHeight="1" x14ac:dyDescent="0.2"/>
    <row r="41537" ht="12.75" customHeight="1" x14ac:dyDescent="0.2"/>
    <row r="41538" ht="12.75" customHeight="1" x14ac:dyDescent="0.2"/>
    <row r="41539" ht="12.75" customHeight="1" x14ac:dyDescent="0.2"/>
    <row r="41540" ht="12.75" customHeight="1" x14ac:dyDescent="0.2"/>
    <row r="41541" ht="12.75" customHeight="1" x14ac:dyDescent="0.2"/>
    <row r="41542" ht="12.75" customHeight="1" x14ac:dyDescent="0.2"/>
    <row r="41543" ht="12.75" customHeight="1" x14ac:dyDescent="0.2"/>
    <row r="41544" ht="12.75" customHeight="1" x14ac:dyDescent="0.2"/>
    <row r="41545" ht="12.75" customHeight="1" x14ac:dyDescent="0.2"/>
    <row r="41546" ht="12.75" customHeight="1" x14ac:dyDescent="0.2"/>
    <row r="41547" ht="12.75" customHeight="1" x14ac:dyDescent="0.2"/>
    <row r="41548" ht="12.75" customHeight="1" x14ac:dyDescent="0.2"/>
    <row r="41549" ht="12.75" customHeight="1" x14ac:dyDescent="0.2"/>
    <row r="41550" ht="12.75" customHeight="1" x14ac:dyDescent="0.2"/>
    <row r="41551" ht="12.75" customHeight="1" x14ac:dyDescent="0.2"/>
    <row r="41552" ht="12.75" customHeight="1" x14ac:dyDescent="0.2"/>
    <row r="41553" ht="12.75" customHeight="1" x14ac:dyDescent="0.2"/>
    <row r="41554" ht="12.75" customHeight="1" x14ac:dyDescent="0.2"/>
    <row r="41555" ht="12.75" customHeight="1" x14ac:dyDescent="0.2"/>
    <row r="41556" ht="12.75" customHeight="1" x14ac:dyDescent="0.2"/>
    <row r="41557" ht="12.75" customHeight="1" x14ac:dyDescent="0.2"/>
    <row r="41558" ht="12.75" customHeight="1" x14ac:dyDescent="0.2"/>
    <row r="41559" ht="12.75" customHeight="1" x14ac:dyDescent="0.2"/>
    <row r="41560" ht="12.75" customHeight="1" x14ac:dyDescent="0.2"/>
    <row r="41561" ht="12.75" customHeight="1" x14ac:dyDescent="0.2"/>
    <row r="41562" ht="12.75" customHeight="1" x14ac:dyDescent="0.2"/>
    <row r="41563" ht="12.75" customHeight="1" x14ac:dyDescent="0.2"/>
    <row r="41564" ht="12.75" customHeight="1" x14ac:dyDescent="0.2"/>
    <row r="41565" ht="12.75" customHeight="1" x14ac:dyDescent="0.2"/>
    <row r="41566" ht="12.75" customHeight="1" x14ac:dyDescent="0.2"/>
    <row r="41567" ht="12.75" customHeight="1" x14ac:dyDescent="0.2"/>
    <row r="41568" ht="12.75" customHeight="1" x14ac:dyDescent="0.2"/>
    <row r="41569" ht="12.75" customHeight="1" x14ac:dyDescent="0.2"/>
    <row r="41570" ht="12.75" customHeight="1" x14ac:dyDescent="0.2"/>
    <row r="41571" ht="12.75" customHeight="1" x14ac:dyDescent="0.2"/>
    <row r="41572" ht="12.75" customHeight="1" x14ac:dyDescent="0.2"/>
    <row r="41573" ht="12.75" customHeight="1" x14ac:dyDescent="0.2"/>
    <row r="41574" ht="12.75" customHeight="1" x14ac:dyDescent="0.2"/>
    <row r="41575" ht="12.75" customHeight="1" x14ac:dyDescent="0.2"/>
    <row r="41576" ht="12.75" customHeight="1" x14ac:dyDescent="0.2"/>
    <row r="41577" ht="12.75" customHeight="1" x14ac:dyDescent="0.2"/>
    <row r="41578" ht="12.75" customHeight="1" x14ac:dyDescent="0.2"/>
    <row r="41579" ht="12.75" customHeight="1" x14ac:dyDescent="0.2"/>
    <row r="41580" ht="12.75" customHeight="1" x14ac:dyDescent="0.2"/>
    <row r="41581" ht="12.75" customHeight="1" x14ac:dyDescent="0.2"/>
    <row r="41582" ht="12.75" customHeight="1" x14ac:dyDescent="0.2"/>
    <row r="41583" ht="12.75" customHeight="1" x14ac:dyDescent="0.2"/>
    <row r="41584" ht="12.75" customHeight="1" x14ac:dyDescent="0.2"/>
    <row r="41585" ht="12.75" customHeight="1" x14ac:dyDescent="0.2"/>
    <row r="41586" ht="12.75" customHeight="1" x14ac:dyDescent="0.2"/>
    <row r="41587" ht="12.75" customHeight="1" x14ac:dyDescent="0.2"/>
    <row r="41588" ht="12.75" customHeight="1" x14ac:dyDescent="0.2"/>
    <row r="41589" ht="12.75" customHeight="1" x14ac:dyDescent="0.2"/>
    <row r="41590" ht="12.75" customHeight="1" x14ac:dyDescent="0.2"/>
    <row r="41591" ht="12.75" customHeight="1" x14ac:dyDescent="0.2"/>
    <row r="41592" ht="12.75" customHeight="1" x14ac:dyDescent="0.2"/>
    <row r="41593" ht="12.75" customHeight="1" x14ac:dyDescent="0.2"/>
    <row r="41594" ht="12.75" customHeight="1" x14ac:dyDescent="0.2"/>
    <row r="41595" ht="12.75" customHeight="1" x14ac:dyDescent="0.2"/>
    <row r="41596" ht="12.75" customHeight="1" x14ac:dyDescent="0.2"/>
    <row r="41597" ht="12.75" customHeight="1" x14ac:dyDescent="0.2"/>
    <row r="41598" ht="12.75" customHeight="1" x14ac:dyDescent="0.2"/>
    <row r="41599" ht="12.75" customHeight="1" x14ac:dyDescent="0.2"/>
    <row r="41600" ht="12.75" customHeight="1" x14ac:dyDescent="0.2"/>
    <row r="41601" ht="12.75" customHeight="1" x14ac:dyDescent="0.2"/>
    <row r="41602" ht="12.75" customHeight="1" x14ac:dyDescent="0.2"/>
    <row r="41603" ht="12.75" customHeight="1" x14ac:dyDescent="0.2"/>
    <row r="41604" ht="12.75" customHeight="1" x14ac:dyDescent="0.2"/>
    <row r="41605" ht="12.75" customHeight="1" x14ac:dyDescent="0.2"/>
    <row r="41606" ht="12.75" customHeight="1" x14ac:dyDescent="0.2"/>
    <row r="41607" ht="12.75" customHeight="1" x14ac:dyDescent="0.2"/>
    <row r="41608" ht="12.75" customHeight="1" x14ac:dyDescent="0.2"/>
    <row r="41609" ht="12.75" customHeight="1" x14ac:dyDescent="0.2"/>
    <row r="41610" ht="12.75" customHeight="1" x14ac:dyDescent="0.2"/>
    <row r="41611" ht="12.75" customHeight="1" x14ac:dyDescent="0.2"/>
    <row r="41612" ht="12.75" customHeight="1" x14ac:dyDescent="0.2"/>
    <row r="41613" ht="12.75" customHeight="1" x14ac:dyDescent="0.2"/>
    <row r="41614" ht="12.75" customHeight="1" x14ac:dyDescent="0.2"/>
    <row r="41615" ht="12.75" customHeight="1" x14ac:dyDescent="0.2"/>
    <row r="41616" ht="12.75" customHeight="1" x14ac:dyDescent="0.2"/>
    <row r="41617" ht="12.75" customHeight="1" x14ac:dyDescent="0.2"/>
    <row r="41618" ht="12.75" customHeight="1" x14ac:dyDescent="0.2"/>
    <row r="41619" ht="12.75" customHeight="1" x14ac:dyDescent="0.2"/>
    <row r="41620" ht="12.75" customHeight="1" x14ac:dyDescent="0.2"/>
    <row r="41621" ht="12.75" customHeight="1" x14ac:dyDescent="0.2"/>
    <row r="41622" ht="12.75" customHeight="1" x14ac:dyDescent="0.2"/>
    <row r="41623" ht="12.75" customHeight="1" x14ac:dyDescent="0.2"/>
    <row r="41624" ht="12.75" customHeight="1" x14ac:dyDescent="0.2"/>
    <row r="41625" ht="12.75" customHeight="1" x14ac:dyDescent="0.2"/>
    <row r="41626" ht="12.75" customHeight="1" x14ac:dyDescent="0.2"/>
    <row r="41627" ht="12.75" customHeight="1" x14ac:dyDescent="0.2"/>
    <row r="41628" ht="12.75" customHeight="1" x14ac:dyDescent="0.2"/>
    <row r="41629" ht="12.75" customHeight="1" x14ac:dyDescent="0.2"/>
    <row r="41630" ht="12.75" customHeight="1" x14ac:dyDescent="0.2"/>
    <row r="41631" ht="12.75" customHeight="1" x14ac:dyDescent="0.2"/>
    <row r="41632" ht="12.75" customHeight="1" x14ac:dyDescent="0.2"/>
    <row r="41633" ht="12.75" customHeight="1" x14ac:dyDescent="0.2"/>
    <row r="41634" ht="12.75" customHeight="1" x14ac:dyDescent="0.2"/>
    <row r="41635" ht="12.75" customHeight="1" x14ac:dyDescent="0.2"/>
    <row r="41636" ht="12.75" customHeight="1" x14ac:dyDescent="0.2"/>
    <row r="41637" ht="12.75" customHeight="1" x14ac:dyDescent="0.2"/>
    <row r="41638" ht="12.75" customHeight="1" x14ac:dyDescent="0.2"/>
    <row r="41639" ht="12.75" customHeight="1" x14ac:dyDescent="0.2"/>
    <row r="41640" ht="12.75" customHeight="1" x14ac:dyDescent="0.2"/>
    <row r="41641" ht="12.75" customHeight="1" x14ac:dyDescent="0.2"/>
    <row r="41642" ht="12.75" customHeight="1" x14ac:dyDescent="0.2"/>
    <row r="41643" ht="12.75" customHeight="1" x14ac:dyDescent="0.2"/>
    <row r="41644" ht="12.75" customHeight="1" x14ac:dyDescent="0.2"/>
    <row r="41645" ht="12.75" customHeight="1" x14ac:dyDescent="0.2"/>
    <row r="41646" ht="12.75" customHeight="1" x14ac:dyDescent="0.2"/>
    <row r="41647" ht="12.75" customHeight="1" x14ac:dyDescent="0.2"/>
    <row r="41648" ht="12.75" customHeight="1" x14ac:dyDescent="0.2"/>
    <row r="41649" ht="12.75" customHeight="1" x14ac:dyDescent="0.2"/>
    <row r="41650" ht="12.75" customHeight="1" x14ac:dyDescent="0.2"/>
    <row r="41651" ht="12.75" customHeight="1" x14ac:dyDescent="0.2"/>
    <row r="41652" ht="12.75" customHeight="1" x14ac:dyDescent="0.2"/>
    <row r="41653" ht="12.75" customHeight="1" x14ac:dyDescent="0.2"/>
    <row r="41654" ht="12.75" customHeight="1" x14ac:dyDescent="0.2"/>
    <row r="41655" ht="12.75" customHeight="1" x14ac:dyDescent="0.2"/>
    <row r="41656" ht="12.75" customHeight="1" x14ac:dyDescent="0.2"/>
    <row r="41657" ht="12.75" customHeight="1" x14ac:dyDescent="0.2"/>
    <row r="41658" ht="12.75" customHeight="1" x14ac:dyDescent="0.2"/>
    <row r="41659" ht="12.75" customHeight="1" x14ac:dyDescent="0.2"/>
    <row r="41660" ht="12.75" customHeight="1" x14ac:dyDescent="0.2"/>
    <row r="41661" ht="12.75" customHeight="1" x14ac:dyDescent="0.2"/>
    <row r="41662" ht="12.75" customHeight="1" x14ac:dyDescent="0.2"/>
    <row r="41663" ht="12.75" customHeight="1" x14ac:dyDescent="0.2"/>
    <row r="41664" ht="12.75" customHeight="1" x14ac:dyDescent="0.2"/>
    <row r="41665" ht="12.75" customHeight="1" x14ac:dyDescent="0.2"/>
    <row r="41666" ht="12.75" customHeight="1" x14ac:dyDescent="0.2"/>
    <row r="41667" ht="12.75" customHeight="1" x14ac:dyDescent="0.2"/>
    <row r="41668" ht="12.75" customHeight="1" x14ac:dyDescent="0.2"/>
    <row r="41669" ht="12.75" customHeight="1" x14ac:dyDescent="0.2"/>
    <row r="41670" ht="12.75" customHeight="1" x14ac:dyDescent="0.2"/>
    <row r="41671" ht="12.75" customHeight="1" x14ac:dyDescent="0.2"/>
    <row r="41672" ht="12.75" customHeight="1" x14ac:dyDescent="0.2"/>
    <row r="41673" ht="12.75" customHeight="1" x14ac:dyDescent="0.2"/>
    <row r="41674" ht="12.75" customHeight="1" x14ac:dyDescent="0.2"/>
    <row r="41675" ht="12.75" customHeight="1" x14ac:dyDescent="0.2"/>
    <row r="41676" ht="12.75" customHeight="1" x14ac:dyDescent="0.2"/>
    <row r="41677" ht="12.75" customHeight="1" x14ac:dyDescent="0.2"/>
    <row r="41678" ht="12.75" customHeight="1" x14ac:dyDescent="0.2"/>
    <row r="41679" ht="12.75" customHeight="1" x14ac:dyDescent="0.2"/>
    <row r="41680" ht="12.75" customHeight="1" x14ac:dyDescent="0.2"/>
    <row r="41681" ht="12.75" customHeight="1" x14ac:dyDescent="0.2"/>
    <row r="41682" ht="12.75" customHeight="1" x14ac:dyDescent="0.2"/>
    <row r="41683" ht="12.75" customHeight="1" x14ac:dyDescent="0.2"/>
    <row r="41684" ht="12.75" customHeight="1" x14ac:dyDescent="0.2"/>
    <row r="41685" ht="12.75" customHeight="1" x14ac:dyDescent="0.2"/>
    <row r="41686" ht="12.75" customHeight="1" x14ac:dyDescent="0.2"/>
    <row r="41687" ht="12.75" customHeight="1" x14ac:dyDescent="0.2"/>
    <row r="41688" ht="12.75" customHeight="1" x14ac:dyDescent="0.2"/>
    <row r="41689" ht="12.75" customHeight="1" x14ac:dyDescent="0.2"/>
    <row r="41690" ht="12.75" customHeight="1" x14ac:dyDescent="0.2"/>
    <row r="41691" ht="12.75" customHeight="1" x14ac:dyDescent="0.2"/>
    <row r="41692" ht="12.75" customHeight="1" x14ac:dyDescent="0.2"/>
    <row r="41693" ht="12.75" customHeight="1" x14ac:dyDescent="0.2"/>
    <row r="41694" ht="12.75" customHeight="1" x14ac:dyDescent="0.2"/>
    <row r="41695" ht="12.75" customHeight="1" x14ac:dyDescent="0.2"/>
    <row r="41696" ht="12.75" customHeight="1" x14ac:dyDescent="0.2"/>
    <row r="41697" ht="12.75" customHeight="1" x14ac:dyDescent="0.2"/>
    <row r="41698" ht="12.75" customHeight="1" x14ac:dyDescent="0.2"/>
    <row r="41699" ht="12.75" customHeight="1" x14ac:dyDescent="0.2"/>
    <row r="41700" ht="12.75" customHeight="1" x14ac:dyDescent="0.2"/>
    <row r="41701" ht="12.75" customHeight="1" x14ac:dyDescent="0.2"/>
    <row r="41702" ht="12.75" customHeight="1" x14ac:dyDescent="0.2"/>
    <row r="41703" ht="12.75" customHeight="1" x14ac:dyDescent="0.2"/>
    <row r="41704" ht="12.75" customHeight="1" x14ac:dyDescent="0.2"/>
    <row r="41705" ht="12.75" customHeight="1" x14ac:dyDescent="0.2"/>
    <row r="41706" ht="12.75" customHeight="1" x14ac:dyDescent="0.2"/>
    <row r="41707" ht="12.75" customHeight="1" x14ac:dyDescent="0.2"/>
    <row r="41708" ht="12.75" customHeight="1" x14ac:dyDescent="0.2"/>
    <row r="41709" ht="12.75" customHeight="1" x14ac:dyDescent="0.2"/>
    <row r="41710" ht="12.75" customHeight="1" x14ac:dyDescent="0.2"/>
    <row r="41711" ht="12.75" customHeight="1" x14ac:dyDescent="0.2"/>
    <row r="41712" ht="12.75" customHeight="1" x14ac:dyDescent="0.2"/>
    <row r="41713" ht="12.75" customHeight="1" x14ac:dyDescent="0.2"/>
    <row r="41714" ht="12.75" customHeight="1" x14ac:dyDescent="0.2"/>
    <row r="41715" ht="12.75" customHeight="1" x14ac:dyDescent="0.2"/>
    <row r="41716" ht="12.75" customHeight="1" x14ac:dyDescent="0.2"/>
    <row r="41717" ht="12.75" customHeight="1" x14ac:dyDescent="0.2"/>
    <row r="41718" ht="12.75" customHeight="1" x14ac:dyDescent="0.2"/>
    <row r="41719" ht="12.75" customHeight="1" x14ac:dyDescent="0.2"/>
    <row r="41720" ht="12.75" customHeight="1" x14ac:dyDescent="0.2"/>
    <row r="41721" ht="12.75" customHeight="1" x14ac:dyDescent="0.2"/>
    <row r="41722" ht="12.75" customHeight="1" x14ac:dyDescent="0.2"/>
    <row r="41723" ht="12.75" customHeight="1" x14ac:dyDescent="0.2"/>
    <row r="41724" ht="12.75" customHeight="1" x14ac:dyDescent="0.2"/>
    <row r="41725" ht="12.75" customHeight="1" x14ac:dyDescent="0.2"/>
    <row r="41726" ht="12.75" customHeight="1" x14ac:dyDescent="0.2"/>
    <row r="41727" ht="12.75" customHeight="1" x14ac:dyDescent="0.2"/>
    <row r="41728" ht="12.75" customHeight="1" x14ac:dyDescent="0.2"/>
    <row r="41729" ht="12.75" customHeight="1" x14ac:dyDescent="0.2"/>
    <row r="41730" ht="12.75" customHeight="1" x14ac:dyDescent="0.2"/>
    <row r="41731" ht="12.75" customHeight="1" x14ac:dyDescent="0.2"/>
    <row r="41732" ht="12.75" customHeight="1" x14ac:dyDescent="0.2"/>
    <row r="41733" ht="12.75" customHeight="1" x14ac:dyDescent="0.2"/>
    <row r="41734" ht="12.75" customHeight="1" x14ac:dyDescent="0.2"/>
    <row r="41735" ht="12.75" customHeight="1" x14ac:dyDescent="0.2"/>
    <row r="41736" ht="12.75" customHeight="1" x14ac:dyDescent="0.2"/>
    <row r="41737" ht="12.75" customHeight="1" x14ac:dyDescent="0.2"/>
    <row r="41738" ht="12.75" customHeight="1" x14ac:dyDescent="0.2"/>
    <row r="41739" ht="12.75" customHeight="1" x14ac:dyDescent="0.2"/>
    <row r="41740" ht="12.75" customHeight="1" x14ac:dyDescent="0.2"/>
    <row r="41741" ht="12.75" customHeight="1" x14ac:dyDescent="0.2"/>
    <row r="41742" ht="12.75" customHeight="1" x14ac:dyDescent="0.2"/>
    <row r="41743" ht="12.75" customHeight="1" x14ac:dyDescent="0.2"/>
    <row r="41744" ht="12.75" customHeight="1" x14ac:dyDescent="0.2"/>
    <row r="41745" ht="12.75" customHeight="1" x14ac:dyDescent="0.2"/>
    <row r="41746" ht="12.75" customHeight="1" x14ac:dyDescent="0.2"/>
    <row r="41747" ht="12.75" customHeight="1" x14ac:dyDescent="0.2"/>
    <row r="41748" ht="12.75" customHeight="1" x14ac:dyDescent="0.2"/>
    <row r="41749" ht="12.75" customHeight="1" x14ac:dyDescent="0.2"/>
    <row r="41750" ht="12.75" customHeight="1" x14ac:dyDescent="0.2"/>
    <row r="41751" ht="12.75" customHeight="1" x14ac:dyDescent="0.2"/>
    <row r="41752" ht="12.75" customHeight="1" x14ac:dyDescent="0.2"/>
    <row r="41753" ht="12.75" customHeight="1" x14ac:dyDescent="0.2"/>
    <row r="41754" ht="12.75" customHeight="1" x14ac:dyDescent="0.2"/>
    <row r="41755" ht="12.75" customHeight="1" x14ac:dyDescent="0.2"/>
    <row r="41756" ht="12.75" customHeight="1" x14ac:dyDescent="0.2"/>
    <row r="41757" ht="12.75" customHeight="1" x14ac:dyDescent="0.2"/>
    <row r="41758" ht="12.75" customHeight="1" x14ac:dyDescent="0.2"/>
    <row r="41759" ht="12.75" customHeight="1" x14ac:dyDescent="0.2"/>
    <row r="41760" ht="12.75" customHeight="1" x14ac:dyDescent="0.2"/>
    <row r="41761" ht="12.75" customHeight="1" x14ac:dyDescent="0.2"/>
    <row r="41762" ht="12.75" customHeight="1" x14ac:dyDescent="0.2"/>
    <row r="41763" ht="12.75" customHeight="1" x14ac:dyDescent="0.2"/>
    <row r="41764" ht="12.75" customHeight="1" x14ac:dyDescent="0.2"/>
    <row r="41765" ht="12.75" customHeight="1" x14ac:dyDescent="0.2"/>
    <row r="41766" ht="12.75" customHeight="1" x14ac:dyDescent="0.2"/>
    <row r="41767" ht="12.75" customHeight="1" x14ac:dyDescent="0.2"/>
    <row r="41768" ht="12.75" customHeight="1" x14ac:dyDescent="0.2"/>
    <row r="41769" ht="12.75" customHeight="1" x14ac:dyDescent="0.2"/>
    <row r="41770" ht="12.75" customHeight="1" x14ac:dyDescent="0.2"/>
    <row r="41771" ht="12.75" customHeight="1" x14ac:dyDescent="0.2"/>
    <row r="41772" ht="12.75" customHeight="1" x14ac:dyDescent="0.2"/>
    <row r="41773" ht="12.75" customHeight="1" x14ac:dyDescent="0.2"/>
    <row r="41774" ht="12.75" customHeight="1" x14ac:dyDescent="0.2"/>
    <row r="41775" ht="12.75" customHeight="1" x14ac:dyDescent="0.2"/>
    <row r="41776" ht="12.75" customHeight="1" x14ac:dyDescent="0.2"/>
    <row r="41777" ht="12.75" customHeight="1" x14ac:dyDescent="0.2"/>
    <row r="41778" ht="12.75" customHeight="1" x14ac:dyDescent="0.2"/>
    <row r="41779" ht="12.75" customHeight="1" x14ac:dyDescent="0.2"/>
    <row r="41780" ht="12.75" customHeight="1" x14ac:dyDescent="0.2"/>
    <row r="41781" ht="12.75" customHeight="1" x14ac:dyDescent="0.2"/>
    <row r="41782" ht="12.75" customHeight="1" x14ac:dyDescent="0.2"/>
    <row r="41783" ht="12.75" customHeight="1" x14ac:dyDescent="0.2"/>
    <row r="41784" ht="12.75" customHeight="1" x14ac:dyDescent="0.2"/>
    <row r="41785" ht="12.75" customHeight="1" x14ac:dyDescent="0.2"/>
    <row r="41786" ht="12.75" customHeight="1" x14ac:dyDescent="0.2"/>
    <row r="41787" ht="12.75" customHeight="1" x14ac:dyDescent="0.2"/>
    <row r="41788" ht="12.75" customHeight="1" x14ac:dyDescent="0.2"/>
    <row r="41789" ht="12.75" customHeight="1" x14ac:dyDescent="0.2"/>
    <row r="41790" ht="12.75" customHeight="1" x14ac:dyDescent="0.2"/>
    <row r="41791" ht="12.75" customHeight="1" x14ac:dyDescent="0.2"/>
    <row r="41792" ht="12.75" customHeight="1" x14ac:dyDescent="0.2"/>
    <row r="41793" ht="12.75" customHeight="1" x14ac:dyDescent="0.2"/>
    <row r="41794" ht="12.75" customHeight="1" x14ac:dyDescent="0.2"/>
    <row r="41795" ht="12.75" customHeight="1" x14ac:dyDescent="0.2"/>
    <row r="41796" ht="12.75" customHeight="1" x14ac:dyDescent="0.2"/>
    <row r="41797" ht="12.75" customHeight="1" x14ac:dyDescent="0.2"/>
    <row r="41798" ht="12.75" customHeight="1" x14ac:dyDescent="0.2"/>
    <row r="41799" ht="12.75" customHeight="1" x14ac:dyDescent="0.2"/>
    <row r="41800" ht="12.75" customHeight="1" x14ac:dyDescent="0.2"/>
    <row r="41801" ht="12.75" customHeight="1" x14ac:dyDescent="0.2"/>
    <row r="41802" ht="12.75" customHeight="1" x14ac:dyDescent="0.2"/>
    <row r="41803" ht="12.75" customHeight="1" x14ac:dyDescent="0.2"/>
    <row r="41804" ht="12.75" customHeight="1" x14ac:dyDescent="0.2"/>
    <row r="41805" ht="12.75" customHeight="1" x14ac:dyDescent="0.2"/>
    <row r="41806" ht="12.75" customHeight="1" x14ac:dyDescent="0.2"/>
    <row r="41807" ht="12.75" customHeight="1" x14ac:dyDescent="0.2"/>
    <row r="41808" ht="12.75" customHeight="1" x14ac:dyDescent="0.2"/>
    <row r="41809" ht="12.75" customHeight="1" x14ac:dyDescent="0.2"/>
    <row r="41810" ht="12.75" customHeight="1" x14ac:dyDescent="0.2"/>
    <row r="41811" ht="12.75" customHeight="1" x14ac:dyDescent="0.2"/>
    <row r="41812" ht="12.75" customHeight="1" x14ac:dyDescent="0.2"/>
    <row r="41813" ht="12.75" customHeight="1" x14ac:dyDescent="0.2"/>
    <row r="41814" ht="12.75" customHeight="1" x14ac:dyDescent="0.2"/>
    <row r="41815" ht="12.75" customHeight="1" x14ac:dyDescent="0.2"/>
    <row r="41816" ht="12.75" customHeight="1" x14ac:dyDescent="0.2"/>
    <row r="41817" ht="12.75" customHeight="1" x14ac:dyDescent="0.2"/>
    <row r="41818" ht="12.75" customHeight="1" x14ac:dyDescent="0.2"/>
    <row r="41819" ht="12.75" customHeight="1" x14ac:dyDescent="0.2"/>
    <row r="41820" ht="12.75" customHeight="1" x14ac:dyDescent="0.2"/>
    <row r="41821" ht="12.75" customHeight="1" x14ac:dyDescent="0.2"/>
    <row r="41822" ht="12.75" customHeight="1" x14ac:dyDescent="0.2"/>
    <row r="41823" ht="12.75" customHeight="1" x14ac:dyDescent="0.2"/>
    <row r="41824" ht="12.75" customHeight="1" x14ac:dyDescent="0.2"/>
    <row r="41825" ht="12.75" customHeight="1" x14ac:dyDescent="0.2"/>
    <row r="41826" ht="12.75" customHeight="1" x14ac:dyDescent="0.2"/>
    <row r="41827" ht="12.75" customHeight="1" x14ac:dyDescent="0.2"/>
    <row r="41828" ht="12.75" customHeight="1" x14ac:dyDescent="0.2"/>
    <row r="41829" ht="12.75" customHeight="1" x14ac:dyDescent="0.2"/>
    <row r="41830" ht="12.75" customHeight="1" x14ac:dyDescent="0.2"/>
    <row r="41831" ht="12.75" customHeight="1" x14ac:dyDescent="0.2"/>
    <row r="41832" ht="12.75" customHeight="1" x14ac:dyDescent="0.2"/>
    <row r="41833" ht="12.75" customHeight="1" x14ac:dyDescent="0.2"/>
    <row r="41834" ht="12.75" customHeight="1" x14ac:dyDescent="0.2"/>
    <row r="41835" ht="12.75" customHeight="1" x14ac:dyDescent="0.2"/>
    <row r="41836" ht="12.75" customHeight="1" x14ac:dyDescent="0.2"/>
    <row r="41837" ht="12.75" customHeight="1" x14ac:dyDescent="0.2"/>
    <row r="41838" ht="12.75" customHeight="1" x14ac:dyDescent="0.2"/>
    <row r="41839" ht="12.75" customHeight="1" x14ac:dyDescent="0.2"/>
    <row r="41840" ht="12.75" customHeight="1" x14ac:dyDescent="0.2"/>
    <row r="41841" ht="12.75" customHeight="1" x14ac:dyDescent="0.2"/>
    <row r="41842" ht="12.75" customHeight="1" x14ac:dyDescent="0.2"/>
    <row r="41843" ht="12.75" customHeight="1" x14ac:dyDescent="0.2"/>
    <row r="41844" ht="12.75" customHeight="1" x14ac:dyDescent="0.2"/>
    <row r="41845" ht="12.75" customHeight="1" x14ac:dyDescent="0.2"/>
    <row r="41846" ht="12.75" customHeight="1" x14ac:dyDescent="0.2"/>
    <row r="41847" ht="12.75" customHeight="1" x14ac:dyDescent="0.2"/>
    <row r="41848" ht="12.75" customHeight="1" x14ac:dyDescent="0.2"/>
    <row r="41849" ht="12.75" customHeight="1" x14ac:dyDescent="0.2"/>
    <row r="41850" ht="12.75" customHeight="1" x14ac:dyDescent="0.2"/>
    <row r="41851" ht="12.75" customHeight="1" x14ac:dyDescent="0.2"/>
    <row r="41852" ht="12.75" customHeight="1" x14ac:dyDescent="0.2"/>
    <row r="41853" ht="12.75" customHeight="1" x14ac:dyDescent="0.2"/>
    <row r="41854" ht="12.75" customHeight="1" x14ac:dyDescent="0.2"/>
    <row r="41855" ht="12.75" customHeight="1" x14ac:dyDescent="0.2"/>
    <row r="41856" ht="12.75" customHeight="1" x14ac:dyDescent="0.2"/>
    <row r="41857" ht="12.75" customHeight="1" x14ac:dyDescent="0.2"/>
    <row r="41858" ht="12.75" customHeight="1" x14ac:dyDescent="0.2"/>
    <row r="41859" ht="12.75" customHeight="1" x14ac:dyDescent="0.2"/>
    <row r="41860" ht="12.75" customHeight="1" x14ac:dyDescent="0.2"/>
    <row r="41861" ht="12.75" customHeight="1" x14ac:dyDescent="0.2"/>
    <row r="41862" ht="12.75" customHeight="1" x14ac:dyDescent="0.2"/>
    <row r="41863" ht="12.75" customHeight="1" x14ac:dyDescent="0.2"/>
    <row r="41864" ht="12.75" customHeight="1" x14ac:dyDescent="0.2"/>
    <row r="41865" ht="12.75" customHeight="1" x14ac:dyDescent="0.2"/>
    <row r="41866" ht="12.75" customHeight="1" x14ac:dyDescent="0.2"/>
    <row r="41867" ht="12.75" customHeight="1" x14ac:dyDescent="0.2"/>
    <row r="41868" ht="12.75" customHeight="1" x14ac:dyDescent="0.2"/>
    <row r="41869" ht="12.75" customHeight="1" x14ac:dyDescent="0.2"/>
    <row r="41870" ht="12.75" customHeight="1" x14ac:dyDescent="0.2"/>
    <row r="41871" ht="12.75" customHeight="1" x14ac:dyDescent="0.2"/>
    <row r="41872" ht="12.75" customHeight="1" x14ac:dyDescent="0.2"/>
    <row r="41873" ht="12.75" customHeight="1" x14ac:dyDescent="0.2"/>
    <row r="41874" ht="12.75" customHeight="1" x14ac:dyDescent="0.2"/>
    <row r="41875" ht="12.75" customHeight="1" x14ac:dyDescent="0.2"/>
    <row r="41876" ht="12.75" customHeight="1" x14ac:dyDescent="0.2"/>
    <row r="41877" ht="12.75" customHeight="1" x14ac:dyDescent="0.2"/>
    <row r="41878" ht="12.75" customHeight="1" x14ac:dyDescent="0.2"/>
    <row r="41879" ht="12.75" customHeight="1" x14ac:dyDescent="0.2"/>
    <row r="41880" ht="12.75" customHeight="1" x14ac:dyDescent="0.2"/>
    <row r="41881" ht="12.75" customHeight="1" x14ac:dyDescent="0.2"/>
    <row r="41882" ht="12.75" customHeight="1" x14ac:dyDescent="0.2"/>
    <row r="41883" ht="12.75" customHeight="1" x14ac:dyDescent="0.2"/>
    <row r="41884" ht="12.75" customHeight="1" x14ac:dyDescent="0.2"/>
    <row r="41885" ht="12.75" customHeight="1" x14ac:dyDescent="0.2"/>
    <row r="41886" ht="12.75" customHeight="1" x14ac:dyDescent="0.2"/>
    <row r="41887" ht="12.75" customHeight="1" x14ac:dyDescent="0.2"/>
    <row r="41888" ht="12.75" customHeight="1" x14ac:dyDescent="0.2"/>
    <row r="41889" ht="12.75" customHeight="1" x14ac:dyDescent="0.2"/>
    <row r="41890" ht="12.75" customHeight="1" x14ac:dyDescent="0.2"/>
    <row r="41891" ht="12.75" customHeight="1" x14ac:dyDescent="0.2"/>
    <row r="41892" ht="12.75" customHeight="1" x14ac:dyDescent="0.2"/>
    <row r="41893" ht="12.75" customHeight="1" x14ac:dyDescent="0.2"/>
    <row r="41894" ht="12.75" customHeight="1" x14ac:dyDescent="0.2"/>
    <row r="41895" ht="12.75" customHeight="1" x14ac:dyDescent="0.2"/>
    <row r="41896" ht="12.75" customHeight="1" x14ac:dyDescent="0.2"/>
    <row r="41897" ht="12.75" customHeight="1" x14ac:dyDescent="0.2"/>
    <row r="41898" ht="12.75" customHeight="1" x14ac:dyDescent="0.2"/>
    <row r="41899" ht="12.75" customHeight="1" x14ac:dyDescent="0.2"/>
    <row r="41900" ht="12.75" customHeight="1" x14ac:dyDescent="0.2"/>
    <row r="41901" ht="12.75" customHeight="1" x14ac:dyDescent="0.2"/>
    <row r="41902" ht="12.75" customHeight="1" x14ac:dyDescent="0.2"/>
    <row r="41903" ht="12.75" customHeight="1" x14ac:dyDescent="0.2"/>
    <row r="41904" ht="12.75" customHeight="1" x14ac:dyDescent="0.2"/>
    <row r="41905" ht="12.75" customHeight="1" x14ac:dyDescent="0.2"/>
    <row r="41906" ht="12.75" customHeight="1" x14ac:dyDescent="0.2"/>
    <row r="41907" ht="12.75" customHeight="1" x14ac:dyDescent="0.2"/>
    <row r="41908" ht="12.75" customHeight="1" x14ac:dyDescent="0.2"/>
    <row r="41909" ht="12.75" customHeight="1" x14ac:dyDescent="0.2"/>
    <row r="41910" ht="12.75" customHeight="1" x14ac:dyDescent="0.2"/>
    <row r="41911" ht="12.75" customHeight="1" x14ac:dyDescent="0.2"/>
    <row r="41912" ht="12.75" customHeight="1" x14ac:dyDescent="0.2"/>
    <row r="41913" ht="12.75" customHeight="1" x14ac:dyDescent="0.2"/>
    <row r="41914" ht="12.75" customHeight="1" x14ac:dyDescent="0.2"/>
    <row r="41915" ht="12.75" customHeight="1" x14ac:dyDescent="0.2"/>
    <row r="41916" ht="12.75" customHeight="1" x14ac:dyDescent="0.2"/>
    <row r="41917" ht="12.75" customHeight="1" x14ac:dyDescent="0.2"/>
    <row r="41918" ht="12.75" customHeight="1" x14ac:dyDescent="0.2"/>
    <row r="41919" ht="12.75" customHeight="1" x14ac:dyDescent="0.2"/>
    <row r="41920" ht="12.75" customHeight="1" x14ac:dyDescent="0.2"/>
    <row r="41921" ht="12.75" customHeight="1" x14ac:dyDescent="0.2"/>
    <row r="41922" ht="12.75" customHeight="1" x14ac:dyDescent="0.2"/>
    <row r="41923" ht="12.75" customHeight="1" x14ac:dyDescent="0.2"/>
    <row r="41924" ht="12.75" customHeight="1" x14ac:dyDescent="0.2"/>
    <row r="41925" ht="12.75" customHeight="1" x14ac:dyDescent="0.2"/>
    <row r="41926" ht="12.75" customHeight="1" x14ac:dyDescent="0.2"/>
    <row r="41927" ht="12.75" customHeight="1" x14ac:dyDescent="0.2"/>
    <row r="41928" ht="12.75" customHeight="1" x14ac:dyDescent="0.2"/>
    <row r="41929" ht="12.75" customHeight="1" x14ac:dyDescent="0.2"/>
    <row r="41930" ht="12.75" customHeight="1" x14ac:dyDescent="0.2"/>
    <row r="41931" ht="12.75" customHeight="1" x14ac:dyDescent="0.2"/>
    <row r="41932" ht="12.75" customHeight="1" x14ac:dyDescent="0.2"/>
    <row r="41933" ht="12.75" customHeight="1" x14ac:dyDescent="0.2"/>
    <row r="41934" ht="12.75" customHeight="1" x14ac:dyDescent="0.2"/>
    <row r="41935" ht="12.75" customHeight="1" x14ac:dyDescent="0.2"/>
    <row r="41936" ht="12.75" customHeight="1" x14ac:dyDescent="0.2"/>
    <row r="41937" ht="12.75" customHeight="1" x14ac:dyDescent="0.2"/>
    <row r="41938" ht="12.75" customHeight="1" x14ac:dyDescent="0.2"/>
    <row r="41939" ht="12.75" customHeight="1" x14ac:dyDescent="0.2"/>
    <row r="41940" ht="12.75" customHeight="1" x14ac:dyDescent="0.2"/>
    <row r="41941" ht="12.75" customHeight="1" x14ac:dyDescent="0.2"/>
    <row r="41942" ht="12.75" customHeight="1" x14ac:dyDescent="0.2"/>
    <row r="41943" ht="12.75" customHeight="1" x14ac:dyDescent="0.2"/>
    <row r="41944" ht="12.75" customHeight="1" x14ac:dyDescent="0.2"/>
    <row r="41945" ht="12.75" customHeight="1" x14ac:dyDescent="0.2"/>
    <row r="41946" ht="12.75" customHeight="1" x14ac:dyDescent="0.2"/>
    <row r="41947" ht="12.75" customHeight="1" x14ac:dyDescent="0.2"/>
    <row r="41948" ht="12.75" customHeight="1" x14ac:dyDescent="0.2"/>
    <row r="41949" ht="12.75" customHeight="1" x14ac:dyDescent="0.2"/>
    <row r="41950" ht="12.75" customHeight="1" x14ac:dyDescent="0.2"/>
    <row r="41951" ht="12.75" customHeight="1" x14ac:dyDescent="0.2"/>
    <row r="41952" ht="12.75" customHeight="1" x14ac:dyDescent="0.2"/>
    <row r="41953" ht="12.75" customHeight="1" x14ac:dyDescent="0.2"/>
    <row r="41954" ht="12.75" customHeight="1" x14ac:dyDescent="0.2"/>
    <row r="41955" ht="12.75" customHeight="1" x14ac:dyDescent="0.2"/>
    <row r="41956" ht="12.75" customHeight="1" x14ac:dyDescent="0.2"/>
    <row r="41957" ht="12.75" customHeight="1" x14ac:dyDescent="0.2"/>
    <row r="41958" ht="12.75" customHeight="1" x14ac:dyDescent="0.2"/>
    <row r="41959" ht="12.75" customHeight="1" x14ac:dyDescent="0.2"/>
    <row r="41960" ht="12.75" customHeight="1" x14ac:dyDescent="0.2"/>
    <row r="41961" ht="12.75" customHeight="1" x14ac:dyDescent="0.2"/>
    <row r="41962" ht="12.75" customHeight="1" x14ac:dyDescent="0.2"/>
    <row r="41963" ht="12.75" customHeight="1" x14ac:dyDescent="0.2"/>
    <row r="41964" ht="12.75" customHeight="1" x14ac:dyDescent="0.2"/>
    <row r="41965" ht="12.75" customHeight="1" x14ac:dyDescent="0.2"/>
    <row r="41966" ht="12.75" customHeight="1" x14ac:dyDescent="0.2"/>
    <row r="41967" ht="12.75" customHeight="1" x14ac:dyDescent="0.2"/>
    <row r="41968" ht="12.75" customHeight="1" x14ac:dyDescent="0.2"/>
    <row r="41969" ht="12.75" customHeight="1" x14ac:dyDescent="0.2"/>
    <row r="41970" ht="12.75" customHeight="1" x14ac:dyDescent="0.2"/>
    <row r="41971" ht="12.75" customHeight="1" x14ac:dyDescent="0.2"/>
    <row r="41972" ht="12.75" customHeight="1" x14ac:dyDescent="0.2"/>
    <row r="41973" ht="12.75" customHeight="1" x14ac:dyDescent="0.2"/>
    <row r="41974" ht="12.75" customHeight="1" x14ac:dyDescent="0.2"/>
    <row r="41975" ht="12.75" customHeight="1" x14ac:dyDescent="0.2"/>
    <row r="41976" ht="12.75" customHeight="1" x14ac:dyDescent="0.2"/>
    <row r="41977" ht="12.75" customHeight="1" x14ac:dyDescent="0.2"/>
    <row r="41978" ht="12.75" customHeight="1" x14ac:dyDescent="0.2"/>
    <row r="41979" ht="12.75" customHeight="1" x14ac:dyDescent="0.2"/>
    <row r="41980" ht="12.75" customHeight="1" x14ac:dyDescent="0.2"/>
    <row r="41981" ht="12.75" customHeight="1" x14ac:dyDescent="0.2"/>
    <row r="41982" ht="12.75" customHeight="1" x14ac:dyDescent="0.2"/>
    <row r="41983" ht="12.75" customHeight="1" x14ac:dyDescent="0.2"/>
    <row r="41984" ht="12.75" customHeight="1" x14ac:dyDescent="0.2"/>
    <row r="41985" ht="12.75" customHeight="1" x14ac:dyDescent="0.2"/>
    <row r="41986" ht="12.75" customHeight="1" x14ac:dyDescent="0.2"/>
    <row r="41987" ht="12.75" customHeight="1" x14ac:dyDescent="0.2"/>
    <row r="41988" ht="12.75" customHeight="1" x14ac:dyDescent="0.2"/>
    <row r="41989" ht="12.75" customHeight="1" x14ac:dyDescent="0.2"/>
    <row r="41990" ht="12.75" customHeight="1" x14ac:dyDescent="0.2"/>
    <row r="41991" ht="12.75" customHeight="1" x14ac:dyDescent="0.2"/>
    <row r="41992" ht="12.75" customHeight="1" x14ac:dyDescent="0.2"/>
    <row r="41993" ht="12.75" customHeight="1" x14ac:dyDescent="0.2"/>
    <row r="41994" ht="12.75" customHeight="1" x14ac:dyDescent="0.2"/>
    <row r="41995" ht="12.75" customHeight="1" x14ac:dyDescent="0.2"/>
    <row r="41996" ht="12.75" customHeight="1" x14ac:dyDescent="0.2"/>
    <row r="41997" ht="12.75" customHeight="1" x14ac:dyDescent="0.2"/>
    <row r="41998" ht="12.75" customHeight="1" x14ac:dyDescent="0.2"/>
    <row r="41999" ht="12.75" customHeight="1" x14ac:dyDescent="0.2"/>
    <row r="42000" ht="12.75" customHeight="1" x14ac:dyDescent="0.2"/>
    <row r="42001" ht="12.75" customHeight="1" x14ac:dyDescent="0.2"/>
    <row r="42002" ht="12.75" customHeight="1" x14ac:dyDescent="0.2"/>
    <row r="42003" ht="12.75" customHeight="1" x14ac:dyDescent="0.2"/>
    <row r="42004" ht="12.75" customHeight="1" x14ac:dyDescent="0.2"/>
    <row r="42005" ht="12.75" customHeight="1" x14ac:dyDescent="0.2"/>
    <row r="42006" ht="12.75" customHeight="1" x14ac:dyDescent="0.2"/>
    <row r="42007" ht="12.75" customHeight="1" x14ac:dyDescent="0.2"/>
    <row r="42008" ht="12.75" customHeight="1" x14ac:dyDescent="0.2"/>
    <row r="42009" ht="12.75" customHeight="1" x14ac:dyDescent="0.2"/>
    <row r="42010" ht="12.75" customHeight="1" x14ac:dyDescent="0.2"/>
    <row r="42011" ht="12.75" customHeight="1" x14ac:dyDescent="0.2"/>
    <row r="42012" ht="12.75" customHeight="1" x14ac:dyDescent="0.2"/>
    <row r="42013" ht="12.75" customHeight="1" x14ac:dyDescent="0.2"/>
    <row r="42014" ht="12.75" customHeight="1" x14ac:dyDescent="0.2"/>
    <row r="42015" ht="12.75" customHeight="1" x14ac:dyDescent="0.2"/>
    <row r="42016" ht="12.75" customHeight="1" x14ac:dyDescent="0.2"/>
    <row r="42017" ht="12.75" customHeight="1" x14ac:dyDescent="0.2"/>
    <row r="42018" ht="12.75" customHeight="1" x14ac:dyDescent="0.2"/>
    <row r="42019" ht="12.75" customHeight="1" x14ac:dyDescent="0.2"/>
    <row r="42020" ht="12.75" customHeight="1" x14ac:dyDescent="0.2"/>
    <row r="42021" ht="12.75" customHeight="1" x14ac:dyDescent="0.2"/>
    <row r="42022" ht="12.75" customHeight="1" x14ac:dyDescent="0.2"/>
    <row r="42023" ht="12.75" customHeight="1" x14ac:dyDescent="0.2"/>
    <row r="42024" ht="12.75" customHeight="1" x14ac:dyDescent="0.2"/>
    <row r="42025" ht="12.75" customHeight="1" x14ac:dyDescent="0.2"/>
    <row r="42026" ht="12.75" customHeight="1" x14ac:dyDescent="0.2"/>
    <row r="42027" ht="12.75" customHeight="1" x14ac:dyDescent="0.2"/>
    <row r="42028" ht="12.75" customHeight="1" x14ac:dyDescent="0.2"/>
    <row r="42029" ht="12.75" customHeight="1" x14ac:dyDescent="0.2"/>
    <row r="42030" ht="12.75" customHeight="1" x14ac:dyDescent="0.2"/>
    <row r="42031" ht="12.75" customHeight="1" x14ac:dyDescent="0.2"/>
    <row r="42032" ht="12.75" customHeight="1" x14ac:dyDescent="0.2"/>
    <row r="42033" ht="12.75" customHeight="1" x14ac:dyDescent="0.2"/>
    <row r="42034" ht="12.75" customHeight="1" x14ac:dyDescent="0.2"/>
    <row r="42035" ht="12.75" customHeight="1" x14ac:dyDescent="0.2"/>
    <row r="42036" ht="12.75" customHeight="1" x14ac:dyDescent="0.2"/>
    <row r="42037" ht="12.75" customHeight="1" x14ac:dyDescent="0.2"/>
    <row r="42038" ht="12.75" customHeight="1" x14ac:dyDescent="0.2"/>
    <row r="42039" ht="12.75" customHeight="1" x14ac:dyDescent="0.2"/>
    <row r="42040" ht="12.75" customHeight="1" x14ac:dyDescent="0.2"/>
    <row r="42041" ht="12.75" customHeight="1" x14ac:dyDescent="0.2"/>
    <row r="42042" ht="12.75" customHeight="1" x14ac:dyDescent="0.2"/>
    <row r="42043" ht="12.75" customHeight="1" x14ac:dyDescent="0.2"/>
    <row r="42044" ht="12.75" customHeight="1" x14ac:dyDescent="0.2"/>
    <row r="42045" ht="12.75" customHeight="1" x14ac:dyDescent="0.2"/>
    <row r="42046" ht="12.75" customHeight="1" x14ac:dyDescent="0.2"/>
    <row r="42047" ht="12.75" customHeight="1" x14ac:dyDescent="0.2"/>
    <row r="42048" ht="12.75" customHeight="1" x14ac:dyDescent="0.2"/>
    <row r="42049" ht="12.75" customHeight="1" x14ac:dyDescent="0.2"/>
    <row r="42050" ht="12.75" customHeight="1" x14ac:dyDescent="0.2"/>
    <row r="42051" ht="12.75" customHeight="1" x14ac:dyDescent="0.2"/>
    <row r="42052" ht="12.75" customHeight="1" x14ac:dyDescent="0.2"/>
    <row r="42053" ht="12.75" customHeight="1" x14ac:dyDescent="0.2"/>
    <row r="42054" ht="12.75" customHeight="1" x14ac:dyDescent="0.2"/>
    <row r="42055" ht="12.75" customHeight="1" x14ac:dyDescent="0.2"/>
    <row r="42056" ht="12.75" customHeight="1" x14ac:dyDescent="0.2"/>
    <row r="42057" ht="12.75" customHeight="1" x14ac:dyDescent="0.2"/>
    <row r="42058" ht="12.75" customHeight="1" x14ac:dyDescent="0.2"/>
    <row r="42059" ht="12.75" customHeight="1" x14ac:dyDescent="0.2"/>
    <row r="42060" ht="12.75" customHeight="1" x14ac:dyDescent="0.2"/>
    <row r="42061" ht="12.75" customHeight="1" x14ac:dyDescent="0.2"/>
    <row r="42062" ht="12.75" customHeight="1" x14ac:dyDescent="0.2"/>
    <row r="42063" ht="12.75" customHeight="1" x14ac:dyDescent="0.2"/>
    <row r="42064" ht="12.75" customHeight="1" x14ac:dyDescent="0.2"/>
    <row r="42065" ht="12.75" customHeight="1" x14ac:dyDescent="0.2"/>
    <row r="42066" ht="12.75" customHeight="1" x14ac:dyDescent="0.2"/>
    <row r="42067" ht="12.75" customHeight="1" x14ac:dyDescent="0.2"/>
    <row r="42068" ht="12.75" customHeight="1" x14ac:dyDescent="0.2"/>
    <row r="42069" ht="12.75" customHeight="1" x14ac:dyDescent="0.2"/>
    <row r="42070" ht="12.75" customHeight="1" x14ac:dyDescent="0.2"/>
    <row r="42071" ht="12.75" customHeight="1" x14ac:dyDescent="0.2"/>
    <row r="42072" ht="12.75" customHeight="1" x14ac:dyDescent="0.2"/>
    <row r="42073" ht="12.75" customHeight="1" x14ac:dyDescent="0.2"/>
    <row r="42074" ht="12.75" customHeight="1" x14ac:dyDescent="0.2"/>
    <row r="42075" ht="12.75" customHeight="1" x14ac:dyDescent="0.2"/>
    <row r="42076" ht="12.75" customHeight="1" x14ac:dyDescent="0.2"/>
    <row r="42077" ht="12.75" customHeight="1" x14ac:dyDescent="0.2"/>
    <row r="42078" ht="12.75" customHeight="1" x14ac:dyDescent="0.2"/>
    <row r="42079" ht="12.75" customHeight="1" x14ac:dyDescent="0.2"/>
    <row r="42080" ht="12.75" customHeight="1" x14ac:dyDescent="0.2"/>
    <row r="42081" ht="12.75" customHeight="1" x14ac:dyDescent="0.2"/>
    <row r="42082" ht="12.75" customHeight="1" x14ac:dyDescent="0.2"/>
    <row r="42083" ht="12.75" customHeight="1" x14ac:dyDescent="0.2"/>
    <row r="42084" ht="12.75" customHeight="1" x14ac:dyDescent="0.2"/>
    <row r="42085" ht="12.75" customHeight="1" x14ac:dyDescent="0.2"/>
    <row r="42086" ht="12.75" customHeight="1" x14ac:dyDescent="0.2"/>
    <row r="42087" ht="12.75" customHeight="1" x14ac:dyDescent="0.2"/>
    <row r="42088" ht="12.75" customHeight="1" x14ac:dyDescent="0.2"/>
    <row r="42089" ht="12.75" customHeight="1" x14ac:dyDescent="0.2"/>
    <row r="42090" ht="12.75" customHeight="1" x14ac:dyDescent="0.2"/>
    <row r="42091" ht="12.75" customHeight="1" x14ac:dyDescent="0.2"/>
    <row r="42092" ht="12.75" customHeight="1" x14ac:dyDescent="0.2"/>
    <row r="42093" ht="12.75" customHeight="1" x14ac:dyDescent="0.2"/>
    <row r="42094" ht="12.75" customHeight="1" x14ac:dyDescent="0.2"/>
    <row r="42095" ht="12.75" customHeight="1" x14ac:dyDescent="0.2"/>
    <row r="42096" ht="12.75" customHeight="1" x14ac:dyDescent="0.2"/>
    <row r="42097" ht="12.75" customHeight="1" x14ac:dyDescent="0.2"/>
    <row r="42098" ht="12.75" customHeight="1" x14ac:dyDescent="0.2"/>
    <row r="42099" ht="12.75" customHeight="1" x14ac:dyDescent="0.2"/>
    <row r="42100" ht="12.75" customHeight="1" x14ac:dyDescent="0.2"/>
    <row r="42101" ht="12.75" customHeight="1" x14ac:dyDescent="0.2"/>
    <row r="42102" ht="12.75" customHeight="1" x14ac:dyDescent="0.2"/>
    <row r="42103" ht="12.75" customHeight="1" x14ac:dyDescent="0.2"/>
    <row r="42104" ht="12.75" customHeight="1" x14ac:dyDescent="0.2"/>
    <row r="42105" ht="12.75" customHeight="1" x14ac:dyDescent="0.2"/>
    <row r="42106" ht="12.75" customHeight="1" x14ac:dyDescent="0.2"/>
    <row r="42107" ht="12.75" customHeight="1" x14ac:dyDescent="0.2"/>
    <row r="42108" ht="12.75" customHeight="1" x14ac:dyDescent="0.2"/>
    <row r="42109" ht="12.75" customHeight="1" x14ac:dyDescent="0.2"/>
    <row r="42110" ht="12.75" customHeight="1" x14ac:dyDescent="0.2"/>
    <row r="42111" ht="12.75" customHeight="1" x14ac:dyDescent="0.2"/>
    <row r="42112" ht="12.75" customHeight="1" x14ac:dyDescent="0.2"/>
    <row r="42113" ht="12.75" customHeight="1" x14ac:dyDescent="0.2"/>
    <row r="42114" ht="12.75" customHeight="1" x14ac:dyDescent="0.2"/>
    <row r="42115" ht="12.75" customHeight="1" x14ac:dyDescent="0.2"/>
    <row r="42116" ht="12.75" customHeight="1" x14ac:dyDescent="0.2"/>
    <row r="42117" ht="12.75" customHeight="1" x14ac:dyDescent="0.2"/>
    <row r="42118" ht="12.75" customHeight="1" x14ac:dyDescent="0.2"/>
    <row r="42119" ht="12.75" customHeight="1" x14ac:dyDescent="0.2"/>
    <row r="42120" ht="12.75" customHeight="1" x14ac:dyDescent="0.2"/>
    <row r="42121" ht="12.75" customHeight="1" x14ac:dyDescent="0.2"/>
    <row r="42122" ht="12.75" customHeight="1" x14ac:dyDescent="0.2"/>
    <row r="42123" ht="12.75" customHeight="1" x14ac:dyDescent="0.2"/>
    <row r="42124" ht="12.75" customHeight="1" x14ac:dyDescent="0.2"/>
    <row r="42125" ht="12.75" customHeight="1" x14ac:dyDescent="0.2"/>
    <row r="42126" ht="12.75" customHeight="1" x14ac:dyDescent="0.2"/>
    <row r="42127" ht="12.75" customHeight="1" x14ac:dyDescent="0.2"/>
    <row r="42128" ht="12.75" customHeight="1" x14ac:dyDescent="0.2"/>
    <row r="42129" ht="12.75" customHeight="1" x14ac:dyDescent="0.2"/>
    <row r="42130" ht="12.75" customHeight="1" x14ac:dyDescent="0.2"/>
    <row r="42131" ht="12.75" customHeight="1" x14ac:dyDescent="0.2"/>
    <row r="42132" ht="12.75" customHeight="1" x14ac:dyDescent="0.2"/>
    <row r="42133" ht="12.75" customHeight="1" x14ac:dyDescent="0.2"/>
    <row r="42134" ht="12.75" customHeight="1" x14ac:dyDescent="0.2"/>
    <row r="42135" ht="12.75" customHeight="1" x14ac:dyDescent="0.2"/>
    <row r="42136" ht="12.75" customHeight="1" x14ac:dyDescent="0.2"/>
    <row r="42137" ht="12.75" customHeight="1" x14ac:dyDescent="0.2"/>
    <row r="42138" ht="12.75" customHeight="1" x14ac:dyDescent="0.2"/>
    <row r="42139" ht="12.75" customHeight="1" x14ac:dyDescent="0.2"/>
    <row r="42140" ht="12.75" customHeight="1" x14ac:dyDescent="0.2"/>
    <row r="42141" ht="12.75" customHeight="1" x14ac:dyDescent="0.2"/>
    <row r="42142" ht="12.75" customHeight="1" x14ac:dyDescent="0.2"/>
    <row r="42143" ht="12.75" customHeight="1" x14ac:dyDescent="0.2"/>
    <row r="42144" ht="12.75" customHeight="1" x14ac:dyDescent="0.2"/>
    <row r="42145" ht="12.75" customHeight="1" x14ac:dyDescent="0.2"/>
    <row r="42146" ht="12.75" customHeight="1" x14ac:dyDescent="0.2"/>
    <row r="42147" ht="12.75" customHeight="1" x14ac:dyDescent="0.2"/>
    <row r="42148" ht="12.75" customHeight="1" x14ac:dyDescent="0.2"/>
    <row r="42149" ht="12.75" customHeight="1" x14ac:dyDescent="0.2"/>
    <row r="42150" ht="12.75" customHeight="1" x14ac:dyDescent="0.2"/>
    <row r="42151" ht="12.75" customHeight="1" x14ac:dyDescent="0.2"/>
    <row r="42152" ht="12.75" customHeight="1" x14ac:dyDescent="0.2"/>
    <row r="42153" ht="12.75" customHeight="1" x14ac:dyDescent="0.2"/>
    <row r="42154" ht="12.75" customHeight="1" x14ac:dyDescent="0.2"/>
    <row r="42155" ht="12.75" customHeight="1" x14ac:dyDescent="0.2"/>
    <row r="42156" ht="12.75" customHeight="1" x14ac:dyDescent="0.2"/>
    <row r="42157" ht="12.75" customHeight="1" x14ac:dyDescent="0.2"/>
    <row r="42158" ht="12.75" customHeight="1" x14ac:dyDescent="0.2"/>
    <row r="42159" ht="12.75" customHeight="1" x14ac:dyDescent="0.2"/>
    <row r="42160" ht="12.75" customHeight="1" x14ac:dyDescent="0.2"/>
    <row r="42161" ht="12.75" customHeight="1" x14ac:dyDescent="0.2"/>
    <row r="42162" ht="12.75" customHeight="1" x14ac:dyDescent="0.2"/>
    <row r="42163" ht="12.75" customHeight="1" x14ac:dyDescent="0.2"/>
    <row r="42164" ht="12.75" customHeight="1" x14ac:dyDescent="0.2"/>
    <row r="42165" ht="12.75" customHeight="1" x14ac:dyDescent="0.2"/>
    <row r="42166" ht="12.75" customHeight="1" x14ac:dyDescent="0.2"/>
    <row r="42167" ht="12.75" customHeight="1" x14ac:dyDescent="0.2"/>
    <row r="42168" ht="12.75" customHeight="1" x14ac:dyDescent="0.2"/>
    <row r="42169" ht="12.75" customHeight="1" x14ac:dyDescent="0.2"/>
    <row r="42170" ht="12.75" customHeight="1" x14ac:dyDescent="0.2"/>
    <row r="42171" ht="12.75" customHeight="1" x14ac:dyDescent="0.2"/>
    <row r="42172" ht="12.75" customHeight="1" x14ac:dyDescent="0.2"/>
    <row r="42173" ht="12.75" customHeight="1" x14ac:dyDescent="0.2"/>
    <row r="42174" ht="12.75" customHeight="1" x14ac:dyDescent="0.2"/>
    <row r="42175" ht="12.75" customHeight="1" x14ac:dyDescent="0.2"/>
    <row r="42176" ht="12.75" customHeight="1" x14ac:dyDescent="0.2"/>
    <row r="42177" ht="12.75" customHeight="1" x14ac:dyDescent="0.2"/>
    <row r="42178" ht="12.75" customHeight="1" x14ac:dyDescent="0.2"/>
    <row r="42179" ht="12.75" customHeight="1" x14ac:dyDescent="0.2"/>
    <row r="42180" ht="12.75" customHeight="1" x14ac:dyDescent="0.2"/>
    <row r="42181" ht="12.75" customHeight="1" x14ac:dyDescent="0.2"/>
    <row r="42182" ht="12.75" customHeight="1" x14ac:dyDescent="0.2"/>
    <row r="42183" ht="12.75" customHeight="1" x14ac:dyDescent="0.2"/>
    <row r="42184" ht="12.75" customHeight="1" x14ac:dyDescent="0.2"/>
    <row r="42185" ht="12.75" customHeight="1" x14ac:dyDescent="0.2"/>
    <row r="42186" ht="12.75" customHeight="1" x14ac:dyDescent="0.2"/>
    <row r="42187" ht="12.75" customHeight="1" x14ac:dyDescent="0.2"/>
    <row r="42188" ht="12.75" customHeight="1" x14ac:dyDescent="0.2"/>
    <row r="42189" ht="12.75" customHeight="1" x14ac:dyDescent="0.2"/>
    <row r="42190" ht="12.75" customHeight="1" x14ac:dyDescent="0.2"/>
    <row r="42191" ht="12.75" customHeight="1" x14ac:dyDescent="0.2"/>
    <row r="42192" ht="12.75" customHeight="1" x14ac:dyDescent="0.2"/>
    <row r="42193" ht="12.75" customHeight="1" x14ac:dyDescent="0.2"/>
    <row r="42194" ht="12.75" customHeight="1" x14ac:dyDescent="0.2"/>
    <row r="42195" ht="12.75" customHeight="1" x14ac:dyDescent="0.2"/>
    <row r="42196" ht="12.75" customHeight="1" x14ac:dyDescent="0.2"/>
    <row r="42197" ht="12.75" customHeight="1" x14ac:dyDescent="0.2"/>
    <row r="42198" ht="12.75" customHeight="1" x14ac:dyDescent="0.2"/>
    <row r="42199" ht="12.75" customHeight="1" x14ac:dyDescent="0.2"/>
    <row r="42200" ht="12.75" customHeight="1" x14ac:dyDescent="0.2"/>
    <row r="42201" ht="12.75" customHeight="1" x14ac:dyDescent="0.2"/>
    <row r="42202" ht="12.75" customHeight="1" x14ac:dyDescent="0.2"/>
    <row r="42203" ht="12.75" customHeight="1" x14ac:dyDescent="0.2"/>
    <row r="42204" ht="12.75" customHeight="1" x14ac:dyDescent="0.2"/>
    <row r="42205" ht="12.75" customHeight="1" x14ac:dyDescent="0.2"/>
    <row r="42206" ht="12.75" customHeight="1" x14ac:dyDescent="0.2"/>
    <row r="42207" ht="12.75" customHeight="1" x14ac:dyDescent="0.2"/>
    <row r="42208" ht="12.75" customHeight="1" x14ac:dyDescent="0.2"/>
    <row r="42209" ht="12.75" customHeight="1" x14ac:dyDescent="0.2"/>
    <row r="42210" ht="12.75" customHeight="1" x14ac:dyDescent="0.2"/>
    <row r="42211" ht="12.75" customHeight="1" x14ac:dyDescent="0.2"/>
    <row r="42212" ht="12.75" customHeight="1" x14ac:dyDescent="0.2"/>
    <row r="42213" ht="12.75" customHeight="1" x14ac:dyDescent="0.2"/>
    <row r="42214" ht="12.75" customHeight="1" x14ac:dyDescent="0.2"/>
    <row r="42215" ht="12.75" customHeight="1" x14ac:dyDescent="0.2"/>
    <row r="42216" ht="12.75" customHeight="1" x14ac:dyDescent="0.2"/>
    <row r="42217" ht="12.75" customHeight="1" x14ac:dyDescent="0.2"/>
    <row r="42218" ht="12.75" customHeight="1" x14ac:dyDescent="0.2"/>
    <row r="42219" ht="12.75" customHeight="1" x14ac:dyDescent="0.2"/>
    <row r="42220" ht="12.75" customHeight="1" x14ac:dyDescent="0.2"/>
    <row r="42221" ht="12.75" customHeight="1" x14ac:dyDescent="0.2"/>
    <row r="42222" ht="12.75" customHeight="1" x14ac:dyDescent="0.2"/>
    <row r="42223" ht="12.75" customHeight="1" x14ac:dyDescent="0.2"/>
    <row r="42224" ht="12.75" customHeight="1" x14ac:dyDescent="0.2"/>
    <row r="42225" ht="12.75" customHeight="1" x14ac:dyDescent="0.2"/>
    <row r="42226" ht="12.75" customHeight="1" x14ac:dyDescent="0.2"/>
    <row r="42227" ht="12.75" customHeight="1" x14ac:dyDescent="0.2"/>
    <row r="42228" ht="12.75" customHeight="1" x14ac:dyDescent="0.2"/>
    <row r="42229" ht="12.75" customHeight="1" x14ac:dyDescent="0.2"/>
    <row r="42230" ht="12.75" customHeight="1" x14ac:dyDescent="0.2"/>
    <row r="42231" ht="12.75" customHeight="1" x14ac:dyDescent="0.2"/>
    <row r="42232" ht="12.75" customHeight="1" x14ac:dyDescent="0.2"/>
    <row r="42233" ht="12.75" customHeight="1" x14ac:dyDescent="0.2"/>
    <row r="42234" ht="12.75" customHeight="1" x14ac:dyDescent="0.2"/>
    <row r="42235" ht="12.75" customHeight="1" x14ac:dyDescent="0.2"/>
    <row r="42236" ht="12.75" customHeight="1" x14ac:dyDescent="0.2"/>
    <row r="42237" ht="12.75" customHeight="1" x14ac:dyDescent="0.2"/>
    <row r="42238" ht="12.75" customHeight="1" x14ac:dyDescent="0.2"/>
    <row r="42239" ht="12.75" customHeight="1" x14ac:dyDescent="0.2"/>
    <row r="42240" ht="12.75" customHeight="1" x14ac:dyDescent="0.2"/>
    <row r="42241" ht="12.75" customHeight="1" x14ac:dyDescent="0.2"/>
    <row r="42242" ht="12.75" customHeight="1" x14ac:dyDescent="0.2"/>
    <row r="42243" ht="12.75" customHeight="1" x14ac:dyDescent="0.2"/>
    <row r="42244" ht="12.75" customHeight="1" x14ac:dyDescent="0.2"/>
    <row r="42245" ht="12.75" customHeight="1" x14ac:dyDescent="0.2"/>
    <row r="42246" ht="12.75" customHeight="1" x14ac:dyDescent="0.2"/>
    <row r="42247" ht="12.75" customHeight="1" x14ac:dyDescent="0.2"/>
    <row r="42248" ht="12.75" customHeight="1" x14ac:dyDescent="0.2"/>
    <row r="42249" ht="12.75" customHeight="1" x14ac:dyDescent="0.2"/>
    <row r="42250" ht="12.75" customHeight="1" x14ac:dyDescent="0.2"/>
    <row r="42251" ht="12.75" customHeight="1" x14ac:dyDescent="0.2"/>
    <row r="42252" ht="12.75" customHeight="1" x14ac:dyDescent="0.2"/>
    <row r="42253" ht="12.75" customHeight="1" x14ac:dyDescent="0.2"/>
    <row r="42254" ht="12.75" customHeight="1" x14ac:dyDescent="0.2"/>
    <row r="42255" ht="12.75" customHeight="1" x14ac:dyDescent="0.2"/>
    <row r="42256" ht="12.75" customHeight="1" x14ac:dyDescent="0.2"/>
    <row r="42257" ht="12.75" customHeight="1" x14ac:dyDescent="0.2"/>
    <row r="42258" ht="12.75" customHeight="1" x14ac:dyDescent="0.2"/>
    <row r="42259" ht="12.75" customHeight="1" x14ac:dyDescent="0.2"/>
    <row r="42260" ht="12.75" customHeight="1" x14ac:dyDescent="0.2"/>
    <row r="42261" ht="12.75" customHeight="1" x14ac:dyDescent="0.2"/>
    <row r="42262" ht="12.75" customHeight="1" x14ac:dyDescent="0.2"/>
    <row r="42263" ht="12.75" customHeight="1" x14ac:dyDescent="0.2"/>
    <row r="42264" ht="12.75" customHeight="1" x14ac:dyDescent="0.2"/>
    <row r="42265" ht="12.75" customHeight="1" x14ac:dyDescent="0.2"/>
    <row r="42266" ht="12.75" customHeight="1" x14ac:dyDescent="0.2"/>
    <row r="42267" ht="12.75" customHeight="1" x14ac:dyDescent="0.2"/>
    <row r="42268" ht="12.75" customHeight="1" x14ac:dyDescent="0.2"/>
    <row r="42269" ht="12.75" customHeight="1" x14ac:dyDescent="0.2"/>
    <row r="42270" ht="12.75" customHeight="1" x14ac:dyDescent="0.2"/>
    <row r="42271" ht="12.75" customHeight="1" x14ac:dyDescent="0.2"/>
    <row r="42272" ht="12.75" customHeight="1" x14ac:dyDescent="0.2"/>
    <row r="42273" ht="12.75" customHeight="1" x14ac:dyDescent="0.2"/>
    <row r="42274" ht="12.75" customHeight="1" x14ac:dyDescent="0.2"/>
    <row r="42275" ht="12.75" customHeight="1" x14ac:dyDescent="0.2"/>
    <row r="42276" ht="12.75" customHeight="1" x14ac:dyDescent="0.2"/>
    <row r="42277" ht="12.75" customHeight="1" x14ac:dyDescent="0.2"/>
    <row r="42278" ht="12.75" customHeight="1" x14ac:dyDescent="0.2"/>
    <row r="42279" ht="12.75" customHeight="1" x14ac:dyDescent="0.2"/>
    <row r="42280" ht="12.75" customHeight="1" x14ac:dyDescent="0.2"/>
    <row r="42281" ht="12.75" customHeight="1" x14ac:dyDescent="0.2"/>
    <row r="42282" ht="12.75" customHeight="1" x14ac:dyDescent="0.2"/>
    <row r="42283" ht="12.75" customHeight="1" x14ac:dyDescent="0.2"/>
    <row r="42284" ht="12.75" customHeight="1" x14ac:dyDescent="0.2"/>
    <row r="42285" ht="12.75" customHeight="1" x14ac:dyDescent="0.2"/>
    <row r="42286" ht="12.75" customHeight="1" x14ac:dyDescent="0.2"/>
    <row r="42287" ht="12.75" customHeight="1" x14ac:dyDescent="0.2"/>
    <row r="42288" ht="12.75" customHeight="1" x14ac:dyDescent="0.2"/>
    <row r="42289" ht="12.75" customHeight="1" x14ac:dyDescent="0.2"/>
    <row r="42290" ht="12.75" customHeight="1" x14ac:dyDescent="0.2"/>
    <row r="42291" ht="12.75" customHeight="1" x14ac:dyDescent="0.2"/>
    <row r="42292" ht="12.75" customHeight="1" x14ac:dyDescent="0.2"/>
    <row r="42293" ht="12.75" customHeight="1" x14ac:dyDescent="0.2"/>
    <row r="42294" ht="12.75" customHeight="1" x14ac:dyDescent="0.2"/>
    <row r="42295" ht="12.75" customHeight="1" x14ac:dyDescent="0.2"/>
    <row r="42296" ht="12.75" customHeight="1" x14ac:dyDescent="0.2"/>
    <row r="42297" ht="12.75" customHeight="1" x14ac:dyDescent="0.2"/>
    <row r="42298" ht="12.75" customHeight="1" x14ac:dyDescent="0.2"/>
    <row r="42299" ht="12.75" customHeight="1" x14ac:dyDescent="0.2"/>
    <row r="42300" ht="12.75" customHeight="1" x14ac:dyDescent="0.2"/>
    <row r="42301" ht="12.75" customHeight="1" x14ac:dyDescent="0.2"/>
    <row r="42302" ht="12.75" customHeight="1" x14ac:dyDescent="0.2"/>
    <row r="42303" ht="12.75" customHeight="1" x14ac:dyDescent="0.2"/>
    <row r="42304" ht="12.75" customHeight="1" x14ac:dyDescent="0.2"/>
    <row r="42305" ht="12.75" customHeight="1" x14ac:dyDescent="0.2"/>
    <row r="42306" ht="12.75" customHeight="1" x14ac:dyDescent="0.2"/>
    <row r="42307" ht="12.75" customHeight="1" x14ac:dyDescent="0.2"/>
    <row r="42308" ht="12.75" customHeight="1" x14ac:dyDescent="0.2"/>
    <row r="42309" ht="12.75" customHeight="1" x14ac:dyDescent="0.2"/>
    <row r="42310" ht="12.75" customHeight="1" x14ac:dyDescent="0.2"/>
    <row r="42311" ht="12.75" customHeight="1" x14ac:dyDescent="0.2"/>
    <row r="42312" ht="12.75" customHeight="1" x14ac:dyDescent="0.2"/>
    <row r="42313" ht="12.75" customHeight="1" x14ac:dyDescent="0.2"/>
    <row r="42314" ht="12.75" customHeight="1" x14ac:dyDescent="0.2"/>
    <row r="42315" ht="12.75" customHeight="1" x14ac:dyDescent="0.2"/>
    <row r="42316" ht="12.75" customHeight="1" x14ac:dyDescent="0.2"/>
    <row r="42317" ht="12.75" customHeight="1" x14ac:dyDescent="0.2"/>
    <row r="42318" ht="12.75" customHeight="1" x14ac:dyDescent="0.2"/>
    <row r="42319" ht="12.75" customHeight="1" x14ac:dyDescent="0.2"/>
    <row r="42320" ht="12.75" customHeight="1" x14ac:dyDescent="0.2"/>
    <row r="42321" ht="12.75" customHeight="1" x14ac:dyDescent="0.2"/>
    <row r="42322" ht="12.75" customHeight="1" x14ac:dyDescent="0.2"/>
    <row r="42323" ht="12.75" customHeight="1" x14ac:dyDescent="0.2"/>
    <row r="42324" ht="12.75" customHeight="1" x14ac:dyDescent="0.2"/>
    <row r="42325" ht="12.75" customHeight="1" x14ac:dyDescent="0.2"/>
    <row r="42326" ht="12.75" customHeight="1" x14ac:dyDescent="0.2"/>
    <row r="42327" ht="12.75" customHeight="1" x14ac:dyDescent="0.2"/>
    <row r="42328" ht="12.75" customHeight="1" x14ac:dyDescent="0.2"/>
    <row r="42329" ht="12.75" customHeight="1" x14ac:dyDescent="0.2"/>
    <row r="42330" ht="12.75" customHeight="1" x14ac:dyDescent="0.2"/>
    <row r="42331" ht="12.75" customHeight="1" x14ac:dyDescent="0.2"/>
    <row r="42332" ht="12.75" customHeight="1" x14ac:dyDescent="0.2"/>
    <row r="42333" ht="12.75" customHeight="1" x14ac:dyDescent="0.2"/>
    <row r="42334" ht="12.75" customHeight="1" x14ac:dyDescent="0.2"/>
    <row r="42335" ht="12.75" customHeight="1" x14ac:dyDescent="0.2"/>
    <row r="42336" ht="12.75" customHeight="1" x14ac:dyDescent="0.2"/>
    <row r="42337" ht="12.75" customHeight="1" x14ac:dyDescent="0.2"/>
    <row r="42338" ht="12.75" customHeight="1" x14ac:dyDescent="0.2"/>
    <row r="42339" ht="12.75" customHeight="1" x14ac:dyDescent="0.2"/>
    <row r="42340" ht="12.75" customHeight="1" x14ac:dyDescent="0.2"/>
    <row r="42341" ht="12.75" customHeight="1" x14ac:dyDescent="0.2"/>
    <row r="42342" ht="12.75" customHeight="1" x14ac:dyDescent="0.2"/>
    <row r="42343" ht="12.75" customHeight="1" x14ac:dyDescent="0.2"/>
    <row r="42344" ht="12.75" customHeight="1" x14ac:dyDescent="0.2"/>
    <row r="42345" ht="12.75" customHeight="1" x14ac:dyDescent="0.2"/>
    <row r="42346" ht="12.75" customHeight="1" x14ac:dyDescent="0.2"/>
    <row r="42347" ht="12.75" customHeight="1" x14ac:dyDescent="0.2"/>
    <row r="42348" ht="12.75" customHeight="1" x14ac:dyDescent="0.2"/>
    <row r="42349" ht="12.75" customHeight="1" x14ac:dyDescent="0.2"/>
    <row r="42350" ht="12.75" customHeight="1" x14ac:dyDescent="0.2"/>
    <row r="42351" ht="12.75" customHeight="1" x14ac:dyDescent="0.2"/>
    <row r="42352" ht="12.75" customHeight="1" x14ac:dyDescent="0.2"/>
    <row r="42353" ht="12.75" customHeight="1" x14ac:dyDescent="0.2"/>
    <row r="42354" ht="12.75" customHeight="1" x14ac:dyDescent="0.2"/>
    <row r="42355" ht="12.75" customHeight="1" x14ac:dyDescent="0.2"/>
    <row r="42356" ht="12.75" customHeight="1" x14ac:dyDescent="0.2"/>
    <row r="42357" ht="12.75" customHeight="1" x14ac:dyDescent="0.2"/>
    <row r="42358" ht="12.75" customHeight="1" x14ac:dyDescent="0.2"/>
    <row r="42359" ht="12.75" customHeight="1" x14ac:dyDescent="0.2"/>
    <row r="42360" ht="12.75" customHeight="1" x14ac:dyDescent="0.2"/>
    <row r="42361" ht="12.75" customHeight="1" x14ac:dyDescent="0.2"/>
    <row r="42362" ht="12.75" customHeight="1" x14ac:dyDescent="0.2"/>
    <row r="42363" ht="12.75" customHeight="1" x14ac:dyDescent="0.2"/>
    <row r="42364" ht="12.75" customHeight="1" x14ac:dyDescent="0.2"/>
    <row r="42365" ht="12.75" customHeight="1" x14ac:dyDescent="0.2"/>
    <row r="42366" ht="12.75" customHeight="1" x14ac:dyDescent="0.2"/>
    <row r="42367" ht="12.75" customHeight="1" x14ac:dyDescent="0.2"/>
    <row r="42368" ht="12.75" customHeight="1" x14ac:dyDescent="0.2"/>
    <row r="42369" ht="12.75" customHeight="1" x14ac:dyDescent="0.2"/>
    <row r="42370" ht="12.75" customHeight="1" x14ac:dyDescent="0.2"/>
    <row r="42371" ht="12.75" customHeight="1" x14ac:dyDescent="0.2"/>
    <row r="42372" ht="12.75" customHeight="1" x14ac:dyDescent="0.2"/>
    <row r="42373" ht="12.75" customHeight="1" x14ac:dyDescent="0.2"/>
    <row r="42374" ht="12.75" customHeight="1" x14ac:dyDescent="0.2"/>
    <row r="42375" ht="12.75" customHeight="1" x14ac:dyDescent="0.2"/>
    <row r="42376" ht="12.75" customHeight="1" x14ac:dyDescent="0.2"/>
    <row r="42377" ht="12.75" customHeight="1" x14ac:dyDescent="0.2"/>
    <row r="42378" ht="12.75" customHeight="1" x14ac:dyDescent="0.2"/>
    <row r="42379" ht="12.75" customHeight="1" x14ac:dyDescent="0.2"/>
    <row r="42380" ht="12.75" customHeight="1" x14ac:dyDescent="0.2"/>
    <row r="42381" ht="12.75" customHeight="1" x14ac:dyDescent="0.2"/>
    <row r="42382" ht="12.75" customHeight="1" x14ac:dyDescent="0.2"/>
    <row r="42383" ht="12.75" customHeight="1" x14ac:dyDescent="0.2"/>
    <row r="42384" ht="12.75" customHeight="1" x14ac:dyDescent="0.2"/>
    <row r="42385" ht="12.75" customHeight="1" x14ac:dyDescent="0.2"/>
    <row r="42386" ht="12.75" customHeight="1" x14ac:dyDescent="0.2"/>
    <row r="42387" ht="12.75" customHeight="1" x14ac:dyDescent="0.2"/>
    <row r="42388" ht="12.75" customHeight="1" x14ac:dyDescent="0.2"/>
    <row r="42389" ht="12.75" customHeight="1" x14ac:dyDescent="0.2"/>
    <row r="42390" ht="12.75" customHeight="1" x14ac:dyDescent="0.2"/>
    <row r="42391" ht="12.75" customHeight="1" x14ac:dyDescent="0.2"/>
    <row r="42392" ht="12.75" customHeight="1" x14ac:dyDescent="0.2"/>
    <row r="42393" ht="12.75" customHeight="1" x14ac:dyDescent="0.2"/>
    <row r="42394" ht="12.75" customHeight="1" x14ac:dyDescent="0.2"/>
    <row r="42395" ht="12.75" customHeight="1" x14ac:dyDescent="0.2"/>
    <row r="42396" ht="12.75" customHeight="1" x14ac:dyDescent="0.2"/>
    <row r="42397" ht="12.75" customHeight="1" x14ac:dyDescent="0.2"/>
    <row r="42398" ht="12.75" customHeight="1" x14ac:dyDescent="0.2"/>
    <row r="42399" ht="12.75" customHeight="1" x14ac:dyDescent="0.2"/>
    <row r="42400" ht="12.75" customHeight="1" x14ac:dyDescent="0.2"/>
    <row r="42401" ht="12.75" customHeight="1" x14ac:dyDescent="0.2"/>
    <row r="42402" ht="12.75" customHeight="1" x14ac:dyDescent="0.2"/>
    <row r="42403" ht="12.75" customHeight="1" x14ac:dyDescent="0.2"/>
    <row r="42404" ht="12.75" customHeight="1" x14ac:dyDescent="0.2"/>
    <row r="42405" ht="12.75" customHeight="1" x14ac:dyDescent="0.2"/>
    <row r="42406" ht="12.75" customHeight="1" x14ac:dyDescent="0.2"/>
    <row r="42407" ht="12.75" customHeight="1" x14ac:dyDescent="0.2"/>
    <row r="42408" ht="12.75" customHeight="1" x14ac:dyDescent="0.2"/>
    <row r="42409" ht="12.75" customHeight="1" x14ac:dyDescent="0.2"/>
    <row r="42410" ht="12.75" customHeight="1" x14ac:dyDescent="0.2"/>
    <row r="42411" ht="12.75" customHeight="1" x14ac:dyDescent="0.2"/>
    <row r="42412" ht="12.75" customHeight="1" x14ac:dyDescent="0.2"/>
    <row r="42413" ht="12.75" customHeight="1" x14ac:dyDescent="0.2"/>
    <row r="42414" ht="12.75" customHeight="1" x14ac:dyDescent="0.2"/>
    <row r="42415" ht="12.75" customHeight="1" x14ac:dyDescent="0.2"/>
    <row r="42416" ht="12.75" customHeight="1" x14ac:dyDescent="0.2"/>
    <row r="42417" ht="12.75" customHeight="1" x14ac:dyDescent="0.2"/>
    <row r="42418" ht="12.75" customHeight="1" x14ac:dyDescent="0.2"/>
    <row r="42419" ht="12.75" customHeight="1" x14ac:dyDescent="0.2"/>
    <row r="42420" ht="12.75" customHeight="1" x14ac:dyDescent="0.2"/>
    <row r="42421" ht="12.75" customHeight="1" x14ac:dyDescent="0.2"/>
    <row r="42422" ht="12.75" customHeight="1" x14ac:dyDescent="0.2"/>
    <row r="42423" ht="12.75" customHeight="1" x14ac:dyDescent="0.2"/>
    <row r="42424" ht="12.75" customHeight="1" x14ac:dyDescent="0.2"/>
    <row r="42425" ht="12.75" customHeight="1" x14ac:dyDescent="0.2"/>
    <row r="42426" ht="12.75" customHeight="1" x14ac:dyDescent="0.2"/>
    <row r="42427" ht="12.75" customHeight="1" x14ac:dyDescent="0.2"/>
    <row r="42428" ht="12.75" customHeight="1" x14ac:dyDescent="0.2"/>
    <row r="42429" ht="12.75" customHeight="1" x14ac:dyDescent="0.2"/>
    <row r="42430" ht="12.75" customHeight="1" x14ac:dyDescent="0.2"/>
    <row r="42431" ht="12.75" customHeight="1" x14ac:dyDescent="0.2"/>
    <row r="42432" ht="12.75" customHeight="1" x14ac:dyDescent="0.2"/>
    <row r="42433" ht="12.75" customHeight="1" x14ac:dyDescent="0.2"/>
    <row r="42434" ht="12.75" customHeight="1" x14ac:dyDescent="0.2"/>
    <row r="42435" ht="12.75" customHeight="1" x14ac:dyDescent="0.2"/>
    <row r="42436" ht="12.75" customHeight="1" x14ac:dyDescent="0.2"/>
    <row r="42437" ht="12.75" customHeight="1" x14ac:dyDescent="0.2"/>
    <row r="42438" ht="12.75" customHeight="1" x14ac:dyDescent="0.2"/>
    <row r="42439" ht="12.75" customHeight="1" x14ac:dyDescent="0.2"/>
    <row r="42440" ht="12.75" customHeight="1" x14ac:dyDescent="0.2"/>
    <row r="42441" ht="12.75" customHeight="1" x14ac:dyDescent="0.2"/>
    <row r="42442" ht="12.75" customHeight="1" x14ac:dyDescent="0.2"/>
    <row r="42443" ht="12.75" customHeight="1" x14ac:dyDescent="0.2"/>
    <row r="42444" ht="12.75" customHeight="1" x14ac:dyDescent="0.2"/>
    <row r="42445" ht="12.75" customHeight="1" x14ac:dyDescent="0.2"/>
    <row r="42446" ht="12.75" customHeight="1" x14ac:dyDescent="0.2"/>
    <row r="42447" ht="12.75" customHeight="1" x14ac:dyDescent="0.2"/>
    <row r="42448" ht="12.75" customHeight="1" x14ac:dyDescent="0.2"/>
    <row r="42449" ht="12.75" customHeight="1" x14ac:dyDescent="0.2"/>
    <row r="42450" ht="12.75" customHeight="1" x14ac:dyDescent="0.2"/>
    <row r="42451" ht="12.75" customHeight="1" x14ac:dyDescent="0.2"/>
    <row r="42452" ht="12.75" customHeight="1" x14ac:dyDescent="0.2"/>
    <row r="42453" ht="12.75" customHeight="1" x14ac:dyDescent="0.2"/>
    <row r="42454" ht="12.75" customHeight="1" x14ac:dyDescent="0.2"/>
    <row r="42455" ht="12.75" customHeight="1" x14ac:dyDescent="0.2"/>
    <row r="42456" ht="12.75" customHeight="1" x14ac:dyDescent="0.2"/>
    <row r="42457" ht="12.75" customHeight="1" x14ac:dyDescent="0.2"/>
    <row r="42458" ht="12.75" customHeight="1" x14ac:dyDescent="0.2"/>
    <row r="42459" ht="12.75" customHeight="1" x14ac:dyDescent="0.2"/>
    <row r="42460" ht="12.75" customHeight="1" x14ac:dyDescent="0.2"/>
    <row r="42461" ht="12.75" customHeight="1" x14ac:dyDescent="0.2"/>
    <row r="42462" ht="12.75" customHeight="1" x14ac:dyDescent="0.2"/>
    <row r="42463" ht="12.75" customHeight="1" x14ac:dyDescent="0.2"/>
    <row r="42464" ht="12.75" customHeight="1" x14ac:dyDescent="0.2"/>
    <row r="42465" ht="12.75" customHeight="1" x14ac:dyDescent="0.2"/>
    <row r="42466" ht="12.75" customHeight="1" x14ac:dyDescent="0.2"/>
    <row r="42467" ht="12.75" customHeight="1" x14ac:dyDescent="0.2"/>
    <row r="42468" ht="12.75" customHeight="1" x14ac:dyDescent="0.2"/>
    <row r="42469" ht="12.75" customHeight="1" x14ac:dyDescent="0.2"/>
    <row r="42470" ht="12.75" customHeight="1" x14ac:dyDescent="0.2"/>
    <row r="42471" ht="12.75" customHeight="1" x14ac:dyDescent="0.2"/>
    <row r="42472" ht="12.75" customHeight="1" x14ac:dyDescent="0.2"/>
    <row r="42473" ht="12.75" customHeight="1" x14ac:dyDescent="0.2"/>
    <row r="42474" ht="12.75" customHeight="1" x14ac:dyDescent="0.2"/>
    <row r="42475" ht="12.75" customHeight="1" x14ac:dyDescent="0.2"/>
    <row r="42476" ht="12.75" customHeight="1" x14ac:dyDescent="0.2"/>
    <row r="42477" ht="12.75" customHeight="1" x14ac:dyDescent="0.2"/>
    <row r="42478" ht="12.75" customHeight="1" x14ac:dyDescent="0.2"/>
    <row r="42479" ht="12.75" customHeight="1" x14ac:dyDescent="0.2"/>
    <row r="42480" ht="12.75" customHeight="1" x14ac:dyDescent="0.2"/>
    <row r="42481" ht="12.75" customHeight="1" x14ac:dyDescent="0.2"/>
    <row r="42482" ht="12.75" customHeight="1" x14ac:dyDescent="0.2"/>
    <row r="42483" ht="12.75" customHeight="1" x14ac:dyDescent="0.2"/>
    <row r="42484" ht="12.75" customHeight="1" x14ac:dyDescent="0.2"/>
    <row r="42485" ht="12.75" customHeight="1" x14ac:dyDescent="0.2"/>
    <row r="42486" ht="12.75" customHeight="1" x14ac:dyDescent="0.2"/>
    <row r="42487" ht="12.75" customHeight="1" x14ac:dyDescent="0.2"/>
    <row r="42488" ht="12.75" customHeight="1" x14ac:dyDescent="0.2"/>
    <row r="42489" ht="12.75" customHeight="1" x14ac:dyDescent="0.2"/>
    <row r="42490" ht="12.75" customHeight="1" x14ac:dyDescent="0.2"/>
    <row r="42491" ht="12.75" customHeight="1" x14ac:dyDescent="0.2"/>
    <row r="42492" ht="12.75" customHeight="1" x14ac:dyDescent="0.2"/>
    <row r="42493" ht="12.75" customHeight="1" x14ac:dyDescent="0.2"/>
    <row r="42494" ht="12.75" customHeight="1" x14ac:dyDescent="0.2"/>
    <row r="42495" ht="12.75" customHeight="1" x14ac:dyDescent="0.2"/>
    <row r="42496" ht="12.75" customHeight="1" x14ac:dyDescent="0.2"/>
    <row r="42497" ht="12.75" customHeight="1" x14ac:dyDescent="0.2"/>
    <row r="42498" ht="12.75" customHeight="1" x14ac:dyDescent="0.2"/>
    <row r="42499" ht="12.75" customHeight="1" x14ac:dyDescent="0.2"/>
    <row r="42500" ht="12.75" customHeight="1" x14ac:dyDescent="0.2"/>
    <row r="42501" ht="12.75" customHeight="1" x14ac:dyDescent="0.2"/>
    <row r="42502" ht="12.75" customHeight="1" x14ac:dyDescent="0.2"/>
    <row r="42503" ht="12.75" customHeight="1" x14ac:dyDescent="0.2"/>
    <row r="42504" ht="12.75" customHeight="1" x14ac:dyDescent="0.2"/>
    <row r="42505" ht="12.75" customHeight="1" x14ac:dyDescent="0.2"/>
    <row r="42506" ht="12.75" customHeight="1" x14ac:dyDescent="0.2"/>
    <row r="42507" ht="12.75" customHeight="1" x14ac:dyDescent="0.2"/>
    <row r="42508" ht="12.75" customHeight="1" x14ac:dyDescent="0.2"/>
    <row r="42509" ht="12.75" customHeight="1" x14ac:dyDescent="0.2"/>
    <row r="42510" ht="12.75" customHeight="1" x14ac:dyDescent="0.2"/>
    <row r="42511" ht="12.75" customHeight="1" x14ac:dyDescent="0.2"/>
    <row r="42512" ht="12.75" customHeight="1" x14ac:dyDescent="0.2"/>
    <row r="42513" ht="12.75" customHeight="1" x14ac:dyDescent="0.2"/>
    <row r="42514" ht="12.75" customHeight="1" x14ac:dyDescent="0.2"/>
    <row r="42515" ht="12.75" customHeight="1" x14ac:dyDescent="0.2"/>
    <row r="42516" ht="12.75" customHeight="1" x14ac:dyDescent="0.2"/>
    <row r="42517" ht="12.75" customHeight="1" x14ac:dyDescent="0.2"/>
    <row r="42518" ht="12.75" customHeight="1" x14ac:dyDescent="0.2"/>
    <row r="42519" ht="12.75" customHeight="1" x14ac:dyDescent="0.2"/>
    <row r="42520" ht="12.75" customHeight="1" x14ac:dyDescent="0.2"/>
    <row r="42521" ht="12.75" customHeight="1" x14ac:dyDescent="0.2"/>
    <row r="42522" ht="12.75" customHeight="1" x14ac:dyDescent="0.2"/>
    <row r="42523" ht="12.75" customHeight="1" x14ac:dyDescent="0.2"/>
    <row r="42524" ht="12.75" customHeight="1" x14ac:dyDescent="0.2"/>
    <row r="42525" ht="12.75" customHeight="1" x14ac:dyDescent="0.2"/>
    <row r="42526" ht="12.75" customHeight="1" x14ac:dyDescent="0.2"/>
    <row r="42527" ht="12.75" customHeight="1" x14ac:dyDescent="0.2"/>
    <row r="42528" ht="12.75" customHeight="1" x14ac:dyDescent="0.2"/>
    <row r="42529" ht="12.75" customHeight="1" x14ac:dyDescent="0.2"/>
    <row r="42530" ht="12.75" customHeight="1" x14ac:dyDescent="0.2"/>
    <row r="42531" ht="12.75" customHeight="1" x14ac:dyDescent="0.2"/>
    <row r="42532" ht="12.75" customHeight="1" x14ac:dyDescent="0.2"/>
    <row r="42533" ht="12.75" customHeight="1" x14ac:dyDescent="0.2"/>
    <row r="42534" ht="12.75" customHeight="1" x14ac:dyDescent="0.2"/>
    <row r="42535" ht="12.75" customHeight="1" x14ac:dyDescent="0.2"/>
    <row r="42536" ht="12.75" customHeight="1" x14ac:dyDescent="0.2"/>
    <row r="42537" ht="12.75" customHeight="1" x14ac:dyDescent="0.2"/>
    <row r="42538" ht="12.75" customHeight="1" x14ac:dyDescent="0.2"/>
    <row r="42539" ht="12.75" customHeight="1" x14ac:dyDescent="0.2"/>
    <row r="42540" ht="12.75" customHeight="1" x14ac:dyDescent="0.2"/>
    <row r="42541" ht="12.75" customHeight="1" x14ac:dyDescent="0.2"/>
    <row r="42542" ht="12.75" customHeight="1" x14ac:dyDescent="0.2"/>
    <row r="42543" ht="12.75" customHeight="1" x14ac:dyDescent="0.2"/>
    <row r="42544" ht="12.75" customHeight="1" x14ac:dyDescent="0.2"/>
    <row r="42545" ht="12.75" customHeight="1" x14ac:dyDescent="0.2"/>
    <row r="42546" ht="12.75" customHeight="1" x14ac:dyDescent="0.2"/>
    <row r="42547" ht="12.75" customHeight="1" x14ac:dyDescent="0.2"/>
    <row r="42548" ht="12.75" customHeight="1" x14ac:dyDescent="0.2"/>
    <row r="42549" ht="12.75" customHeight="1" x14ac:dyDescent="0.2"/>
    <row r="42550" ht="12.75" customHeight="1" x14ac:dyDescent="0.2"/>
    <row r="42551" ht="12.75" customHeight="1" x14ac:dyDescent="0.2"/>
    <row r="42552" ht="12.75" customHeight="1" x14ac:dyDescent="0.2"/>
    <row r="42553" ht="12.75" customHeight="1" x14ac:dyDescent="0.2"/>
    <row r="42554" ht="12.75" customHeight="1" x14ac:dyDescent="0.2"/>
    <row r="42555" ht="12.75" customHeight="1" x14ac:dyDescent="0.2"/>
    <row r="42556" ht="12.75" customHeight="1" x14ac:dyDescent="0.2"/>
    <row r="42557" ht="12.75" customHeight="1" x14ac:dyDescent="0.2"/>
    <row r="42558" ht="12.75" customHeight="1" x14ac:dyDescent="0.2"/>
    <row r="42559" ht="12.75" customHeight="1" x14ac:dyDescent="0.2"/>
    <row r="42560" ht="12.75" customHeight="1" x14ac:dyDescent="0.2"/>
    <row r="42561" ht="12.75" customHeight="1" x14ac:dyDescent="0.2"/>
    <row r="42562" ht="12.75" customHeight="1" x14ac:dyDescent="0.2"/>
    <row r="42563" ht="12.75" customHeight="1" x14ac:dyDescent="0.2"/>
    <row r="42564" ht="12.75" customHeight="1" x14ac:dyDescent="0.2"/>
    <row r="42565" ht="12.75" customHeight="1" x14ac:dyDescent="0.2"/>
    <row r="42566" ht="12.75" customHeight="1" x14ac:dyDescent="0.2"/>
    <row r="42567" ht="12.75" customHeight="1" x14ac:dyDescent="0.2"/>
    <row r="42568" ht="12.75" customHeight="1" x14ac:dyDescent="0.2"/>
    <row r="42569" ht="12.75" customHeight="1" x14ac:dyDescent="0.2"/>
    <row r="42570" ht="12.75" customHeight="1" x14ac:dyDescent="0.2"/>
    <row r="42571" ht="12.75" customHeight="1" x14ac:dyDescent="0.2"/>
    <row r="42572" ht="12.75" customHeight="1" x14ac:dyDescent="0.2"/>
    <row r="42573" ht="12.75" customHeight="1" x14ac:dyDescent="0.2"/>
    <row r="42574" ht="12.75" customHeight="1" x14ac:dyDescent="0.2"/>
    <row r="42575" ht="12.75" customHeight="1" x14ac:dyDescent="0.2"/>
    <row r="42576" ht="12.75" customHeight="1" x14ac:dyDescent="0.2"/>
    <row r="42577" ht="12.75" customHeight="1" x14ac:dyDescent="0.2"/>
    <row r="42578" ht="12.75" customHeight="1" x14ac:dyDescent="0.2"/>
    <row r="42579" ht="12.75" customHeight="1" x14ac:dyDescent="0.2"/>
    <row r="42580" ht="12.75" customHeight="1" x14ac:dyDescent="0.2"/>
    <row r="42581" ht="12.75" customHeight="1" x14ac:dyDescent="0.2"/>
    <row r="42582" ht="12.75" customHeight="1" x14ac:dyDescent="0.2"/>
    <row r="42583" ht="12.75" customHeight="1" x14ac:dyDescent="0.2"/>
    <row r="42584" ht="12.75" customHeight="1" x14ac:dyDescent="0.2"/>
    <row r="42585" ht="12.75" customHeight="1" x14ac:dyDescent="0.2"/>
    <row r="42586" ht="12.75" customHeight="1" x14ac:dyDescent="0.2"/>
    <row r="42587" ht="12.75" customHeight="1" x14ac:dyDescent="0.2"/>
    <row r="42588" ht="12.75" customHeight="1" x14ac:dyDescent="0.2"/>
    <row r="42589" ht="12.75" customHeight="1" x14ac:dyDescent="0.2"/>
    <row r="42590" ht="12.75" customHeight="1" x14ac:dyDescent="0.2"/>
    <row r="42591" ht="12.75" customHeight="1" x14ac:dyDescent="0.2"/>
    <row r="42592" ht="12.75" customHeight="1" x14ac:dyDescent="0.2"/>
    <row r="42593" ht="12.75" customHeight="1" x14ac:dyDescent="0.2"/>
    <row r="42594" ht="12.75" customHeight="1" x14ac:dyDescent="0.2"/>
    <row r="42595" ht="12.75" customHeight="1" x14ac:dyDescent="0.2"/>
    <row r="42596" ht="12.75" customHeight="1" x14ac:dyDescent="0.2"/>
    <row r="42597" ht="12.75" customHeight="1" x14ac:dyDescent="0.2"/>
    <row r="42598" ht="12.75" customHeight="1" x14ac:dyDescent="0.2"/>
    <row r="42599" ht="12.75" customHeight="1" x14ac:dyDescent="0.2"/>
    <row r="42600" ht="12.75" customHeight="1" x14ac:dyDescent="0.2"/>
    <row r="42601" ht="12.75" customHeight="1" x14ac:dyDescent="0.2"/>
    <row r="42602" ht="12.75" customHeight="1" x14ac:dyDescent="0.2"/>
    <row r="42603" ht="12.75" customHeight="1" x14ac:dyDescent="0.2"/>
    <row r="42604" ht="12.75" customHeight="1" x14ac:dyDescent="0.2"/>
    <row r="42605" ht="12.75" customHeight="1" x14ac:dyDescent="0.2"/>
    <row r="42606" ht="12.75" customHeight="1" x14ac:dyDescent="0.2"/>
    <row r="42607" ht="12.75" customHeight="1" x14ac:dyDescent="0.2"/>
    <row r="42608" ht="12.75" customHeight="1" x14ac:dyDescent="0.2"/>
    <row r="42609" ht="12.75" customHeight="1" x14ac:dyDescent="0.2"/>
    <row r="42610" ht="12.75" customHeight="1" x14ac:dyDescent="0.2"/>
    <row r="42611" ht="12.75" customHeight="1" x14ac:dyDescent="0.2"/>
    <row r="42612" ht="12.75" customHeight="1" x14ac:dyDescent="0.2"/>
    <row r="42613" ht="12.75" customHeight="1" x14ac:dyDescent="0.2"/>
    <row r="42614" ht="12.75" customHeight="1" x14ac:dyDescent="0.2"/>
    <row r="42615" ht="12.75" customHeight="1" x14ac:dyDescent="0.2"/>
    <row r="42616" ht="12.75" customHeight="1" x14ac:dyDescent="0.2"/>
    <row r="42617" ht="12.75" customHeight="1" x14ac:dyDescent="0.2"/>
    <row r="42618" ht="12.75" customHeight="1" x14ac:dyDescent="0.2"/>
    <row r="42619" ht="12.75" customHeight="1" x14ac:dyDescent="0.2"/>
    <row r="42620" ht="12.75" customHeight="1" x14ac:dyDescent="0.2"/>
    <row r="42621" ht="12.75" customHeight="1" x14ac:dyDescent="0.2"/>
    <row r="42622" ht="12.75" customHeight="1" x14ac:dyDescent="0.2"/>
    <row r="42623" ht="12.75" customHeight="1" x14ac:dyDescent="0.2"/>
    <row r="42624" ht="12.75" customHeight="1" x14ac:dyDescent="0.2"/>
    <row r="42625" ht="12.75" customHeight="1" x14ac:dyDescent="0.2"/>
    <row r="42626" ht="12.75" customHeight="1" x14ac:dyDescent="0.2"/>
    <row r="42627" ht="12.75" customHeight="1" x14ac:dyDescent="0.2"/>
    <row r="42628" ht="12.75" customHeight="1" x14ac:dyDescent="0.2"/>
    <row r="42629" ht="12.75" customHeight="1" x14ac:dyDescent="0.2"/>
    <row r="42630" ht="12.75" customHeight="1" x14ac:dyDescent="0.2"/>
    <row r="42631" ht="12.75" customHeight="1" x14ac:dyDescent="0.2"/>
    <row r="42632" ht="12.75" customHeight="1" x14ac:dyDescent="0.2"/>
    <row r="42633" ht="12.75" customHeight="1" x14ac:dyDescent="0.2"/>
    <row r="42634" ht="12.75" customHeight="1" x14ac:dyDescent="0.2"/>
    <row r="42635" ht="12.75" customHeight="1" x14ac:dyDescent="0.2"/>
    <row r="42636" ht="12.75" customHeight="1" x14ac:dyDescent="0.2"/>
    <row r="42637" ht="12.75" customHeight="1" x14ac:dyDescent="0.2"/>
    <row r="42638" ht="12.75" customHeight="1" x14ac:dyDescent="0.2"/>
    <row r="42639" ht="12.75" customHeight="1" x14ac:dyDescent="0.2"/>
    <row r="42640" ht="12.75" customHeight="1" x14ac:dyDescent="0.2"/>
    <row r="42641" ht="12.75" customHeight="1" x14ac:dyDescent="0.2"/>
    <row r="42642" ht="12.75" customHeight="1" x14ac:dyDescent="0.2"/>
    <row r="42643" ht="12.75" customHeight="1" x14ac:dyDescent="0.2"/>
    <row r="42644" ht="12.75" customHeight="1" x14ac:dyDescent="0.2"/>
    <row r="42645" ht="12.75" customHeight="1" x14ac:dyDescent="0.2"/>
    <row r="42646" ht="12.75" customHeight="1" x14ac:dyDescent="0.2"/>
    <row r="42647" ht="12.75" customHeight="1" x14ac:dyDescent="0.2"/>
    <row r="42648" ht="12.75" customHeight="1" x14ac:dyDescent="0.2"/>
    <row r="42649" ht="12.75" customHeight="1" x14ac:dyDescent="0.2"/>
    <row r="42650" ht="12.75" customHeight="1" x14ac:dyDescent="0.2"/>
    <row r="42651" ht="12.75" customHeight="1" x14ac:dyDescent="0.2"/>
    <row r="42652" ht="12.75" customHeight="1" x14ac:dyDescent="0.2"/>
    <row r="42653" ht="12.75" customHeight="1" x14ac:dyDescent="0.2"/>
    <row r="42654" ht="12.75" customHeight="1" x14ac:dyDescent="0.2"/>
    <row r="42655" ht="12.75" customHeight="1" x14ac:dyDescent="0.2"/>
    <row r="42656" ht="12.75" customHeight="1" x14ac:dyDescent="0.2"/>
    <row r="42657" ht="12.75" customHeight="1" x14ac:dyDescent="0.2"/>
    <row r="42658" ht="12.75" customHeight="1" x14ac:dyDescent="0.2"/>
    <row r="42659" ht="12.75" customHeight="1" x14ac:dyDescent="0.2"/>
    <row r="42660" ht="12.75" customHeight="1" x14ac:dyDescent="0.2"/>
    <row r="42661" ht="12.75" customHeight="1" x14ac:dyDescent="0.2"/>
    <row r="42662" ht="12.75" customHeight="1" x14ac:dyDescent="0.2"/>
    <row r="42663" ht="12.75" customHeight="1" x14ac:dyDescent="0.2"/>
    <row r="42664" ht="12.75" customHeight="1" x14ac:dyDescent="0.2"/>
    <row r="42665" ht="12.75" customHeight="1" x14ac:dyDescent="0.2"/>
    <row r="42666" ht="12.75" customHeight="1" x14ac:dyDescent="0.2"/>
    <row r="42667" ht="12.75" customHeight="1" x14ac:dyDescent="0.2"/>
    <row r="42668" ht="12.75" customHeight="1" x14ac:dyDescent="0.2"/>
    <row r="42669" ht="12.75" customHeight="1" x14ac:dyDescent="0.2"/>
    <row r="42670" ht="12.75" customHeight="1" x14ac:dyDescent="0.2"/>
    <row r="42671" ht="12.75" customHeight="1" x14ac:dyDescent="0.2"/>
    <row r="42672" ht="12.75" customHeight="1" x14ac:dyDescent="0.2"/>
    <row r="42673" ht="12.75" customHeight="1" x14ac:dyDescent="0.2"/>
    <row r="42674" ht="12.75" customHeight="1" x14ac:dyDescent="0.2"/>
    <row r="42675" ht="12.75" customHeight="1" x14ac:dyDescent="0.2"/>
    <row r="42676" ht="12.75" customHeight="1" x14ac:dyDescent="0.2"/>
    <row r="42677" ht="12.75" customHeight="1" x14ac:dyDescent="0.2"/>
    <row r="42678" ht="12.75" customHeight="1" x14ac:dyDescent="0.2"/>
    <row r="42679" ht="12.75" customHeight="1" x14ac:dyDescent="0.2"/>
    <row r="42680" ht="12.75" customHeight="1" x14ac:dyDescent="0.2"/>
    <row r="42681" ht="12.75" customHeight="1" x14ac:dyDescent="0.2"/>
    <row r="42682" ht="12.75" customHeight="1" x14ac:dyDescent="0.2"/>
    <row r="42683" ht="12.75" customHeight="1" x14ac:dyDescent="0.2"/>
    <row r="42684" ht="12.75" customHeight="1" x14ac:dyDescent="0.2"/>
    <row r="42685" ht="12.75" customHeight="1" x14ac:dyDescent="0.2"/>
    <row r="42686" ht="12.75" customHeight="1" x14ac:dyDescent="0.2"/>
    <row r="42687" ht="12.75" customHeight="1" x14ac:dyDescent="0.2"/>
    <row r="42688" ht="12.75" customHeight="1" x14ac:dyDescent="0.2"/>
    <row r="42689" ht="12.75" customHeight="1" x14ac:dyDescent="0.2"/>
    <row r="42690" ht="12.75" customHeight="1" x14ac:dyDescent="0.2"/>
    <row r="42691" ht="12.75" customHeight="1" x14ac:dyDescent="0.2"/>
    <row r="42692" ht="12.75" customHeight="1" x14ac:dyDescent="0.2"/>
    <row r="42693" ht="12.75" customHeight="1" x14ac:dyDescent="0.2"/>
    <row r="42694" ht="12.75" customHeight="1" x14ac:dyDescent="0.2"/>
    <row r="42695" ht="12.75" customHeight="1" x14ac:dyDescent="0.2"/>
    <row r="42696" ht="12.75" customHeight="1" x14ac:dyDescent="0.2"/>
    <row r="42697" ht="12.75" customHeight="1" x14ac:dyDescent="0.2"/>
    <row r="42698" ht="12.75" customHeight="1" x14ac:dyDescent="0.2"/>
    <row r="42699" ht="12.75" customHeight="1" x14ac:dyDescent="0.2"/>
    <row r="42700" ht="12.75" customHeight="1" x14ac:dyDescent="0.2"/>
    <row r="42701" ht="12.75" customHeight="1" x14ac:dyDescent="0.2"/>
    <row r="42702" ht="12.75" customHeight="1" x14ac:dyDescent="0.2"/>
    <row r="42703" ht="12.75" customHeight="1" x14ac:dyDescent="0.2"/>
    <row r="42704" ht="12.75" customHeight="1" x14ac:dyDescent="0.2"/>
    <row r="42705" ht="12.75" customHeight="1" x14ac:dyDescent="0.2"/>
    <row r="42706" ht="12.75" customHeight="1" x14ac:dyDescent="0.2"/>
    <row r="42707" ht="12.75" customHeight="1" x14ac:dyDescent="0.2"/>
    <row r="42708" ht="12.75" customHeight="1" x14ac:dyDescent="0.2"/>
    <row r="42709" ht="12.75" customHeight="1" x14ac:dyDescent="0.2"/>
    <row r="42710" ht="12.75" customHeight="1" x14ac:dyDescent="0.2"/>
    <row r="42711" ht="12.75" customHeight="1" x14ac:dyDescent="0.2"/>
    <row r="42712" ht="12.75" customHeight="1" x14ac:dyDescent="0.2"/>
    <row r="42713" ht="12.75" customHeight="1" x14ac:dyDescent="0.2"/>
    <row r="42714" ht="12.75" customHeight="1" x14ac:dyDescent="0.2"/>
    <row r="42715" ht="12.75" customHeight="1" x14ac:dyDescent="0.2"/>
    <row r="42716" ht="12.75" customHeight="1" x14ac:dyDescent="0.2"/>
    <row r="42717" ht="12.75" customHeight="1" x14ac:dyDescent="0.2"/>
    <row r="42718" ht="12.75" customHeight="1" x14ac:dyDescent="0.2"/>
    <row r="42719" ht="12.75" customHeight="1" x14ac:dyDescent="0.2"/>
    <row r="42720" ht="12.75" customHeight="1" x14ac:dyDescent="0.2"/>
    <row r="42721" ht="12.75" customHeight="1" x14ac:dyDescent="0.2"/>
    <row r="42722" ht="12.75" customHeight="1" x14ac:dyDescent="0.2"/>
    <row r="42723" ht="12.75" customHeight="1" x14ac:dyDescent="0.2"/>
    <row r="42724" ht="12.75" customHeight="1" x14ac:dyDescent="0.2"/>
    <row r="42725" ht="12.75" customHeight="1" x14ac:dyDescent="0.2"/>
    <row r="42726" ht="12.75" customHeight="1" x14ac:dyDescent="0.2"/>
    <row r="42727" ht="12.75" customHeight="1" x14ac:dyDescent="0.2"/>
    <row r="42728" ht="12.75" customHeight="1" x14ac:dyDescent="0.2"/>
    <row r="42729" ht="12.75" customHeight="1" x14ac:dyDescent="0.2"/>
    <row r="42730" ht="12.75" customHeight="1" x14ac:dyDescent="0.2"/>
    <row r="42731" ht="12.75" customHeight="1" x14ac:dyDescent="0.2"/>
    <row r="42732" ht="12.75" customHeight="1" x14ac:dyDescent="0.2"/>
    <row r="42733" ht="12.75" customHeight="1" x14ac:dyDescent="0.2"/>
    <row r="42734" ht="12.75" customHeight="1" x14ac:dyDescent="0.2"/>
    <row r="42735" ht="12.75" customHeight="1" x14ac:dyDescent="0.2"/>
    <row r="42736" ht="12.75" customHeight="1" x14ac:dyDescent="0.2"/>
    <row r="42737" ht="12.75" customHeight="1" x14ac:dyDescent="0.2"/>
    <row r="42738" ht="12.75" customHeight="1" x14ac:dyDescent="0.2"/>
    <row r="42739" ht="12.75" customHeight="1" x14ac:dyDescent="0.2"/>
    <row r="42740" ht="12.75" customHeight="1" x14ac:dyDescent="0.2"/>
    <row r="42741" ht="12.75" customHeight="1" x14ac:dyDescent="0.2"/>
    <row r="42742" ht="12.75" customHeight="1" x14ac:dyDescent="0.2"/>
    <row r="42743" ht="12.75" customHeight="1" x14ac:dyDescent="0.2"/>
    <row r="42744" ht="12.75" customHeight="1" x14ac:dyDescent="0.2"/>
    <row r="42745" ht="12.75" customHeight="1" x14ac:dyDescent="0.2"/>
    <row r="42746" ht="12.75" customHeight="1" x14ac:dyDescent="0.2"/>
    <row r="42747" ht="12.75" customHeight="1" x14ac:dyDescent="0.2"/>
    <row r="42748" ht="12.75" customHeight="1" x14ac:dyDescent="0.2"/>
    <row r="42749" ht="12.75" customHeight="1" x14ac:dyDescent="0.2"/>
    <row r="42750" ht="12.75" customHeight="1" x14ac:dyDescent="0.2"/>
    <row r="42751" ht="12.75" customHeight="1" x14ac:dyDescent="0.2"/>
    <row r="42752" ht="12.75" customHeight="1" x14ac:dyDescent="0.2"/>
    <row r="42753" ht="12.75" customHeight="1" x14ac:dyDescent="0.2"/>
    <row r="42754" ht="12.75" customHeight="1" x14ac:dyDescent="0.2"/>
    <row r="42755" ht="12.75" customHeight="1" x14ac:dyDescent="0.2"/>
    <row r="42756" ht="12.75" customHeight="1" x14ac:dyDescent="0.2"/>
    <row r="42757" ht="12.75" customHeight="1" x14ac:dyDescent="0.2"/>
    <row r="42758" ht="12.75" customHeight="1" x14ac:dyDescent="0.2"/>
    <row r="42759" ht="12.75" customHeight="1" x14ac:dyDescent="0.2"/>
    <row r="42760" ht="12.75" customHeight="1" x14ac:dyDescent="0.2"/>
    <row r="42761" ht="12.75" customHeight="1" x14ac:dyDescent="0.2"/>
    <row r="42762" ht="12.75" customHeight="1" x14ac:dyDescent="0.2"/>
    <row r="42763" ht="12.75" customHeight="1" x14ac:dyDescent="0.2"/>
    <row r="42764" ht="12.75" customHeight="1" x14ac:dyDescent="0.2"/>
    <row r="42765" ht="12.75" customHeight="1" x14ac:dyDescent="0.2"/>
    <row r="42766" ht="12.75" customHeight="1" x14ac:dyDescent="0.2"/>
    <row r="42767" ht="12.75" customHeight="1" x14ac:dyDescent="0.2"/>
    <row r="42768" ht="12.75" customHeight="1" x14ac:dyDescent="0.2"/>
    <row r="42769" ht="12.75" customHeight="1" x14ac:dyDescent="0.2"/>
    <row r="42770" ht="12.75" customHeight="1" x14ac:dyDescent="0.2"/>
    <row r="42771" ht="12.75" customHeight="1" x14ac:dyDescent="0.2"/>
    <row r="42772" ht="12.75" customHeight="1" x14ac:dyDescent="0.2"/>
    <row r="42773" ht="12.75" customHeight="1" x14ac:dyDescent="0.2"/>
    <row r="42774" ht="12.75" customHeight="1" x14ac:dyDescent="0.2"/>
    <row r="42775" ht="12.75" customHeight="1" x14ac:dyDescent="0.2"/>
    <row r="42776" ht="12.75" customHeight="1" x14ac:dyDescent="0.2"/>
    <row r="42777" ht="12.75" customHeight="1" x14ac:dyDescent="0.2"/>
    <row r="42778" ht="12.75" customHeight="1" x14ac:dyDescent="0.2"/>
    <row r="42779" ht="12.75" customHeight="1" x14ac:dyDescent="0.2"/>
    <row r="42780" ht="12.75" customHeight="1" x14ac:dyDescent="0.2"/>
    <row r="42781" ht="12.75" customHeight="1" x14ac:dyDescent="0.2"/>
    <row r="42782" ht="12.75" customHeight="1" x14ac:dyDescent="0.2"/>
    <row r="42783" ht="12.75" customHeight="1" x14ac:dyDescent="0.2"/>
    <row r="42784" ht="12.75" customHeight="1" x14ac:dyDescent="0.2"/>
    <row r="42785" ht="12.75" customHeight="1" x14ac:dyDescent="0.2"/>
    <row r="42786" ht="12.75" customHeight="1" x14ac:dyDescent="0.2"/>
    <row r="42787" ht="12.75" customHeight="1" x14ac:dyDescent="0.2"/>
    <row r="42788" ht="12.75" customHeight="1" x14ac:dyDescent="0.2"/>
    <row r="42789" ht="12.75" customHeight="1" x14ac:dyDescent="0.2"/>
    <row r="42790" ht="12.75" customHeight="1" x14ac:dyDescent="0.2"/>
    <row r="42791" ht="12.75" customHeight="1" x14ac:dyDescent="0.2"/>
    <row r="42792" ht="12.75" customHeight="1" x14ac:dyDescent="0.2"/>
    <row r="42793" ht="12.75" customHeight="1" x14ac:dyDescent="0.2"/>
    <row r="42794" ht="12.75" customHeight="1" x14ac:dyDescent="0.2"/>
    <row r="42795" ht="12.75" customHeight="1" x14ac:dyDescent="0.2"/>
    <row r="42796" ht="12.75" customHeight="1" x14ac:dyDescent="0.2"/>
    <row r="42797" ht="12.75" customHeight="1" x14ac:dyDescent="0.2"/>
    <row r="42798" ht="12.75" customHeight="1" x14ac:dyDescent="0.2"/>
    <row r="42799" ht="12.75" customHeight="1" x14ac:dyDescent="0.2"/>
    <row r="42800" ht="12.75" customHeight="1" x14ac:dyDescent="0.2"/>
    <row r="42801" ht="12.75" customHeight="1" x14ac:dyDescent="0.2"/>
    <row r="42802" ht="12.75" customHeight="1" x14ac:dyDescent="0.2"/>
    <row r="42803" ht="12.75" customHeight="1" x14ac:dyDescent="0.2"/>
    <row r="42804" ht="12.75" customHeight="1" x14ac:dyDescent="0.2"/>
    <row r="42805" ht="12.75" customHeight="1" x14ac:dyDescent="0.2"/>
    <row r="42806" ht="12.75" customHeight="1" x14ac:dyDescent="0.2"/>
    <row r="42807" ht="12.75" customHeight="1" x14ac:dyDescent="0.2"/>
    <row r="42808" ht="12.75" customHeight="1" x14ac:dyDescent="0.2"/>
    <row r="42809" ht="12.75" customHeight="1" x14ac:dyDescent="0.2"/>
    <row r="42810" ht="12.75" customHeight="1" x14ac:dyDescent="0.2"/>
    <row r="42811" ht="12.75" customHeight="1" x14ac:dyDescent="0.2"/>
    <row r="42812" ht="12.75" customHeight="1" x14ac:dyDescent="0.2"/>
    <row r="42813" ht="12.75" customHeight="1" x14ac:dyDescent="0.2"/>
    <row r="42814" ht="12.75" customHeight="1" x14ac:dyDescent="0.2"/>
    <row r="42815" ht="12.75" customHeight="1" x14ac:dyDescent="0.2"/>
    <row r="42816" ht="12.75" customHeight="1" x14ac:dyDescent="0.2"/>
    <row r="42817" ht="12.75" customHeight="1" x14ac:dyDescent="0.2"/>
    <row r="42818" ht="12.75" customHeight="1" x14ac:dyDescent="0.2"/>
    <row r="42819" ht="12.75" customHeight="1" x14ac:dyDescent="0.2"/>
    <row r="42820" ht="12.75" customHeight="1" x14ac:dyDescent="0.2"/>
    <row r="42821" ht="12.75" customHeight="1" x14ac:dyDescent="0.2"/>
    <row r="42822" ht="12.75" customHeight="1" x14ac:dyDescent="0.2"/>
    <row r="42823" ht="12.75" customHeight="1" x14ac:dyDescent="0.2"/>
    <row r="42824" ht="12.75" customHeight="1" x14ac:dyDescent="0.2"/>
    <row r="42825" ht="12.75" customHeight="1" x14ac:dyDescent="0.2"/>
    <row r="42826" ht="12.75" customHeight="1" x14ac:dyDescent="0.2"/>
    <row r="42827" ht="12.75" customHeight="1" x14ac:dyDescent="0.2"/>
    <row r="42828" ht="12.75" customHeight="1" x14ac:dyDescent="0.2"/>
    <row r="42829" ht="12.75" customHeight="1" x14ac:dyDescent="0.2"/>
    <row r="42830" ht="12.75" customHeight="1" x14ac:dyDescent="0.2"/>
    <row r="42831" ht="12.75" customHeight="1" x14ac:dyDescent="0.2"/>
    <row r="42832" ht="12.75" customHeight="1" x14ac:dyDescent="0.2"/>
    <row r="42833" ht="12.75" customHeight="1" x14ac:dyDescent="0.2"/>
    <row r="42834" ht="12.75" customHeight="1" x14ac:dyDescent="0.2"/>
    <row r="42835" ht="12.75" customHeight="1" x14ac:dyDescent="0.2"/>
    <row r="42836" ht="12.75" customHeight="1" x14ac:dyDescent="0.2"/>
    <row r="42837" ht="12.75" customHeight="1" x14ac:dyDescent="0.2"/>
    <row r="42838" ht="12.75" customHeight="1" x14ac:dyDescent="0.2"/>
    <row r="42839" ht="12.75" customHeight="1" x14ac:dyDescent="0.2"/>
    <row r="42840" ht="12.75" customHeight="1" x14ac:dyDescent="0.2"/>
    <row r="42841" ht="12.75" customHeight="1" x14ac:dyDescent="0.2"/>
    <row r="42842" ht="12.75" customHeight="1" x14ac:dyDescent="0.2"/>
    <row r="42843" ht="12.75" customHeight="1" x14ac:dyDescent="0.2"/>
    <row r="42844" ht="12.75" customHeight="1" x14ac:dyDescent="0.2"/>
    <row r="42845" ht="12.75" customHeight="1" x14ac:dyDescent="0.2"/>
    <row r="42846" ht="12.75" customHeight="1" x14ac:dyDescent="0.2"/>
    <row r="42847" ht="12.75" customHeight="1" x14ac:dyDescent="0.2"/>
    <row r="42848" ht="12.75" customHeight="1" x14ac:dyDescent="0.2"/>
    <row r="42849" ht="12.75" customHeight="1" x14ac:dyDescent="0.2"/>
    <row r="42850" ht="12.75" customHeight="1" x14ac:dyDescent="0.2"/>
    <row r="42851" ht="12.75" customHeight="1" x14ac:dyDescent="0.2"/>
    <row r="42852" ht="12.75" customHeight="1" x14ac:dyDescent="0.2"/>
    <row r="42853" ht="12.75" customHeight="1" x14ac:dyDescent="0.2"/>
    <row r="42854" ht="12.75" customHeight="1" x14ac:dyDescent="0.2"/>
    <row r="42855" ht="12.75" customHeight="1" x14ac:dyDescent="0.2"/>
    <row r="42856" ht="12.75" customHeight="1" x14ac:dyDescent="0.2"/>
    <row r="42857" ht="12.75" customHeight="1" x14ac:dyDescent="0.2"/>
    <row r="42858" ht="12.75" customHeight="1" x14ac:dyDescent="0.2"/>
    <row r="42859" ht="12.75" customHeight="1" x14ac:dyDescent="0.2"/>
    <row r="42860" ht="12.75" customHeight="1" x14ac:dyDescent="0.2"/>
    <row r="42861" ht="12.75" customHeight="1" x14ac:dyDescent="0.2"/>
    <row r="42862" ht="12.75" customHeight="1" x14ac:dyDescent="0.2"/>
    <row r="42863" ht="12.75" customHeight="1" x14ac:dyDescent="0.2"/>
    <row r="42864" ht="12.75" customHeight="1" x14ac:dyDescent="0.2"/>
    <row r="42865" ht="12.75" customHeight="1" x14ac:dyDescent="0.2"/>
    <row r="42866" ht="12.75" customHeight="1" x14ac:dyDescent="0.2"/>
    <row r="42867" ht="12.75" customHeight="1" x14ac:dyDescent="0.2"/>
    <row r="42868" ht="12.75" customHeight="1" x14ac:dyDescent="0.2"/>
    <row r="42869" ht="12.75" customHeight="1" x14ac:dyDescent="0.2"/>
    <row r="42870" ht="12.75" customHeight="1" x14ac:dyDescent="0.2"/>
    <row r="42871" ht="12.75" customHeight="1" x14ac:dyDescent="0.2"/>
    <row r="42872" ht="12.75" customHeight="1" x14ac:dyDescent="0.2"/>
    <row r="42873" ht="12.75" customHeight="1" x14ac:dyDescent="0.2"/>
    <row r="42874" ht="12.75" customHeight="1" x14ac:dyDescent="0.2"/>
    <row r="42875" ht="12.75" customHeight="1" x14ac:dyDescent="0.2"/>
    <row r="42876" ht="12.75" customHeight="1" x14ac:dyDescent="0.2"/>
    <row r="42877" ht="12.75" customHeight="1" x14ac:dyDescent="0.2"/>
    <row r="42878" ht="12.75" customHeight="1" x14ac:dyDescent="0.2"/>
    <row r="42879" ht="12.75" customHeight="1" x14ac:dyDescent="0.2"/>
    <row r="42880" ht="12.75" customHeight="1" x14ac:dyDescent="0.2"/>
    <row r="42881" ht="12.75" customHeight="1" x14ac:dyDescent="0.2"/>
    <row r="42882" ht="12.75" customHeight="1" x14ac:dyDescent="0.2"/>
    <row r="42883" ht="12.75" customHeight="1" x14ac:dyDescent="0.2"/>
    <row r="42884" ht="12.75" customHeight="1" x14ac:dyDescent="0.2"/>
    <row r="42885" ht="12.75" customHeight="1" x14ac:dyDescent="0.2"/>
    <row r="42886" ht="12.75" customHeight="1" x14ac:dyDescent="0.2"/>
    <row r="42887" ht="12.75" customHeight="1" x14ac:dyDescent="0.2"/>
    <row r="42888" ht="12.75" customHeight="1" x14ac:dyDescent="0.2"/>
    <row r="42889" ht="12.75" customHeight="1" x14ac:dyDescent="0.2"/>
    <row r="42890" ht="12.75" customHeight="1" x14ac:dyDescent="0.2"/>
    <row r="42891" ht="12.75" customHeight="1" x14ac:dyDescent="0.2"/>
    <row r="42892" ht="12.75" customHeight="1" x14ac:dyDescent="0.2"/>
    <row r="42893" ht="12.75" customHeight="1" x14ac:dyDescent="0.2"/>
    <row r="42894" ht="12.75" customHeight="1" x14ac:dyDescent="0.2"/>
    <row r="42895" ht="12.75" customHeight="1" x14ac:dyDescent="0.2"/>
    <row r="42896" ht="12.75" customHeight="1" x14ac:dyDescent="0.2"/>
    <row r="42897" ht="12.75" customHeight="1" x14ac:dyDescent="0.2"/>
    <row r="42898" ht="12.75" customHeight="1" x14ac:dyDescent="0.2"/>
    <row r="42899" ht="12.75" customHeight="1" x14ac:dyDescent="0.2"/>
    <row r="42900" ht="12.75" customHeight="1" x14ac:dyDescent="0.2"/>
    <row r="42901" ht="12.75" customHeight="1" x14ac:dyDescent="0.2"/>
    <row r="42902" ht="12.75" customHeight="1" x14ac:dyDescent="0.2"/>
    <row r="42903" ht="12.75" customHeight="1" x14ac:dyDescent="0.2"/>
    <row r="42904" ht="12.75" customHeight="1" x14ac:dyDescent="0.2"/>
    <row r="42905" ht="12.75" customHeight="1" x14ac:dyDescent="0.2"/>
    <row r="42906" ht="12.75" customHeight="1" x14ac:dyDescent="0.2"/>
    <row r="42907" ht="12.75" customHeight="1" x14ac:dyDescent="0.2"/>
    <row r="42908" ht="12.75" customHeight="1" x14ac:dyDescent="0.2"/>
    <row r="42909" ht="12.75" customHeight="1" x14ac:dyDescent="0.2"/>
    <row r="42910" ht="12.75" customHeight="1" x14ac:dyDescent="0.2"/>
    <row r="42911" ht="12.75" customHeight="1" x14ac:dyDescent="0.2"/>
    <row r="42912" ht="12.75" customHeight="1" x14ac:dyDescent="0.2"/>
    <row r="42913" ht="12.75" customHeight="1" x14ac:dyDescent="0.2"/>
    <row r="42914" ht="12.75" customHeight="1" x14ac:dyDescent="0.2"/>
    <row r="42915" ht="12.75" customHeight="1" x14ac:dyDescent="0.2"/>
    <row r="42916" ht="12.75" customHeight="1" x14ac:dyDescent="0.2"/>
    <row r="42917" ht="12.75" customHeight="1" x14ac:dyDescent="0.2"/>
    <row r="42918" ht="12.75" customHeight="1" x14ac:dyDescent="0.2"/>
    <row r="42919" ht="12.75" customHeight="1" x14ac:dyDescent="0.2"/>
    <row r="42920" ht="12.75" customHeight="1" x14ac:dyDescent="0.2"/>
    <row r="42921" ht="12.75" customHeight="1" x14ac:dyDescent="0.2"/>
    <row r="42922" ht="12.75" customHeight="1" x14ac:dyDescent="0.2"/>
    <row r="42923" ht="12.75" customHeight="1" x14ac:dyDescent="0.2"/>
    <row r="42924" ht="12.75" customHeight="1" x14ac:dyDescent="0.2"/>
    <row r="42925" ht="12.75" customHeight="1" x14ac:dyDescent="0.2"/>
    <row r="42926" ht="12.75" customHeight="1" x14ac:dyDescent="0.2"/>
    <row r="42927" ht="12.75" customHeight="1" x14ac:dyDescent="0.2"/>
    <row r="42928" ht="12.75" customHeight="1" x14ac:dyDescent="0.2"/>
    <row r="42929" ht="12.75" customHeight="1" x14ac:dyDescent="0.2"/>
    <row r="42930" ht="12.75" customHeight="1" x14ac:dyDescent="0.2"/>
    <row r="42931" ht="12.75" customHeight="1" x14ac:dyDescent="0.2"/>
    <row r="42932" ht="12.75" customHeight="1" x14ac:dyDescent="0.2"/>
    <row r="42933" ht="12.75" customHeight="1" x14ac:dyDescent="0.2"/>
    <row r="42934" ht="12.75" customHeight="1" x14ac:dyDescent="0.2"/>
    <row r="42935" ht="12.75" customHeight="1" x14ac:dyDescent="0.2"/>
    <row r="42936" ht="12.75" customHeight="1" x14ac:dyDescent="0.2"/>
    <row r="42937" ht="12.75" customHeight="1" x14ac:dyDescent="0.2"/>
    <row r="42938" ht="12.75" customHeight="1" x14ac:dyDescent="0.2"/>
    <row r="42939" ht="12.75" customHeight="1" x14ac:dyDescent="0.2"/>
    <row r="42940" ht="12.75" customHeight="1" x14ac:dyDescent="0.2"/>
    <row r="42941" ht="12.75" customHeight="1" x14ac:dyDescent="0.2"/>
    <row r="42942" ht="12.75" customHeight="1" x14ac:dyDescent="0.2"/>
    <row r="42943" ht="12.75" customHeight="1" x14ac:dyDescent="0.2"/>
    <row r="42944" ht="12.75" customHeight="1" x14ac:dyDescent="0.2"/>
    <row r="42945" ht="12.75" customHeight="1" x14ac:dyDescent="0.2"/>
    <row r="42946" ht="12.75" customHeight="1" x14ac:dyDescent="0.2"/>
    <row r="42947" ht="12.75" customHeight="1" x14ac:dyDescent="0.2"/>
    <row r="42948" ht="12.75" customHeight="1" x14ac:dyDescent="0.2"/>
    <row r="42949" ht="12.75" customHeight="1" x14ac:dyDescent="0.2"/>
    <row r="42950" ht="12.75" customHeight="1" x14ac:dyDescent="0.2"/>
    <row r="42951" ht="12.75" customHeight="1" x14ac:dyDescent="0.2"/>
    <row r="42952" ht="12.75" customHeight="1" x14ac:dyDescent="0.2"/>
    <row r="42953" ht="12.75" customHeight="1" x14ac:dyDescent="0.2"/>
    <row r="42954" ht="12.75" customHeight="1" x14ac:dyDescent="0.2"/>
    <row r="42955" ht="12.75" customHeight="1" x14ac:dyDescent="0.2"/>
    <row r="42956" ht="12.75" customHeight="1" x14ac:dyDescent="0.2"/>
    <row r="42957" ht="12.75" customHeight="1" x14ac:dyDescent="0.2"/>
    <row r="42958" ht="12.75" customHeight="1" x14ac:dyDescent="0.2"/>
    <row r="42959" ht="12.75" customHeight="1" x14ac:dyDescent="0.2"/>
    <row r="42960" ht="12.75" customHeight="1" x14ac:dyDescent="0.2"/>
    <row r="42961" ht="12.75" customHeight="1" x14ac:dyDescent="0.2"/>
    <row r="42962" ht="12.75" customHeight="1" x14ac:dyDescent="0.2"/>
    <row r="42963" ht="12.75" customHeight="1" x14ac:dyDescent="0.2"/>
    <row r="42964" ht="12.75" customHeight="1" x14ac:dyDescent="0.2"/>
    <row r="42965" ht="12.75" customHeight="1" x14ac:dyDescent="0.2"/>
    <row r="42966" ht="12.75" customHeight="1" x14ac:dyDescent="0.2"/>
    <row r="42967" ht="12.75" customHeight="1" x14ac:dyDescent="0.2"/>
    <row r="42968" ht="12.75" customHeight="1" x14ac:dyDescent="0.2"/>
    <row r="42969" ht="12.75" customHeight="1" x14ac:dyDescent="0.2"/>
    <row r="42970" ht="12.75" customHeight="1" x14ac:dyDescent="0.2"/>
    <row r="42971" ht="12.75" customHeight="1" x14ac:dyDescent="0.2"/>
    <row r="42972" ht="12.75" customHeight="1" x14ac:dyDescent="0.2"/>
    <row r="42973" ht="12.75" customHeight="1" x14ac:dyDescent="0.2"/>
    <row r="42974" ht="12.75" customHeight="1" x14ac:dyDescent="0.2"/>
    <row r="42975" ht="12.75" customHeight="1" x14ac:dyDescent="0.2"/>
    <row r="42976" ht="12.75" customHeight="1" x14ac:dyDescent="0.2"/>
    <row r="42977" ht="12.75" customHeight="1" x14ac:dyDescent="0.2"/>
    <row r="42978" ht="12.75" customHeight="1" x14ac:dyDescent="0.2"/>
    <row r="42979" ht="12.75" customHeight="1" x14ac:dyDescent="0.2"/>
    <row r="42980" ht="12.75" customHeight="1" x14ac:dyDescent="0.2"/>
    <row r="42981" ht="12.75" customHeight="1" x14ac:dyDescent="0.2"/>
    <row r="42982" ht="12.75" customHeight="1" x14ac:dyDescent="0.2"/>
    <row r="42983" ht="12.75" customHeight="1" x14ac:dyDescent="0.2"/>
    <row r="42984" ht="12.75" customHeight="1" x14ac:dyDescent="0.2"/>
    <row r="42985" ht="12.75" customHeight="1" x14ac:dyDescent="0.2"/>
    <row r="42986" ht="12.75" customHeight="1" x14ac:dyDescent="0.2"/>
    <row r="42987" ht="12.75" customHeight="1" x14ac:dyDescent="0.2"/>
    <row r="42988" ht="12.75" customHeight="1" x14ac:dyDescent="0.2"/>
    <row r="42989" ht="12.75" customHeight="1" x14ac:dyDescent="0.2"/>
    <row r="42990" ht="12.75" customHeight="1" x14ac:dyDescent="0.2"/>
    <row r="42991" ht="12.75" customHeight="1" x14ac:dyDescent="0.2"/>
    <row r="42992" ht="12.75" customHeight="1" x14ac:dyDescent="0.2"/>
    <row r="42993" ht="12.75" customHeight="1" x14ac:dyDescent="0.2"/>
    <row r="42994" ht="12.75" customHeight="1" x14ac:dyDescent="0.2"/>
    <row r="42995" ht="12.75" customHeight="1" x14ac:dyDescent="0.2"/>
    <row r="42996" ht="12.75" customHeight="1" x14ac:dyDescent="0.2"/>
    <row r="42997" ht="12.75" customHeight="1" x14ac:dyDescent="0.2"/>
    <row r="42998" ht="12.75" customHeight="1" x14ac:dyDescent="0.2"/>
    <row r="42999" ht="12.75" customHeight="1" x14ac:dyDescent="0.2"/>
    <row r="43000" ht="12.75" customHeight="1" x14ac:dyDescent="0.2"/>
    <row r="43001" ht="12.75" customHeight="1" x14ac:dyDescent="0.2"/>
    <row r="43002" ht="12.75" customHeight="1" x14ac:dyDescent="0.2"/>
    <row r="43003" ht="12.75" customHeight="1" x14ac:dyDescent="0.2"/>
    <row r="43004" ht="12.75" customHeight="1" x14ac:dyDescent="0.2"/>
    <row r="43005" ht="12.75" customHeight="1" x14ac:dyDescent="0.2"/>
    <row r="43006" ht="12.75" customHeight="1" x14ac:dyDescent="0.2"/>
    <row r="43007" ht="12.75" customHeight="1" x14ac:dyDescent="0.2"/>
    <row r="43008" ht="12.75" customHeight="1" x14ac:dyDescent="0.2"/>
    <row r="43009" ht="12.75" customHeight="1" x14ac:dyDescent="0.2"/>
    <row r="43010" ht="12.75" customHeight="1" x14ac:dyDescent="0.2"/>
    <row r="43011" ht="12.75" customHeight="1" x14ac:dyDescent="0.2"/>
    <row r="43012" ht="12.75" customHeight="1" x14ac:dyDescent="0.2"/>
    <row r="43013" ht="12.75" customHeight="1" x14ac:dyDescent="0.2"/>
    <row r="43014" ht="12.75" customHeight="1" x14ac:dyDescent="0.2"/>
    <row r="43015" ht="12.75" customHeight="1" x14ac:dyDescent="0.2"/>
    <row r="43016" ht="12.75" customHeight="1" x14ac:dyDescent="0.2"/>
    <row r="43017" ht="12.75" customHeight="1" x14ac:dyDescent="0.2"/>
    <row r="43018" ht="12.75" customHeight="1" x14ac:dyDescent="0.2"/>
    <row r="43019" ht="12.75" customHeight="1" x14ac:dyDescent="0.2"/>
    <row r="43020" ht="12.75" customHeight="1" x14ac:dyDescent="0.2"/>
    <row r="43021" ht="12.75" customHeight="1" x14ac:dyDescent="0.2"/>
    <row r="43022" ht="12.75" customHeight="1" x14ac:dyDescent="0.2"/>
    <row r="43023" ht="12.75" customHeight="1" x14ac:dyDescent="0.2"/>
    <row r="43024" ht="12.75" customHeight="1" x14ac:dyDescent="0.2"/>
    <row r="43025" ht="12.75" customHeight="1" x14ac:dyDescent="0.2"/>
    <row r="43026" ht="12.75" customHeight="1" x14ac:dyDescent="0.2"/>
    <row r="43027" ht="12.75" customHeight="1" x14ac:dyDescent="0.2"/>
    <row r="43028" ht="12.75" customHeight="1" x14ac:dyDescent="0.2"/>
    <row r="43029" ht="12.75" customHeight="1" x14ac:dyDescent="0.2"/>
    <row r="43030" ht="12.75" customHeight="1" x14ac:dyDescent="0.2"/>
    <row r="43031" ht="12.75" customHeight="1" x14ac:dyDescent="0.2"/>
    <row r="43032" ht="12.75" customHeight="1" x14ac:dyDescent="0.2"/>
    <row r="43033" ht="12.75" customHeight="1" x14ac:dyDescent="0.2"/>
    <row r="43034" ht="12.75" customHeight="1" x14ac:dyDescent="0.2"/>
    <row r="43035" ht="12.75" customHeight="1" x14ac:dyDescent="0.2"/>
    <row r="43036" ht="12.75" customHeight="1" x14ac:dyDescent="0.2"/>
    <row r="43037" ht="12.75" customHeight="1" x14ac:dyDescent="0.2"/>
    <row r="43038" ht="12.75" customHeight="1" x14ac:dyDescent="0.2"/>
    <row r="43039" ht="12.75" customHeight="1" x14ac:dyDescent="0.2"/>
    <row r="43040" ht="12.75" customHeight="1" x14ac:dyDescent="0.2"/>
    <row r="43041" ht="12.75" customHeight="1" x14ac:dyDescent="0.2"/>
    <row r="43042" ht="12.75" customHeight="1" x14ac:dyDescent="0.2"/>
    <row r="43043" ht="12.75" customHeight="1" x14ac:dyDescent="0.2"/>
    <row r="43044" ht="12.75" customHeight="1" x14ac:dyDescent="0.2"/>
    <row r="43045" ht="12.75" customHeight="1" x14ac:dyDescent="0.2"/>
    <row r="43046" ht="12.75" customHeight="1" x14ac:dyDescent="0.2"/>
    <row r="43047" ht="12.75" customHeight="1" x14ac:dyDescent="0.2"/>
    <row r="43048" ht="12.75" customHeight="1" x14ac:dyDescent="0.2"/>
    <row r="43049" ht="12.75" customHeight="1" x14ac:dyDescent="0.2"/>
    <row r="43050" ht="12.75" customHeight="1" x14ac:dyDescent="0.2"/>
    <row r="43051" ht="12.75" customHeight="1" x14ac:dyDescent="0.2"/>
    <row r="43052" ht="12.75" customHeight="1" x14ac:dyDescent="0.2"/>
    <row r="43053" ht="12.75" customHeight="1" x14ac:dyDescent="0.2"/>
    <row r="43054" ht="12.75" customHeight="1" x14ac:dyDescent="0.2"/>
    <row r="43055" ht="12.75" customHeight="1" x14ac:dyDescent="0.2"/>
    <row r="43056" ht="12.75" customHeight="1" x14ac:dyDescent="0.2"/>
    <row r="43057" ht="12.75" customHeight="1" x14ac:dyDescent="0.2"/>
    <row r="43058" ht="12.75" customHeight="1" x14ac:dyDescent="0.2"/>
    <row r="43059" ht="12.75" customHeight="1" x14ac:dyDescent="0.2"/>
    <row r="43060" ht="12.75" customHeight="1" x14ac:dyDescent="0.2"/>
    <row r="43061" ht="12.75" customHeight="1" x14ac:dyDescent="0.2"/>
    <row r="43062" ht="12.75" customHeight="1" x14ac:dyDescent="0.2"/>
    <row r="43063" ht="12.75" customHeight="1" x14ac:dyDescent="0.2"/>
    <row r="43064" ht="12.75" customHeight="1" x14ac:dyDescent="0.2"/>
    <row r="43065" ht="12.75" customHeight="1" x14ac:dyDescent="0.2"/>
    <row r="43066" ht="12.75" customHeight="1" x14ac:dyDescent="0.2"/>
    <row r="43067" ht="12.75" customHeight="1" x14ac:dyDescent="0.2"/>
    <row r="43068" ht="12.75" customHeight="1" x14ac:dyDescent="0.2"/>
    <row r="43069" ht="12.75" customHeight="1" x14ac:dyDescent="0.2"/>
    <row r="43070" ht="12.75" customHeight="1" x14ac:dyDescent="0.2"/>
    <row r="43071" ht="12.75" customHeight="1" x14ac:dyDescent="0.2"/>
    <row r="43072" ht="12.75" customHeight="1" x14ac:dyDescent="0.2"/>
    <row r="43073" ht="12.75" customHeight="1" x14ac:dyDescent="0.2"/>
    <row r="43074" ht="12.75" customHeight="1" x14ac:dyDescent="0.2"/>
    <row r="43075" ht="12.75" customHeight="1" x14ac:dyDescent="0.2"/>
    <row r="43076" ht="12.75" customHeight="1" x14ac:dyDescent="0.2"/>
    <row r="43077" ht="12.75" customHeight="1" x14ac:dyDescent="0.2"/>
    <row r="43078" ht="12.75" customHeight="1" x14ac:dyDescent="0.2"/>
    <row r="43079" ht="12.75" customHeight="1" x14ac:dyDescent="0.2"/>
    <row r="43080" ht="12.75" customHeight="1" x14ac:dyDescent="0.2"/>
    <row r="43081" ht="12.75" customHeight="1" x14ac:dyDescent="0.2"/>
    <row r="43082" ht="12.75" customHeight="1" x14ac:dyDescent="0.2"/>
    <row r="43083" ht="12.75" customHeight="1" x14ac:dyDescent="0.2"/>
    <row r="43084" ht="12.75" customHeight="1" x14ac:dyDescent="0.2"/>
    <row r="43085" ht="12.75" customHeight="1" x14ac:dyDescent="0.2"/>
    <row r="43086" ht="12.75" customHeight="1" x14ac:dyDescent="0.2"/>
    <row r="43087" ht="12.75" customHeight="1" x14ac:dyDescent="0.2"/>
    <row r="43088" ht="12.75" customHeight="1" x14ac:dyDescent="0.2"/>
    <row r="43089" ht="12.75" customHeight="1" x14ac:dyDescent="0.2"/>
    <row r="43090" ht="12.75" customHeight="1" x14ac:dyDescent="0.2"/>
    <row r="43091" ht="12.75" customHeight="1" x14ac:dyDescent="0.2"/>
    <row r="43092" ht="12.75" customHeight="1" x14ac:dyDescent="0.2"/>
    <row r="43093" ht="12.75" customHeight="1" x14ac:dyDescent="0.2"/>
    <row r="43094" ht="12.75" customHeight="1" x14ac:dyDescent="0.2"/>
    <row r="43095" ht="12.75" customHeight="1" x14ac:dyDescent="0.2"/>
    <row r="43096" ht="12.75" customHeight="1" x14ac:dyDescent="0.2"/>
    <row r="43097" ht="12.75" customHeight="1" x14ac:dyDescent="0.2"/>
    <row r="43098" ht="12.75" customHeight="1" x14ac:dyDescent="0.2"/>
    <row r="43099" ht="12.75" customHeight="1" x14ac:dyDescent="0.2"/>
    <row r="43100" ht="12.75" customHeight="1" x14ac:dyDescent="0.2"/>
    <row r="43101" ht="12.75" customHeight="1" x14ac:dyDescent="0.2"/>
    <row r="43102" ht="12.75" customHeight="1" x14ac:dyDescent="0.2"/>
    <row r="43103" ht="12.75" customHeight="1" x14ac:dyDescent="0.2"/>
    <row r="43104" ht="12.75" customHeight="1" x14ac:dyDescent="0.2"/>
    <row r="43105" ht="12.75" customHeight="1" x14ac:dyDescent="0.2"/>
    <row r="43106" ht="12.75" customHeight="1" x14ac:dyDescent="0.2"/>
    <row r="43107" ht="12.75" customHeight="1" x14ac:dyDescent="0.2"/>
    <row r="43108" ht="12.75" customHeight="1" x14ac:dyDescent="0.2"/>
    <row r="43109" ht="12.75" customHeight="1" x14ac:dyDescent="0.2"/>
    <row r="43110" ht="12.75" customHeight="1" x14ac:dyDescent="0.2"/>
    <row r="43111" ht="12.75" customHeight="1" x14ac:dyDescent="0.2"/>
    <row r="43112" ht="12.75" customHeight="1" x14ac:dyDescent="0.2"/>
    <row r="43113" ht="12.75" customHeight="1" x14ac:dyDescent="0.2"/>
    <row r="43114" ht="12.75" customHeight="1" x14ac:dyDescent="0.2"/>
    <row r="43115" ht="12.75" customHeight="1" x14ac:dyDescent="0.2"/>
    <row r="43116" ht="12.75" customHeight="1" x14ac:dyDescent="0.2"/>
    <row r="43117" ht="12.75" customHeight="1" x14ac:dyDescent="0.2"/>
    <row r="43118" ht="12.75" customHeight="1" x14ac:dyDescent="0.2"/>
    <row r="43119" ht="12.75" customHeight="1" x14ac:dyDescent="0.2"/>
    <row r="43120" ht="12.75" customHeight="1" x14ac:dyDescent="0.2"/>
    <row r="43121" ht="12.75" customHeight="1" x14ac:dyDescent="0.2"/>
    <row r="43122" ht="12.75" customHeight="1" x14ac:dyDescent="0.2"/>
    <row r="43123" ht="12.75" customHeight="1" x14ac:dyDescent="0.2"/>
    <row r="43124" ht="12.75" customHeight="1" x14ac:dyDescent="0.2"/>
    <row r="43125" ht="12.75" customHeight="1" x14ac:dyDescent="0.2"/>
    <row r="43126" ht="12.75" customHeight="1" x14ac:dyDescent="0.2"/>
    <row r="43127" ht="12.75" customHeight="1" x14ac:dyDescent="0.2"/>
    <row r="43128" ht="12.75" customHeight="1" x14ac:dyDescent="0.2"/>
    <row r="43129" ht="12.75" customHeight="1" x14ac:dyDescent="0.2"/>
    <row r="43130" ht="12.75" customHeight="1" x14ac:dyDescent="0.2"/>
    <row r="43131" ht="12.75" customHeight="1" x14ac:dyDescent="0.2"/>
    <row r="43132" ht="12.75" customHeight="1" x14ac:dyDescent="0.2"/>
    <row r="43133" ht="12.75" customHeight="1" x14ac:dyDescent="0.2"/>
    <row r="43134" ht="12.75" customHeight="1" x14ac:dyDescent="0.2"/>
    <row r="43135" ht="12.75" customHeight="1" x14ac:dyDescent="0.2"/>
    <row r="43136" ht="12.75" customHeight="1" x14ac:dyDescent="0.2"/>
    <row r="43137" ht="12.75" customHeight="1" x14ac:dyDescent="0.2"/>
    <row r="43138" ht="12.75" customHeight="1" x14ac:dyDescent="0.2"/>
    <row r="43139" ht="12.75" customHeight="1" x14ac:dyDescent="0.2"/>
    <row r="43140" ht="12.75" customHeight="1" x14ac:dyDescent="0.2"/>
    <row r="43141" ht="12.75" customHeight="1" x14ac:dyDescent="0.2"/>
    <row r="43142" ht="12.75" customHeight="1" x14ac:dyDescent="0.2"/>
    <row r="43143" ht="12.75" customHeight="1" x14ac:dyDescent="0.2"/>
    <row r="43144" ht="12.75" customHeight="1" x14ac:dyDescent="0.2"/>
    <row r="43145" ht="12.75" customHeight="1" x14ac:dyDescent="0.2"/>
    <row r="43146" ht="12.75" customHeight="1" x14ac:dyDescent="0.2"/>
    <row r="43147" ht="12.75" customHeight="1" x14ac:dyDescent="0.2"/>
    <row r="43148" ht="12.75" customHeight="1" x14ac:dyDescent="0.2"/>
    <row r="43149" ht="12.75" customHeight="1" x14ac:dyDescent="0.2"/>
    <row r="43150" ht="12.75" customHeight="1" x14ac:dyDescent="0.2"/>
    <row r="43151" ht="12.75" customHeight="1" x14ac:dyDescent="0.2"/>
    <row r="43152" ht="12.75" customHeight="1" x14ac:dyDescent="0.2"/>
    <row r="43153" ht="12.75" customHeight="1" x14ac:dyDescent="0.2"/>
    <row r="43154" ht="12.75" customHeight="1" x14ac:dyDescent="0.2"/>
    <row r="43155" ht="12.75" customHeight="1" x14ac:dyDescent="0.2"/>
    <row r="43156" ht="12.75" customHeight="1" x14ac:dyDescent="0.2"/>
    <row r="43157" ht="12.75" customHeight="1" x14ac:dyDescent="0.2"/>
    <row r="43158" ht="12.75" customHeight="1" x14ac:dyDescent="0.2"/>
    <row r="43159" ht="12.75" customHeight="1" x14ac:dyDescent="0.2"/>
    <row r="43160" ht="12.75" customHeight="1" x14ac:dyDescent="0.2"/>
    <row r="43161" ht="12.75" customHeight="1" x14ac:dyDescent="0.2"/>
    <row r="43162" ht="12.75" customHeight="1" x14ac:dyDescent="0.2"/>
    <row r="43163" ht="12.75" customHeight="1" x14ac:dyDescent="0.2"/>
    <row r="43164" ht="12.75" customHeight="1" x14ac:dyDescent="0.2"/>
    <row r="43165" ht="12.75" customHeight="1" x14ac:dyDescent="0.2"/>
    <row r="43166" ht="12.75" customHeight="1" x14ac:dyDescent="0.2"/>
    <row r="43167" ht="12.75" customHeight="1" x14ac:dyDescent="0.2"/>
    <row r="43168" ht="12.75" customHeight="1" x14ac:dyDescent="0.2"/>
    <row r="43169" ht="12.75" customHeight="1" x14ac:dyDescent="0.2"/>
    <row r="43170" ht="12.75" customHeight="1" x14ac:dyDescent="0.2"/>
    <row r="43171" ht="12.75" customHeight="1" x14ac:dyDescent="0.2"/>
    <row r="43172" ht="12.75" customHeight="1" x14ac:dyDescent="0.2"/>
    <row r="43173" ht="12.75" customHeight="1" x14ac:dyDescent="0.2"/>
    <row r="43174" ht="12.75" customHeight="1" x14ac:dyDescent="0.2"/>
    <row r="43175" ht="12.75" customHeight="1" x14ac:dyDescent="0.2"/>
    <row r="43176" ht="12.75" customHeight="1" x14ac:dyDescent="0.2"/>
    <row r="43177" ht="12.75" customHeight="1" x14ac:dyDescent="0.2"/>
    <row r="43178" ht="12.75" customHeight="1" x14ac:dyDescent="0.2"/>
    <row r="43179" ht="12.75" customHeight="1" x14ac:dyDescent="0.2"/>
    <row r="43180" ht="12.75" customHeight="1" x14ac:dyDescent="0.2"/>
    <row r="43181" ht="12.75" customHeight="1" x14ac:dyDescent="0.2"/>
    <row r="43182" ht="12.75" customHeight="1" x14ac:dyDescent="0.2"/>
    <row r="43183" ht="12.75" customHeight="1" x14ac:dyDescent="0.2"/>
    <row r="43184" ht="12.75" customHeight="1" x14ac:dyDescent="0.2"/>
    <row r="43185" ht="12.75" customHeight="1" x14ac:dyDescent="0.2"/>
    <row r="43186" ht="12.75" customHeight="1" x14ac:dyDescent="0.2"/>
    <row r="43187" ht="12.75" customHeight="1" x14ac:dyDescent="0.2"/>
    <row r="43188" ht="12.75" customHeight="1" x14ac:dyDescent="0.2"/>
    <row r="43189" ht="12.75" customHeight="1" x14ac:dyDescent="0.2"/>
    <row r="43190" ht="12.75" customHeight="1" x14ac:dyDescent="0.2"/>
    <row r="43191" ht="12.75" customHeight="1" x14ac:dyDescent="0.2"/>
    <row r="43192" ht="12.75" customHeight="1" x14ac:dyDescent="0.2"/>
    <row r="43193" ht="12.75" customHeight="1" x14ac:dyDescent="0.2"/>
    <row r="43194" ht="12.75" customHeight="1" x14ac:dyDescent="0.2"/>
    <row r="43195" ht="12.75" customHeight="1" x14ac:dyDescent="0.2"/>
    <row r="43196" ht="12.75" customHeight="1" x14ac:dyDescent="0.2"/>
    <row r="43197" ht="12.75" customHeight="1" x14ac:dyDescent="0.2"/>
    <row r="43198" ht="12.75" customHeight="1" x14ac:dyDescent="0.2"/>
    <row r="43199" ht="12.75" customHeight="1" x14ac:dyDescent="0.2"/>
    <row r="43200" ht="12.75" customHeight="1" x14ac:dyDescent="0.2"/>
    <row r="43201" ht="12.75" customHeight="1" x14ac:dyDescent="0.2"/>
    <row r="43202" ht="12.75" customHeight="1" x14ac:dyDescent="0.2"/>
    <row r="43203" ht="12.75" customHeight="1" x14ac:dyDescent="0.2"/>
    <row r="43204" ht="12.75" customHeight="1" x14ac:dyDescent="0.2"/>
    <row r="43205" ht="12.75" customHeight="1" x14ac:dyDescent="0.2"/>
    <row r="43206" ht="12.75" customHeight="1" x14ac:dyDescent="0.2"/>
    <row r="43207" ht="12.75" customHeight="1" x14ac:dyDescent="0.2"/>
    <row r="43208" ht="12.75" customHeight="1" x14ac:dyDescent="0.2"/>
    <row r="43209" ht="12.75" customHeight="1" x14ac:dyDescent="0.2"/>
    <row r="43210" ht="12.75" customHeight="1" x14ac:dyDescent="0.2"/>
    <row r="43211" ht="12.75" customHeight="1" x14ac:dyDescent="0.2"/>
    <row r="43212" ht="12.75" customHeight="1" x14ac:dyDescent="0.2"/>
    <row r="43213" ht="12.75" customHeight="1" x14ac:dyDescent="0.2"/>
    <row r="43214" ht="12.75" customHeight="1" x14ac:dyDescent="0.2"/>
    <row r="43215" ht="12.75" customHeight="1" x14ac:dyDescent="0.2"/>
    <row r="43216" ht="12.75" customHeight="1" x14ac:dyDescent="0.2"/>
    <row r="43217" ht="12.75" customHeight="1" x14ac:dyDescent="0.2"/>
    <row r="43218" ht="12.75" customHeight="1" x14ac:dyDescent="0.2"/>
    <row r="43219" ht="12.75" customHeight="1" x14ac:dyDescent="0.2"/>
    <row r="43220" ht="12.75" customHeight="1" x14ac:dyDescent="0.2"/>
    <row r="43221" ht="12.75" customHeight="1" x14ac:dyDescent="0.2"/>
    <row r="43222" ht="12.75" customHeight="1" x14ac:dyDescent="0.2"/>
    <row r="43223" ht="12.75" customHeight="1" x14ac:dyDescent="0.2"/>
    <row r="43224" ht="12.75" customHeight="1" x14ac:dyDescent="0.2"/>
    <row r="43225" ht="12.75" customHeight="1" x14ac:dyDescent="0.2"/>
    <row r="43226" ht="12.75" customHeight="1" x14ac:dyDescent="0.2"/>
    <row r="43227" ht="12.75" customHeight="1" x14ac:dyDescent="0.2"/>
    <row r="43228" ht="12.75" customHeight="1" x14ac:dyDescent="0.2"/>
    <row r="43229" ht="12.75" customHeight="1" x14ac:dyDescent="0.2"/>
    <row r="43230" ht="12.75" customHeight="1" x14ac:dyDescent="0.2"/>
    <row r="43231" ht="12.75" customHeight="1" x14ac:dyDescent="0.2"/>
    <row r="43232" ht="12.75" customHeight="1" x14ac:dyDescent="0.2"/>
    <row r="43233" ht="12.75" customHeight="1" x14ac:dyDescent="0.2"/>
    <row r="43234" ht="12.75" customHeight="1" x14ac:dyDescent="0.2"/>
    <row r="43235" ht="12.75" customHeight="1" x14ac:dyDescent="0.2"/>
    <row r="43236" ht="12.75" customHeight="1" x14ac:dyDescent="0.2"/>
    <row r="43237" ht="12.75" customHeight="1" x14ac:dyDescent="0.2"/>
    <row r="43238" ht="12.75" customHeight="1" x14ac:dyDescent="0.2"/>
    <row r="43239" ht="12.75" customHeight="1" x14ac:dyDescent="0.2"/>
    <row r="43240" ht="12.75" customHeight="1" x14ac:dyDescent="0.2"/>
    <row r="43241" ht="12.75" customHeight="1" x14ac:dyDescent="0.2"/>
    <row r="43242" ht="12.75" customHeight="1" x14ac:dyDescent="0.2"/>
    <row r="43243" ht="12.75" customHeight="1" x14ac:dyDescent="0.2"/>
    <row r="43244" ht="12.75" customHeight="1" x14ac:dyDescent="0.2"/>
    <row r="43245" ht="12.75" customHeight="1" x14ac:dyDescent="0.2"/>
    <row r="43246" ht="12.75" customHeight="1" x14ac:dyDescent="0.2"/>
    <row r="43247" ht="12.75" customHeight="1" x14ac:dyDescent="0.2"/>
    <row r="43248" ht="12.75" customHeight="1" x14ac:dyDescent="0.2"/>
    <row r="43249" ht="12.75" customHeight="1" x14ac:dyDescent="0.2"/>
    <row r="43250" ht="12.75" customHeight="1" x14ac:dyDescent="0.2"/>
    <row r="43251" ht="12.75" customHeight="1" x14ac:dyDescent="0.2"/>
    <row r="43252" ht="12.75" customHeight="1" x14ac:dyDescent="0.2"/>
    <row r="43253" ht="12.75" customHeight="1" x14ac:dyDescent="0.2"/>
    <row r="43254" ht="12.75" customHeight="1" x14ac:dyDescent="0.2"/>
    <row r="43255" ht="12.75" customHeight="1" x14ac:dyDescent="0.2"/>
    <row r="43256" ht="12.75" customHeight="1" x14ac:dyDescent="0.2"/>
    <row r="43257" ht="12.75" customHeight="1" x14ac:dyDescent="0.2"/>
    <row r="43258" ht="12.75" customHeight="1" x14ac:dyDescent="0.2"/>
    <row r="43259" ht="12.75" customHeight="1" x14ac:dyDescent="0.2"/>
    <row r="43260" ht="12.75" customHeight="1" x14ac:dyDescent="0.2"/>
    <row r="43261" ht="12.75" customHeight="1" x14ac:dyDescent="0.2"/>
    <row r="43262" ht="12.75" customHeight="1" x14ac:dyDescent="0.2"/>
    <row r="43263" ht="12.75" customHeight="1" x14ac:dyDescent="0.2"/>
    <row r="43264" ht="12.75" customHeight="1" x14ac:dyDescent="0.2"/>
    <row r="43265" ht="12.75" customHeight="1" x14ac:dyDescent="0.2"/>
    <row r="43266" ht="12.75" customHeight="1" x14ac:dyDescent="0.2"/>
    <row r="43267" ht="12.75" customHeight="1" x14ac:dyDescent="0.2"/>
    <row r="43268" ht="12.75" customHeight="1" x14ac:dyDescent="0.2"/>
    <row r="43269" ht="12.75" customHeight="1" x14ac:dyDescent="0.2"/>
    <row r="43270" ht="12.75" customHeight="1" x14ac:dyDescent="0.2"/>
    <row r="43271" ht="12.75" customHeight="1" x14ac:dyDescent="0.2"/>
    <row r="43272" ht="12.75" customHeight="1" x14ac:dyDescent="0.2"/>
    <row r="43273" ht="12.75" customHeight="1" x14ac:dyDescent="0.2"/>
    <row r="43274" ht="12.75" customHeight="1" x14ac:dyDescent="0.2"/>
    <row r="43275" ht="12.75" customHeight="1" x14ac:dyDescent="0.2"/>
    <row r="43276" ht="12.75" customHeight="1" x14ac:dyDescent="0.2"/>
    <row r="43277" ht="12.75" customHeight="1" x14ac:dyDescent="0.2"/>
    <row r="43278" ht="12.75" customHeight="1" x14ac:dyDescent="0.2"/>
    <row r="43279" ht="12.75" customHeight="1" x14ac:dyDescent="0.2"/>
    <row r="43280" ht="12.75" customHeight="1" x14ac:dyDescent="0.2"/>
    <row r="43281" ht="12.75" customHeight="1" x14ac:dyDescent="0.2"/>
    <row r="43282" ht="12.75" customHeight="1" x14ac:dyDescent="0.2"/>
    <row r="43283" ht="12.75" customHeight="1" x14ac:dyDescent="0.2"/>
    <row r="43284" ht="12.75" customHeight="1" x14ac:dyDescent="0.2"/>
    <row r="43285" ht="12.75" customHeight="1" x14ac:dyDescent="0.2"/>
    <row r="43286" ht="12.75" customHeight="1" x14ac:dyDescent="0.2"/>
    <row r="43287" ht="12.75" customHeight="1" x14ac:dyDescent="0.2"/>
    <row r="43288" ht="12.75" customHeight="1" x14ac:dyDescent="0.2"/>
    <row r="43289" ht="12.75" customHeight="1" x14ac:dyDescent="0.2"/>
    <row r="43290" ht="12.75" customHeight="1" x14ac:dyDescent="0.2"/>
    <row r="43291" ht="12.75" customHeight="1" x14ac:dyDescent="0.2"/>
    <row r="43292" ht="12.75" customHeight="1" x14ac:dyDescent="0.2"/>
    <row r="43293" ht="12.75" customHeight="1" x14ac:dyDescent="0.2"/>
    <row r="43294" ht="12.75" customHeight="1" x14ac:dyDescent="0.2"/>
    <row r="43295" ht="12.75" customHeight="1" x14ac:dyDescent="0.2"/>
    <row r="43296" ht="12.75" customHeight="1" x14ac:dyDescent="0.2"/>
    <row r="43297" ht="12.75" customHeight="1" x14ac:dyDescent="0.2"/>
    <row r="43298" ht="12.75" customHeight="1" x14ac:dyDescent="0.2"/>
    <row r="43299" ht="12.75" customHeight="1" x14ac:dyDescent="0.2"/>
    <row r="43300" ht="12.75" customHeight="1" x14ac:dyDescent="0.2"/>
    <row r="43301" ht="12.75" customHeight="1" x14ac:dyDescent="0.2"/>
    <row r="43302" ht="12.75" customHeight="1" x14ac:dyDescent="0.2"/>
    <row r="43303" ht="12.75" customHeight="1" x14ac:dyDescent="0.2"/>
    <row r="43304" ht="12.75" customHeight="1" x14ac:dyDescent="0.2"/>
    <row r="43305" ht="12.75" customHeight="1" x14ac:dyDescent="0.2"/>
    <row r="43306" ht="12.75" customHeight="1" x14ac:dyDescent="0.2"/>
    <row r="43307" ht="12.75" customHeight="1" x14ac:dyDescent="0.2"/>
    <row r="43308" ht="12.75" customHeight="1" x14ac:dyDescent="0.2"/>
    <row r="43309" ht="12.75" customHeight="1" x14ac:dyDescent="0.2"/>
    <row r="43310" ht="12.75" customHeight="1" x14ac:dyDescent="0.2"/>
    <row r="43311" ht="12.75" customHeight="1" x14ac:dyDescent="0.2"/>
    <row r="43312" ht="12.75" customHeight="1" x14ac:dyDescent="0.2"/>
    <row r="43313" ht="12.75" customHeight="1" x14ac:dyDescent="0.2"/>
    <row r="43314" ht="12.75" customHeight="1" x14ac:dyDescent="0.2"/>
    <row r="43315" ht="12.75" customHeight="1" x14ac:dyDescent="0.2"/>
    <row r="43316" ht="12.75" customHeight="1" x14ac:dyDescent="0.2"/>
    <row r="43317" ht="12.75" customHeight="1" x14ac:dyDescent="0.2"/>
    <row r="43318" ht="12.75" customHeight="1" x14ac:dyDescent="0.2"/>
    <row r="43319" ht="12.75" customHeight="1" x14ac:dyDescent="0.2"/>
    <row r="43320" ht="12.75" customHeight="1" x14ac:dyDescent="0.2"/>
    <row r="43321" ht="12.75" customHeight="1" x14ac:dyDescent="0.2"/>
    <row r="43322" ht="12.75" customHeight="1" x14ac:dyDescent="0.2"/>
    <row r="43323" ht="12.75" customHeight="1" x14ac:dyDescent="0.2"/>
    <row r="43324" ht="12.75" customHeight="1" x14ac:dyDescent="0.2"/>
    <row r="43325" ht="12.75" customHeight="1" x14ac:dyDescent="0.2"/>
    <row r="43326" ht="12.75" customHeight="1" x14ac:dyDescent="0.2"/>
    <row r="43327" ht="12.75" customHeight="1" x14ac:dyDescent="0.2"/>
    <row r="43328" ht="12.75" customHeight="1" x14ac:dyDescent="0.2"/>
    <row r="43329" ht="12.75" customHeight="1" x14ac:dyDescent="0.2"/>
    <row r="43330" ht="12.75" customHeight="1" x14ac:dyDescent="0.2"/>
    <row r="43331" ht="12.75" customHeight="1" x14ac:dyDescent="0.2"/>
    <row r="43332" ht="12.75" customHeight="1" x14ac:dyDescent="0.2"/>
    <row r="43333" ht="12.75" customHeight="1" x14ac:dyDescent="0.2"/>
    <row r="43334" ht="12.75" customHeight="1" x14ac:dyDescent="0.2"/>
    <row r="43335" ht="12.75" customHeight="1" x14ac:dyDescent="0.2"/>
    <row r="43336" ht="12.75" customHeight="1" x14ac:dyDescent="0.2"/>
    <row r="43337" ht="12.75" customHeight="1" x14ac:dyDescent="0.2"/>
    <row r="43338" ht="12.75" customHeight="1" x14ac:dyDescent="0.2"/>
    <row r="43339" ht="12.75" customHeight="1" x14ac:dyDescent="0.2"/>
    <row r="43340" ht="12.75" customHeight="1" x14ac:dyDescent="0.2"/>
    <row r="43341" ht="12.75" customHeight="1" x14ac:dyDescent="0.2"/>
    <row r="43342" ht="12.75" customHeight="1" x14ac:dyDescent="0.2"/>
    <row r="43343" ht="12.75" customHeight="1" x14ac:dyDescent="0.2"/>
    <row r="43344" ht="12.75" customHeight="1" x14ac:dyDescent="0.2"/>
    <row r="43345" ht="12.75" customHeight="1" x14ac:dyDescent="0.2"/>
    <row r="43346" ht="12.75" customHeight="1" x14ac:dyDescent="0.2"/>
    <row r="43347" ht="12.75" customHeight="1" x14ac:dyDescent="0.2"/>
    <row r="43348" ht="12.75" customHeight="1" x14ac:dyDescent="0.2"/>
    <row r="43349" ht="12.75" customHeight="1" x14ac:dyDescent="0.2"/>
    <row r="43350" ht="12.75" customHeight="1" x14ac:dyDescent="0.2"/>
    <row r="43351" ht="12.75" customHeight="1" x14ac:dyDescent="0.2"/>
    <row r="43352" ht="12.75" customHeight="1" x14ac:dyDescent="0.2"/>
    <row r="43353" ht="12.75" customHeight="1" x14ac:dyDescent="0.2"/>
    <row r="43354" ht="12.75" customHeight="1" x14ac:dyDescent="0.2"/>
    <row r="43355" ht="12.75" customHeight="1" x14ac:dyDescent="0.2"/>
    <row r="43356" ht="12.75" customHeight="1" x14ac:dyDescent="0.2"/>
    <row r="43357" ht="12.75" customHeight="1" x14ac:dyDescent="0.2"/>
    <row r="43358" ht="12.75" customHeight="1" x14ac:dyDescent="0.2"/>
    <row r="43359" ht="12.75" customHeight="1" x14ac:dyDescent="0.2"/>
    <row r="43360" ht="12.75" customHeight="1" x14ac:dyDescent="0.2"/>
    <row r="43361" ht="12.75" customHeight="1" x14ac:dyDescent="0.2"/>
    <row r="43362" ht="12.75" customHeight="1" x14ac:dyDescent="0.2"/>
    <row r="43363" ht="12.75" customHeight="1" x14ac:dyDescent="0.2"/>
    <row r="43364" ht="12.75" customHeight="1" x14ac:dyDescent="0.2"/>
    <row r="43365" ht="12.75" customHeight="1" x14ac:dyDescent="0.2"/>
    <row r="43366" ht="12.75" customHeight="1" x14ac:dyDescent="0.2"/>
    <row r="43367" ht="12.75" customHeight="1" x14ac:dyDescent="0.2"/>
    <row r="43368" ht="12.75" customHeight="1" x14ac:dyDescent="0.2"/>
    <row r="43369" ht="12.75" customHeight="1" x14ac:dyDescent="0.2"/>
    <row r="43370" ht="12.75" customHeight="1" x14ac:dyDescent="0.2"/>
    <row r="43371" ht="12.75" customHeight="1" x14ac:dyDescent="0.2"/>
    <row r="43372" ht="12.75" customHeight="1" x14ac:dyDescent="0.2"/>
    <row r="43373" ht="12.75" customHeight="1" x14ac:dyDescent="0.2"/>
    <row r="43374" ht="12.75" customHeight="1" x14ac:dyDescent="0.2"/>
    <row r="43375" ht="12.75" customHeight="1" x14ac:dyDescent="0.2"/>
    <row r="43376" ht="12.75" customHeight="1" x14ac:dyDescent="0.2"/>
    <row r="43377" ht="12.75" customHeight="1" x14ac:dyDescent="0.2"/>
    <row r="43378" ht="12.75" customHeight="1" x14ac:dyDescent="0.2"/>
    <row r="43379" ht="12.75" customHeight="1" x14ac:dyDescent="0.2"/>
    <row r="43380" ht="12.75" customHeight="1" x14ac:dyDescent="0.2"/>
    <row r="43381" ht="12.75" customHeight="1" x14ac:dyDescent="0.2"/>
    <row r="43382" ht="12.75" customHeight="1" x14ac:dyDescent="0.2"/>
    <row r="43383" ht="12.75" customHeight="1" x14ac:dyDescent="0.2"/>
    <row r="43384" ht="12.75" customHeight="1" x14ac:dyDescent="0.2"/>
    <row r="43385" ht="12.75" customHeight="1" x14ac:dyDescent="0.2"/>
    <row r="43386" ht="12.75" customHeight="1" x14ac:dyDescent="0.2"/>
    <row r="43387" ht="12.75" customHeight="1" x14ac:dyDescent="0.2"/>
    <row r="43388" ht="12.75" customHeight="1" x14ac:dyDescent="0.2"/>
    <row r="43389" ht="12.75" customHeight="1" x14ac:dyDescent="0.2"/>
    <row r="43390" ht="12.75" customHeight="1" x14ac:dyDescent="0.2"/>
    <row r="43391" ht="12.75" customHeight="1" x14ac:dyDescent="0.2"/>
    <row r="43392" ht="12.75" customHeight="1" x14ac:dyDescent="0.2"/>
    <row r="43393" ht="12.75" customHeight="1" x14ac:dyDescent="0.2"/>
    <row r="43394" ht="12.75" customHeight="1" x14ac:dyDescent="0.2"/>
    <row r="43395" ht="12.75" customHeight="1" x14ac:dyDescent="0.2"/>
    <row r="43396" ht="12.75" customHeight="1" x14ac:dyDescent="0.2"/>
    <row r="43397" ht="12.75" customHeight="1" x14ac:dyDescent="0.2"/>
    <row r="43398" ht="12.75" customHeight="1" x14ac:dyDescent="0.2"/>
    <row r="43399" ht="12.75" customHeight="1" x14ac:dyDescent="0.2"/>
    <row r="43400" ht="12.75" customHeight="1" x14ac:dyDescent="0.2"/>
    <row r="43401" ht="12.75" customHeight="1" x14ac:dyDescent="0.2"/>
    <row r="43402" ht="12.75" customHeight="1" x14ac:dyDescent="0.2"/>
    <row r="43403" ht="12.75" customHeight="1" x14ac:dyDescent="0.2"/>
    <row r="43404" ht="12.75" customHeight="1" x14ac:dyDescent="0.2"/>
    <row r="43405" ht="12.75" customHeight="1" x14ac:dyDescent="0.2"/>
    <row r="43406" ht="12.75" customHeight="1" x14ac:dyDescent="0.2"/>
    <row r="43407" ht="12.75" customHeight="1" x14ac:dyDescent="0.2"/>
    <row r="43408" ht="12.75" customHeight="1" x14ac:dyDescent="0.2"/>
    <row r="43409" ht="12.75" customHeight="1" x14ac:dyDescent="0.2"/>
    <row r="43410" ht="12.75" customHeight="1" x14ac:dyDescent="0.2"/>
    <row r="43411" ht="12.75" customHeight="1" x14ac:dyDescent="0.2"/>
    <row r="43412" ht="12.75" customHeight="1" x14ac:dyDescent="0.2"/>
    <row r="43413" ht="12.75" customHeight="1" x14ac:dyDescent="0.2"/>
    <row r="43414" ht="12.75" customHeight="1" x14ac:dyDescent="0.2"/>
    <row r="43415" ht="12.75" customHeight="1" x14ac:dyDescent="0.2"/>
    <row r="43416" ht="12.75" customHeight="1" x14ac:dyDescent="0.2"/>
    <row r="43417" ht="12.75" customHeight="1" x14ac:dyDescent="0.2"/>
    <row r="43418" ht="12.75" customHeight="1" x14ac:dyDescent="0.2"/>
    <row r="43419" ht="12.75" customHeight="1" x14ac:dyDescent="0.2"/>
    <row r="43420" ht="12.75" customHeight="1" x14ac:dyDescent="0.2"/>
    <row r="43421" ht="12.75" customHeight="1" x14ac:dyDescent="0.2"/>
    <row r="43422" ht="12.75" customHeight="1" x14ac:dyDescent="0.2"/>
    <row r="43423" ht="12.75" customHeight="1" x14ac:dyDescent="0.2"/>
    <row r="43424" ht="12.75" customHeight="1" x14ac:dyDescent="0.2"/>
    <row r="43425" ht="12.75" customHeight="1" x14ac:dyDescent="0.2"/>
    <row r="43426" ht="12.75" customHeight="1" x14ac:dyDescent="0.2"/>
    <row r="43427" ht="12.75" customHeight="1" x14ac:dyDescent="0.2"/>
    <row r="43428" ht="12.75" customHeight="1" x14ac:dyDescent="0.2"/>
    <row r="43429" ht="12.75" customHeight="1" x14ac:dyDescent="0.2"/>
    <row r="43430" ht="12.75" customHeight="1" x14ac:dyDescent="0.2"/>
    <row r="43431" ht="12.75" customHeight="1" x14ac:dyDescent="0.2"/>
    <row r="43432" ht="12.75" customHeight="1" x14ac:dyDescent="0.2"/>
    <row r="43433" ht="12.75" customHeight="1" x14ac:dyDescent="0.2"/>
    <row r="43434" ht="12.75" customHeight="1" x14ac:dyDescent="0.2"/>
    <row r="43435" ht="12.75" customHeight="1" x14ac:dyDescent="0.2"/>
    <row r="43436" ht="12.75" customHeight="1" x14ac:dyDescent="0.2"/>
    <row r="43437" ht="12.75" customHeight="1" x14ac:dyDescent="0.2"/>
    <row r="43438" ht="12.75" customHeight="1" x14ac:dyDescent="0.2"/>
    <row r="43439" ht="12.75" customHeight="1" x14ac:dyDescent="0.2"/>
    <row r="43440" ht="12.75" customHeight="1" x14ac:dyDescent="0.2"/>
    <row r="43441" ht="12.75" customHeight="1" x14ac:dyDescent="0.2"/>
    <row r="43442" ht="12.75" customHeight="1" x14ac:dyDescent="0.2"/>
    <row r="43443" ht="12.75" customHeight="1" x14ac:dyDescent="0.2"/>
    <row r="43444" ht="12.75" customHeight="1" x14ac:dyDescent="0.2"/>
    <row r="43445" ht="12.75" customHeight="1" x14ac:dyDescent="0.2"/>
    <row r="43446" ht="12.75" customHeight="1" x14ac:dyDescent="0.2"/>
    <row r="43447" ht="12.75" customHeight="1" x14ac:dyDescent="0.2"/>
    <row r="43448" ht="12.75" customHeight="1" x14ac:dyDescent="0.2"/>
    <row r="43449" ht="12.75" customHeight="1" x14ac:dyDescent="0.2"/>
    <row r="43450" ht="12.75" customHeight="1" x14ac:dyDescent="0.2"/>
    <row r="43451" ht="12.75" customHeight="1" x14ac:dyDescent="0.2"/>
    <row r="43452" ht="12.75" customHeight="1" x14ac:dyDescent="0.2"/>
    <row r="43453" ht="12.75" customHeight="1" x14ac:dyDescent="0.2"/>
    <row r="43454" ht="12.75" customHeight="1" x14ac:dyDescent="0.2"/>
    <row r="43455" ht="12.75" customHeight="1" x14ac:dyDescent="0.2"/>
    <row r="43456" ht="12.75" customHeight="1" x14ac:dyDescent="0.2"/>
    <row r="43457" ht="12.75" customHeight="1" x14ac:dyDescent="0.2"/>
    <row r="43458" ht="12.75" customHeight="1" x14ac:dyDescent="0.2"/>
    <row r="43459" ht="12.75" customHeight="1" x14ac:dyDescent="0.2"/>
    <row r="43460" ht="12.75" customHeight="1" x14ac:dyDescent="0.2"/>
    <row r="43461" ht="12.75" customHeight="1" x14ac:dyDescent="0.2"/>
    <row r="43462" ht="12.75" customHeight="1" x14ac:dyDescent="0.2"/>
    <row r="43463" ht="12.75" customHeight="1" x14ac:dyDescent="0.2"/>
    <row r="43464" ht="12.75" customHeight="1" x14ac:dyDescent="0.2"/>
    <row r="43465" ht="12.75" customHeight="1" x14ac:dyDescent="0.2"/>
    <row r="43466" ht="12.75" customHeight="1" x14ac:dyDescent="0.2"/>
    <row r="43467" ht="12.75" customHeight="1" x14ac:dyDescent="0.2"/>
    <row r="43468" ht="12.75" customHeight="1" x14ac:dyDescent="0.2"/>
    <row r="43469" ht="12.75" customHeight="1" x14ac:dyDescent="0.2"/>
    <row r="43470" ht="12.75" customHeight="1" x14ac:dyDescent="0.2"/>
    <row r="43471" ht="12.75" customHeight="1" x14ac:dyDescent="0.2"/>
    <row r="43472" ht="12.75" customHeight="1" x14ac:dyDescent="0.2"/>
    <row r="43473" ht="12.75" customHeight="1" x14ac:dyDescent="0.2"/>
    <row r="43474" ht="12.75" customHeight="1" x14ac:dyDescent="0.2"/>
    <row r="43475" ht="12.75" customHeight="1" x14ac:dyDescent="0.2"/>
    <row r="43476" ht="12.75" customHeight="1" x14ac:dyDescent="0.2"/>
    <row r="43477" ht="12.75" customHeight="1" x14ac:dyDescent="0.2"/>
    <row r="43478" ht="12.75" customHeight="1" x14ac:dyDescent="0.2"/>
    <row r="43479" ht="12.75" customHeight="1" x14ac:dyDescent="0.2"/>
    <row r="43480" ht="12.75" customHeight="1" x14ac:dyDescent="0.2"/>
    <row r="43481" ht="12.75" customHeight="1" x14ac:dyDescent="0.2"/>
    <row r="43482" ht="12.75" customHeight="1" x14ac:dyDescent="0.2"/>
    <row r="43483" ht="12.75" customHeight="1" x14ac:dyDescent="0.2"/>
    <row r="43484" ht="12.75" customHeight="1" x14ac:dyDescent="0.2"/>
    <row r="43485" ht="12.75" customHeight="1" x14ac:dyDescent="0.2"/>
    <row r="43486" ht="12.75" customHeight="1" x14ac:dyDescent="0.2"/>
    <row r="43487" ht="12.75" customHeight="1" x14ac:dyDescent="0.2"/>
    <row r="43488" ht="12.75" customHeight="1" x14ac:dyDescent="0.2"/>
    <row r="43489" ht="12.75" customHeight="1" x14ac:dyDescent="0.2"/>
    <row r="43490" ht="12.75" customHeight="1" x14ac:dyDescent="0.2"/>
    <row r="43491" ht="12.75" customHeight="1" x14ac:dyDescent="0.2"/>
    <row r="43492" ht="12.75" customHeight="1" x14ac:dyDescent="0.2"/>
    <row r="43493" ht="12.75" customHeight="1" x14ac:dyDescent="0.2"/>
    <row r="43494" ht="12.75" customHeight="1" x14ac:dyDescent="0.2"/>
    <row r="43495" ht="12.75" customHeight="1" x14ac:dyDescent="0.2"/>
    <row r="43496" ht="12.75" customHeight="1" x14ac:dyDescent="0.2"/>
    <row r="43497" ht="12.75" customHeight="1" x14ac:dyDescent="0.2"/>
    <row r="43498" ht="12.75" customHeight="1" x14ac:dyDescent="0.2"/>
    <row r="43499" ht="12.75" customHeight="1" x14ac:dyDescent="0.2"/>
    <row r="43500" ht="12.75" customHeight="1" x14ac:dyDescent="0.2"/>
    <row r="43501" ht="12.75" customHeight="1" x14ac:dyDescent="0.2"/>
    <row r="43502" ht="12.75" customHeight="1" x14ac:dyDescent="0.2"/>
    <row r="43503" ht="12.75" customHeight="1" x14ac:dyDescent="0.2"/>
    <row r="43504" ht="12.75" customHeight="1" x14ac:dyDescent="0.2"/>
    <row r="43505" ht="12.75" customHeight="1" x14ac:dyDescent="0.2"/>
    <row r="43506" ht="12.75" customHeight="1" x14ac:dyDescent="0.2"/>
    <row r="43507" ht="12.75" customHeight="1" x14ac:dyDescent="0.2"/>
    <row r="43508" ht="12.75" customHeight="1" x14ac:dyDescent="0.2"/>
    <row r="43509" ht="12.75" customHeight="1" x14ac:dyDescent="0.2"/>
    <row r="43510" ht="12.75" customHeight="1" x14ac:dyDescent="0.2"/>
    <row r="43511" ht="12.75" customHeight="1" x14ac:dyDescent="0.2"/>
    <row r="43512" ht="12.75" customHeight="1" x14ac:dyDescent="0.2"/>
    <row r="43513" ht="12.75" customHeight="1" x14ac:dyDescent="0.2"/>
    <row r="43514" ht="12.75" customHeight="1" x14ac:dyDescent="0.2"/>
    <row r="43515" ht="12.75" customHeight="1" x14ac:dyDescent="0.2"/>
    <row r="43516" ht="12.75" customHeight="1" x14ac:dyDescent="0.2"/>
    <row r="43517" ht="12.75" customHeight="1" x14ac:dyDescent="0.2"/>
    <row r="43518" ht="12.75" customHeight="1" x14ac:dyDescent="0.2"/>
    <row r="43519" ht="12.75" customHeight="1" x14ac:dyDescent="0.2"/>
    <row r="43520" ht="12.75" customHeight="1" x14ac:dyDescent="0.2"/>
    <row r="43521" ht="12.75" customHeight="1" x14ac:dyDescent="0.2"/>
    <row r="43522" ht="12.75" customHeight="1" x14ac:dyDescent="0.2"/>
    <row r="43523" ht="12.75" customHeight="1" x14ac:dyDescent="0.2"/>
    <row r="43524" ht="12.75" customHeight="1" x14ac:dyDescent="0.2"/>
    <row r="43525" ht="12.75" customHeight="1" x14ac:dyDescent="0.2"/>
    <row r="43526" ht="12.75" customHeight="1" x14ac:dyDescent="0.2"/>
    <row r="43527" ht="12.75" customHeight="1" x14ac:dyDescent="0.2"/>
    <row r="43528" ht="12.75" customHeight="1" x14ac:dyDescent="0.2"/>
    <row r="43529" ht="12.75" customHeight="1" x14ac:dyDescent="0.2"/>
    <row r="43530" ht="12.75" customHeight="1" x14ac:dyDescent="0.2"/>
    <row r="43531" ht="12.75" customHeight="1" x14ac:dyDescent="0.2"/>
    <row r="43532" ht="12.75" customHeight="1" x14ac:dyDescent="0.2"/>
    <row r="43533" ht="12.75" customHeight="1" x14ac:dyDescent="0.2"/>
    <row r="43534" ht="12.75" customHeight="1" x14ac:dyDescent="0.2"/>
    <row r="43535" ht="12.75" customHeight="1" x14ac:dyDescent="0.2"/>
    <row r="43536" ht="12.75" customHeight="1" x14ac:dyDescent="0.2"/>
    <row r="43537" ht="12.75" customHeight="1" x14ac:dyDescent="0.2"/>
    <row r="43538" ht="12.75" customHeight="1" x14ac:dyDescent="0.2"/>
    <row r="43539" ht="12.75" customHeight="1" x14ac:dyDescent="0.2"/>
    <row r="43540" ht="12.75" customHeight="1" x14ac:dyDescent="0.2"/>
    <row r="43541" ht="12.75" customHeight="1" x14ac:dyDescent="0.2"/>
    <row r="43542" ht="12.75" customHeight="1" x14ac:dyDescent="0.2"/>
    <row r="43543" ht="12.75" customHeight="1" x14ac:dyDescent="0.2"/>
    <row r="43544" ht="12.75" customHeight="1" x14ac:dyDescent="0.2"/>
    <row r="43545" ht="12.75" customHeight="1" x14ac:dyDescent="0.2"/>
    <row r="43546" ht="12.75" customHeight="1" x14ac:dyDescent="0.2"/>
    <row r="43547" ht="12.75" customHeight="1" x14ac:dyDescent="0.2"/>
    <row r="43548" ht="12.75" customHeight="1" x14ac:dyDescent="0.2"/>
    <row r="43549" ht="12.75" customHeight="1" x14ac:dyDescent="0.2"/>
    <row r="43550" ht="12.75" customHeight="1" x14ac:dyDescent="0.2"/>
    <row r="43551" ht="12.75" customHeight="1" x14ac:dyDescent="0.2"/>
    <row r="43552" ht="12.75" customHeight="1" x14ac:dyDescent="0.2"/>
    <row r="43553" ht="12.75" customHeight="1" x14ac:dyDescent="0.2"/>
    <row r="43554" ht="12.75" customHeight="1" x14ac:dyDescent="0.2"/>
    <row r="43555" ht="12.75" customHeight="1" x14ac:dyDescent="0.2"/>
    <row r="43556" ht="12.75" customHeight="1" x14ac:dyDescent="0.2"/>
    <row r="43557" ht="12.75" customHeight="1" x14ac:dyDescent="0.2"/>
    <row r="43558" ht="12.75" customHeight="1" x14ac:dyDescent="0.2"/>
    <row r="43559" ht="12.75" customHeight="1" x14ac:dyDescent="0.2"/>
    <row r="43560" ht="12.75" customHeight="1" x14ac:dyDescent="0.2"/>
    <row r="43561" ht="12.75" customHeight="1" x14ac:dyDescent="0.2"/>
    <row r="43562" ht="12.75" customHeight="1" x14ac:dyDescent="0.2"/>
    <row r="43563" ht="12.75" customHeight="1" x14ac:dyDescent="0.2"/>
    <row r="43564" ht="12.75" customHeight="1" x14ac:dyDescent="0.2"/>
    <row r="43565" ht="12.75" customHeight="1" x14ac:dyDescent="0.2"/>
    <row r="43566" ht="12.75" customHeight="1" x14ac:dyDescent="0.2"/>
    <row r="43567" ht="12.75" customHeight="1" x14ac:dyDescent="0.2"/>
    <row r="43568" ht="12.75" customHeight="1" x14ac:dyDescent="0.2"/>
    <row r="43569" ht="12.75" customHeight="1" x14ac:dyDescent="0.2"/>
    <row r="43570" ht="12.75" customHeight="1" x14ac:dyDescent="0.2"/>
    <row r="43571" ht="12.75" customHeight="1" x14ac:dyDescent="0.2"/>
    <row r="43572" ht="12.75" customHeight="1" x14ac:dyDescent="0.2"/>
    <row r="43573" ht="12.75" customHeight="1" x14ac:dyDescent="0.2"/>
    <row r="43574" ht="12.75" customHeight="1" x14ac:dyDescent="0.2"/>
    <row r="43575" ht="12.75" customHeight="1" x14ac:dyDescent="0.2"/>
    <row r="43576" ht="12.75" customHeight="1" x14ac:dyDescent="0.2"/>
    <row r="43577" ht="12.75" customHeight="1" x14ac:dyDescent="0.2"/>
    <row r="43578" ht="12.75" customHeight="1" x14ac:dyDescent="0.2"/>
    <row r="43579" ht="12.75" customHeight="1" x14ac:dyDescent="0.2"/>
    <row r="43580" ht="12.75" customHeight="1" x14ac:dyDescent="0.2"/>
    <row r="43581" ht="12.75" customHeight="1" x14ac:dyDescent="0.2"/>
    <row r="43582" ht="12.75" customHeight="1" x14ac:dyDescent="0.2"/>
    <row r="43583" ht="12.75" customHeight="1" x14ac:dyDescent="0.2"/>
    <row r="43584" ht="12.75" customHeight="1" x14ac:dyDescent="0.2"/>
    <row r="43585" ht="12.75" customHeight="1" x14ac:dyDescent="0.2"/>
    <row r="43586" ht="12.75" customHeight="1" x14ac:dyDescent="0.2"/>
    <row r="43587" ht="12.75" customHeight="1" x14ac:dyDescent="0.2"/>
    <row r="43588" ht="12.75" customHeight="1" x14ac:dyDescent="0.2"/>
    <row r="43589" ht="12.75" customHeight="1" x14ac:dyDescent="0.2"/>
    <row r="43590" ht="12.75" customHeight="1" x14ac:dyDescent="0.2"/>
    <row r="43591" ht="12.75" customHeight="1" x14ac:dyDescent="0.2"/>
    <row r="43592" ht="12.75" customHeight="1" x14ac:dyDescent="0.2"/>
    <row r="43593" ht="12.75" customHeight="1" x14ac:dyDescent="0.2"/>
    <row r="43594" ht="12.75" customHeight="1" x14ac:dyDescent="0.2"/>
    <row r="43595" ht="12.75" customHeight="1" x14ac:dyDescent="0.2"/>
    <row r="43596" ht="12.75" customHeight="1" x14ac:dyDescent="0.2"/>
    <row r="43597" ht="12.75" customHeight="1" x14ac:dyDescent="0.2"/>
    <row r="43598" ht="12.75" customHeight="1" x14ac:dyDescent="0.2"/>
    <row r="43599" ht="12.75" customHeight="1" x14ac:dyDescent="0.2"/>
    <row r="43600" ht="12.75" customHeight="1" x14ac:dyDescent="0.2"/>
    <row r="43601" ht="12.75" customHeight="1" x14ac:dyDescent="0.2"/>
    <row r="43602" ht="12.75" customHeight="1" x14ac:dyDescent="0.2"/>
    <row r="43603" ht="12.75" customHeight="1" x14ac:dyDescent="0.2"/>
    <row r="43604" ht="12.75" customHeight="1" x14ac:dyDescent="0.2"/>
    <row r="43605" ht="12.75" customHeight="1" x14ac:dyDescent="0.2"/>
    <row r="43606" ht="12.75" customHeight="1" x14ac:dyDescent="0.2"/>
    <row r="43607" ht="12.75" customHeight="1" x14ac:dyDescent="0.2"/>
    <row r="43608" ht="12.75" customHeight="1" x14ac:dyDescent="0.2"/>
    <row r="43609" ht="12.75" customHeight="1" x14ac:dyDescent="0.2"/>
    <row r="43610" ht="12.75" customHeight="1" x14ac:dyDescent="0.2"/>
    <row r="43611" ht="12.75" customHeight="1" x14ac:dyDescent="0.2"/>
    <row r="43612" ht="12.75" customHeight="1" x14ac:dyDescent="0.2"/>
    <row r="43613" ht="12.75" customHeight="1" x14ac:dyDescent="0.2"/>
    <row r="43614" ht="12.75" customHeight="1" x14ac:dyDescent="0.2"/>
    <row r="43615" ht="12.75" customHeight="1" x14ac:dyDescent="0.2"/>
    <row r="43616" ht="12.75" customHeight="1" x14ac:dyDescent="0.2"/>
    <row r="43617" ht="12.75" customHeight="1" x14ac:dyDescent="0.2"/>
    <row r="43618" ht="12.75" customHeight="1" x14ac:dyDescent="0.2"/>
    <row r="43619" ht="12.75" customHeight="1" x14ac:dyDescent="0.2"/>
    <row r="43620" ht="12.75" customHeight="1" x14ac:dyDescent="0.2"/>
    <row r="43621" ht="12.75" customHeight="1" x14ac:dyDescent="0.2"/>
    <row r="43622" ht="12.75" customHeight="1" x14ac:dyDescent="0.2"/>
    <row r="43623" ht="12.75" customHeight="1" x14ac:dyDescent="0.2"/>
    <row r="43624" ht="12.75" customHeight="1" x14ac:dyDescent="0.2"/>
    <row r="43625" ht="12.75" customHeight="1" x14ac:dyDescent="0.2"/>
    <row r="43626" ht="12.75" customHeight="1" x14ac:dyDescent="0.2"/>
    <row r="43627" ht="12.75" customHeight="1" x14ac:dyDescent="0.2"/>
    <row r="43628" ht="12.75" customHeight="1" x14ac:dyDescent="0.2"/>
    <row r="43629" ht="12.75" customHeight="1" x14ac:dyDescent="0.2"/>
    <row r="43630" ht="12.75" customHeight="1" x14ac:dyDescent="0.2"/>
    <row r="43631" ht="12.75" customHeight="1" x14ac:dyDescent="0.2"/>
    <row r="43632" ht="12.75" customHeight="1" x14ac:dyDescent="0.2"/>
    <row r="43633" ht="12.75" customHeight="1" x14ac:dyDescent="0.2"/>
    <row r="43634" ht="12.75" customHeight="1" x14ac:dyDescent="0.2"/>
    <row r="43635" ht="12.75" customHeight="1" x14ac:dyDescent="0.2"/>
    <row r="43636" ht="12.75" customHeight="1" x14ac:dyDescent="0.2"/>
    <row r="43637" ht="12.75" customHeight="1" x14ac:dyDescent="0.2"/>
    <row r="43638" ht="12.75" customHeight="1" x14ac:dyDescent="0.2"/>
    <row r="43639" ht="12.75" customHeight="1" x14ac:dyDescent="0.2"/>
    <row r="43640" ht="12.75" customHeight="1" x14ac:dyDescent="0.2"/>
    <row r="43641" ht="12.75" customHeight="1" x14ac:dyDescent="0.2"/>
    <row r="43642" ht="12.75" customHeight="1" x14ac:dyDescent="0.2"/>
    <row r="43643" ht="12.75" customHeight="1" x14ac:dyDescent="0.2"/>
    <row r="43644" ht="12.75" customHeight="1" x14ac:dyDescent="0.2"/>
    <row r="43645" ht="12.75" customHeight="1" x14ac:dyDescent="0.2"/>
    <row r="43646" ht="12.75" customHeight="1" x14ac:dyDescent="0.2"/>
    <row r="43647" ht="12.75" customHeight="1" x14ac:dyDescent="0.2"/>
    <row r="43648" ht="12.75" customHeight="1" x14ac:dyDescent="0.2"/>
    <row r="43649" ht="12.75" customHeight="1" x14ac:dyDescent="0.2"/>
    <row r="43650" ht="12.75" customHeight="1" x14ac:dyDescent="0.2"/>
    <row r="43651" ht="12.75" customHeight="1" x14ac:dyDescent="0.2"/>
    <row r="43652" ht="12.75" customHeight="1" x14ac:dyDescent="0.2"/>
    <row r="43653" ht="12.75" customHeight="1" x14ac:dyDescent="0.2"/>
    <row r="43654" ht="12.75" customHeight="1" x14ac:dyDescent="0.2"/>
    <row r="43655" ht="12.75" customHeight="1" x14ac:dyDescent="0.2"/>
    <row r="43656" ht="12.75" customHeight="1" x14ac:dyDescent="0.2"/>
    <row r="43657" ht="12.75" customHeight="1" x14ac:dyDescent="0.2"/>
    <row r="43658" ht="12.75" customHeight="1" x14ac:dyDescent="0.2"/>
    <row r="43659" ht="12.75" customHeight="1" x14ac:dyDescent="0.2"/>
    <row r="43660" ht="12.75" customHeight="1" x14ac:dyDescent="0.2"/>
    <row r="43661" ht="12.75" customHeight="1" x14ac:dyDescent="0.2"/>
    <row r="43662" ht="12.75" customHeight="1" x14ac:dyDescent="0.2"/>
    <row r="43663" ht="12.75" customHeight="1" x14ac:dyDescent="0.2"/>
    <row r="43664" ht="12.75" customHeight="1" x14ac:dyDescent="0.2"/>
    <row r="43665" ht="12.75" customHeight="1" x14ac:dyDescent="0.2"/>
    <row r="43666" ht="12.75" customHeight="1" x14ac:dyDescent="0.2"/>
    <row r="43667" ht="12.75" customHeight="1" x14ac:dyDescent="0.2"/>
    <row r="43668" ht="12.75" customHeight="1" x14ac:dyDescent="0.2"/>
    <row r="43669" ht="12.75" customHeight="1" x14ac:dyDescent="0.2"/>
    <row r="43670" ht="12.75" customHeight="1" x14ac:dyDescent="0.2"/>
    <row r="43671" ht="12.75" customHeight="1" x14ac:dyDescent="0.2"/>
    <row r="43672" ht="12.75" customHeight="1" x14ac:dyDescent="0.2"/>
    <row r="43673" ht="12.75" customHeight="1" x14ac:dyDescent="0.2"/>
    <row r="43674" ht="12.75" customHeight="1" x14ac:dyDescent="0.2"/>
    <row r="43675" ht="12.75" customHeight="1" x14ac:dyDescent="0.2"/>
    <row r="43676" ht="12.75" customHeight="1" x14ac:dyDescent="0.2"/>
    <row r="43677" ht="12.75" customHeight="1" x14ac:dyDescent="0.2"/>
    <row r="43678" ht="12.75" customHeight="1" x14ac:dyDescent="0.2"/>
    <row r="43679" ht="12.75" customHeight="1" x14ac:dyDescent="0.2"/>
    <row r="43680" ht="12.75" customHeight="1" x14ac:dyDescent="0.2"/>
    <row r="43681" ht="12.75" customHeight="1" x14ac:dyDescent="0.2"/>
    <row r="43682" ht="12.75" customHeight="1" x14ac:dyDescent="0.2"/>
    <row r="43683" ht="12.75" customHeight="1" x14ac:dyDescent="0.2"/>
    <row r="43684" ht="12.75" customHeight="1" x14ac:dyDescent="0.2"/>
    <row r="43685" ht="12.75" customHeight="1" x14ac:dyDescent="0.2"/>
    <row r="43686" ht="12.75" customHeight="1" x14ac:dyDescent="0.2"/>
    <row r="43687" ht="12.75" customHeight="1" x14ac:dyDescent="0.2"/>
    <row r="43688" ht="12.75" customHeight="1" x14ac:dyDescent="0.2"/>
    <row r="43689" ht="12.75" customHeight="1" x14ac:dyDescent="0.2"/>
    <row r="43690" ht="12.75" customHeight="1" x14ac:dyDescent="0.2"/>
    <row r="43691" ht="12.75" customHeight="1" x14ac:dyDescent="0.2"/>
    <row r="43692" ht="12.75" customHeight="1" x14ac:dyDescent="0.2"/>
    <row r="43693" ht="12.75" customHeight="1" x14ac:dyDescent="0.2"/>
    <row r="43694" ht="12.75" customHeight="1" x14ac:dyDescent="0.2"/>
    <row r="43695" ht="12.75" customHeight="1" x14ac:dyDescent="0.2"/>
    <row r="43696" ht="12.75" customHeight="1" x14ac:dyDescent="0.2"/>
    <row r="43697" ht="12.75" customHeight="1" x14ac:dyDescent="0.2"/>
    <row r="43698" ht="12.75" customHeight="1" x14ac:dyDescent="0.2"/>
    <row r="43699" ht="12.75" customHeight="1" x14ac:dyDescent="0.2"/>
    <row r="43700" ht="12.75" customHeight="1" x14ac:dyDescent="0.2"/>
    <row r="43701" ht="12.75" customHeight="1" x14ac:dyDescent="0.2"/>
    <row r="43702" ht="12.75" customHeight="1" x14ac:dyDescent="0.2"/>
    <row r="43703" ht="12.75" customHeight="1" x14ac:dyDescent="0.2"/>
    <row r="43704" ht="12.75" customHeight="1" x14ac:dyDescent="0.2"/>
    <row r="43705" ht="12.75" customHeight="1" x14ac:dyDescent="0.2"/>
    <row r="43706" ht="12.75" customHeight="1" x14ac:dyDescent="0.2"/>
    <row r="43707" ht="12.75" customHeight="1" x14ac:dyDescent="0.2"/>
    <row r="43708" ht="12.75" customHeight="1" x14ac:dyDescent="0.2"/>
    <row r="43709" ht="12.75" customHeight="1" x14ac:dyDescent="0.2"/>
    <row r="43710" ht="12.75" customHeight="1" x14ac:dyDescent="0.2"/>
    <row r="43711" ht="12.75" customHeight="1" x14ac:dyDescent="0.2"/>
    <row r="43712" ht="12.75" customHeight="1" x14ac:dyDescent="0.2"/>
    <row r="43713" ht="12.75" customHeight="1" x14ac:dyDescent="0.2"/>
    <row r="43714" ht="12.75" customHeight="1" x14ac:dyDescent="0.2"/>
    <row r="43715" ht="12.75" customHeight="1" x14ac:dyDescent="0.2"/>
    <row r="43716" ht="12.75" customHeight="1" x14ac:dyDescent="0.2"/>
    <row r="43717" ht="12.75" customHeight="1" x14ac:dyDescent="0.2"/>
    <row r="43718" ht="12.75" customHeight="1" x14ac:dyDescent="0.2"/>
    <row r="43719" ht="12.75" customHeight="1" x14ac:dyDescent="0.2"/>
    <row r="43720" ht="12.75" customHeight="1" x14ac:dyDescent="0.2"/>
    <row r="43721" ht="12.75" customHeight="1" x14ac:dyDescent="0.2"/>
    <row r="43722" ht="12.75" customHeight="1" x14ac:dyDescent="0.2"/>
    <row r="43723" ht="12.75" customHeight="1" x14ac:dyDescent="0.2"/>
    <row r="43724" ht="12.75" customHeight="1" x14ac:dyDescent="0.2"/>
    <row r="43725" ht="12.75" customHeight="1" x14ac:dyDescent="0.2"/>
    <row r="43726" ht="12.75" customHeight="1" x14ac:dyDescent="0.2"/>
    <row r="43727" ht="12.75" customHeight="1" x14ac:dyDescent="0.2"/>
    <row r="43728" ht="12.75" customHeight="1" x14ac:dyDescent="0.2"/>
    <row r="43729" ht="12.75" customHeight="1" x14ac:dyDescent="0.2"/>
    <row r="43730" ht="12.75" customHeight="1" x14ac:dyDescent="0.2"/>
    <row r="43731" ht="12.75" customHeight="1" x14ac:dyDescent="0.2"/>
    <row r="43732" ht="12.75" customHeight="1" x14ac:dyDescent="0.2"/>
    <row r="43733" ht="12.75" customHeight="1" x14ac:dyDescent="0.2"/>
    <row r="43734" ht="12.75" customHeight="1" x14ac:dyDescent="0.2"/>
    <row r="43735" ht="12.75" customHeight="1" x14ac:dyDescent="0.2"/>
    <row r="43736" ht="12.75" customHeight="1" x14ac:dyDescent="0.2"/>
    <row r="43737" ht="12.75" customHeight="1" x14ac:dyDescent="0.2"/>
    <row r="43738" ht="12.75" customHeight="1" x14ac:dyDescent="0.2"/>
    <row r="43739" ht="12.75" customHeight="1" x14ac:dyDescent="0.2"/>
    <row r="43740" ht="12.75" customHeight="1" x14ac:dyDescent="0.2"/>
    <row r="43741" ht="12.75" customHeight="1" x14ac:dyDescent="0.2"/>
    <row r="43742" ht="12.75" customHeight="1" x14ac:dyDescent="0.2"/>
    <row r="43743" ht="12.75" customHeight="1" x14ac:dyDescent="0.2"/>
    <row r="43744" ht="12.75" customHeight="1" x14ac:dyDescent="0.2"/>
    <row r="43745" ht="12.75" customHeight="1" x14ac:dyDescent="0.2"/>
    <row r="43746" ht="12.75" customHeight="1" x14ac:dyDescent="0.2"/>
    <row r="43747" ht="12.75" customHeight="1" x14ac:dyDescent="0.2"/>
    <row r="43748" ht="12.75" customHeight="1" x14ac:dyDescent="0.2"/>
    <row r="43749" ht="12.75" customHeight="1" x14ac:dyDescent="0.2"/>
    <row r="43750" ht="12.75" customHeight="1" x14ac:dyDescent="0.2"/>
    <row r="43751" ht="12.75" customHeight="1" x14ac:dyDescent="0.2"/>
    <row r="43752" ht="12.75" customHeight="1" x14ac:dyDescent="0.2"/>
    <row r="43753" ht="12.75" customHeight="1" x14ac:dyDescent="0.2"/>
    <row r="43754" ht="12.75" customHeight="1" x14ac:dyDescent="0.2"/>
    <row r="43755" ht="12.75" customHeight="1" x14ac:dyDescent="0.2"/>
    <row r="43756" ht="12.75" customHeight="1" x14ac:dyDescent="0.2"/>
    <row r="43757" ht="12.75" customHeight="1" x14ac:dyDescent="0.2"/>
    <row r="43758" ht="12.75" customHeight="1" x14ac:dyDescent="0.2"/>
    <row r="43759" ht="12.75" customHeight="1" x14ac:dyDescent="0.2"/>
    <row r="43760" ht="12.75" customHeight="1" x14ac:dyDescent="0.2"/>
    <row r="43761" ht="12.75" customHeight="1" x14ac:dyDescent="0.2"/>
    <row r="43762" ht="12.75" customHeight="1" x14ac:dyDescent="0.2"/>
    <row r="43763" ht="12.75" customHeight="1" x14ac:dyDescent="0.2"/>
    <row r="43764" ht="12.75" customHeight="1" x14ac:dyDescent="0.2"/>
    <row r="43765" ht="12.75" customHeight="1" x14ac:dyDescent="0.2"/>
    <row r="43766" ht="12.75" customHeight="1" x14ac:dyDescent="0.2"/>
    <row r="43767" ht="12.75" customHeight="1" x14ac:dyDescent="0.2"/>
    <row r="43768" ht="12.75" customHeight="1" x14ac:dyDescent="0.2"/>
    <row r="43769" ht="12.75" customHeight="1" x14ac:dyDescent="0.2"/>
    <row r="43770" ht="12.75" customHeight="1" x14ac:dyDescent="0.2"/>
    <row r="43771" ht="12.75" customHeight="1" x14ac:dyDescent="0.2"/>
    <row r="43772" ht="12.75" customHeight="1" x14ac:dyDescent="0.2"/>
    <row r="43773" ht="12.75" customHeight="1" x14ac:dyDescent="0.2"/>
    <row r="43774" ht="12.75" customHeight="1" x14ac:dyDescent="0.2"/>
    <row r="43775" ht="12.75" customHeight="1" x14ac:dyDescent="0.2"/>
    <row r="43776" ht="12.75" customHeight="1" x14ac:dyDescent="0.2"/>
    <row r="43777" ht="12.75" customHeight="1" x14ac:dyDescent="0.2"/>
    <row r="43778" ht="12.75" customHeight="1" x14ac:dyDescent="0.2"/>
    <row r="43779" ht="12.75" customHeight="1" x14ac:dyDescent="0.2"/>
    <row r="43780" ht="12.75" customHeight="1" x14ac:dyDescent="0.2"/>
    <row r="43781" ht="12.75" customHeight="1" x14ac:dyDescent="0.2"/>
    <row r="43782" ht="12.75" customHeight="1" x14ac:dyDescent="0.2"/>
    <row r="43783" ht="12.75" customHeight="1" x14ac:dyDescent="0.2"/>
    <row r="43784" ht="12.75" customHeight="1" x14ac:dyDescent="0.2"/>
    <row r="43785" ht="12.75" customHeight="1" x14ac:dyDescent="0.2"/>
    <row r="43786" ht="12.75" customHeight="1" x14ac:dyDescent="0.2"/>
    <row r="43787" ht="12.75" customHeight="1" x14ac:dyDescent="0.2"/>
    <row r="43788" ht="12.75" customHeight="1" x14ac:dyDescent="0.2"/>
    <row r="43789" ht="12.75" customHeight="1" x14ac:dyDescent="0.2"/>
    <row r="43790" ht="12.75" customHeight="1" x14ac:dyDescent="0.2"/>
    <row r="43791" ht="12.75" customHeight="1" x14ac:dyDescent="0.2"/>
    <row r="43792" ht="12.75" customHeight="1" x14ac:dyDescent="0.2"/>
    <row r="43793" ht="12.75" customHeight="1" x14ac:dyDescent="0.2"/>
    <row r="43794" ht="12.75" customHeight="1" x14ac:dyDescent="0.2"/>
    <row r="43795" ht="12.75" customHeight="1" x14ac:dyDescent="0.2"/>
    <row r="43796" ht="12.75" customHeight="1" x14ac:dyDescent="0.2"/>
    <row r="43797" ht="12.75" customHeight="1" x14ac:dyDescent="0.2"/>
    <row r="43798" ht="12.75" customHeight="1" x14ac:dyDescent="0.2"/>
    <row r="43799" ht="12.75" customHeight="1" x14ac:dyDescent="0.2"/>
    <row r="43800" ht="12.75" customHeight="1" x14ac:dyDescent="0.2"/>
    <row r="43801" ht="12.75" customHeight="1" x14ac:dyDescent="0.2"/>
    <row r="43802" ht="12.75" customHeight="1" x14ac:dyDescent="0.2"/>
    <row r="43803" ht="12.75" customHeight="1" x14ac:dyDescent="0.2"/>
    <row r="43804" ht="12.75" customHeight="1" x14ac:dyDescent="0.2"/>
    <row r="43805" ht="12.75" customHeight="1" x14ac:dyDescent="0.2"/>
    <row r="43806" ht="12.75" customHeight="1" x14ac:dyDescent="0.2"/>
    <row r="43807" ht="12.75" customHeight="1" x14ac:dyDescent="0.2"/>
    <row r="43808" ht="12.75" customHeight="1" x14ac:dyDescent="0.2"/>
    <row r="43809" ht="12.75" customHeight="1" x14ac:dyDescent="0.2"/>
    <row r="43810" ht="12.75" customHeight="1" x14ac:dyDescent="0.2"/>
    <row r="43811" ht="12.75" customHeight="1" x14ac:dyDescent="0.2"/>
    <row r="43812" ht="12.75" customHeight="1" x14ac:dyDescent="0.2"/>
    <row r="43813" ht="12.75" customHeight="1" x14ac:dyDescent="0.2"/>
    <row r="43814" ht="12.75" customHeight="1" x14ac:dyDescent="0.2"/>
    <row r="43815" ht="12.75" customHeight="1" x14ac:dyDescent="0.2"/>
    <row r="43816" ht="12.75" customHeight="1" x14ac:dyDescent="0.2"/>
    <row r="43817" ht="12.75" customHeight="1" x14ac:dyDescent="0.2"/>
    <row r="43818" ht="12.75" customHeight="1" x14ac:dyDescent="0.2"/>
    <row r="43819" ht="12.75" customHeight="1" x14ac:dyDescent="0.2"/>
    <row r="43820" ht="12.75" customHeight="1" x14ac:dyDescent="0.2"/>
    <row r="43821" ht="12.75" customHeight="1" x14ac:dyDescent="0.2"/>
    <row r="43822" ht="12.75" customHeight="1" x14ac:dyDescent="0.2"/>
    <row r="43823" ht="12.75" customHeight="1" x14ac:dyDescent="0.2"/>
    <row r="43824" ht="12.75" customHeight="1" x14ac:dyDescent="0.2"/>
    <row r="43825" ht="12.75" customHeight="1" x14ac:dyDescent="0.2"/>
    <row r="43826" ht="12.75" customHeight="1" x14ac:dyDescent="0.2"/>
    <row r="43827" ht="12.75" customHeight="1" x14ac:dyDescent="0.2"/>
    <row r="43828" ht="12.75" customHeight="1" x14ac:dyDescent="0.2"/>
    <row r="43829" ht="12.75" customHeight="1" x14ac:dyDescent="0.2"/>
    <row r="43830" ht="12.75" customHeight="1" x14ac:dyDescent="0.2"/>
    <row r="43831" ht="12.75" customHeight="1" x14ac:dyDescent="0.2"/>
    <row r="43832" ht="12.75" customHeight="1" x14ac:dyDescent="0.2"/>
    <row r="43833" ht="12.75" customHeight="1" x14ac:dyDescent="0.2"/>
    <row r="43834" ht="12.75" customHeight="1" x14ac:dyDescent="0.2"/>
    <row r="43835" ht="12.75" customHeight="1" x14ac:dyDescent="0.2"/>
    <row r="43836" ht="12.75" customHeight="1" x14ac:dyDescent="0.2"/>
    <row r="43837" ht="12.75" customHeight="1" x14ac:dyDescent="0.2"/>
    <row r="43838" ht="12.75" customHeight="1" x14ac:dyDescent="0.2"/>
    <row r="43839" ht="12.75" customHeight="1" x14ac:dyDescent="0.2"/>
    <row r="43840" ht="12.75" customHeight="1" x14ac:dyDescent="0.2"/>
    <row r="43841" ht="12.75" customHeight="1" x14ac:dyDescent="0.2"/>
    <row r="43842" ht="12.75" customHeight="1" x14ac:dyDescent="0.2"/>
    <row r="43843" ht="12.75" customHeight="1" x14ac:dyDescent="0.2"/>
    <row r="43844" ht="12.75" customHeight="1" x14ac:dyDescent="0.2"/>
    <row r="43845" ht="12.75" customHeight="1" x14ac:dyDescent="0.2"/>
    <row r="43846" ht="12.75" customHeight="1" x14ac:dyDescent="0.2"/>
    <row r="43847" ht="12.75" customHeight="1" x14ac:dyDescent="0.2"/>
    <row r="43848" ht="12.75" customHeight="1" x14ac:dyDescent="0.2"/>
    <row r="43849" ht="12.75" customHeight="1" x14ac:dyDescent="0.2"/>
    <row r="43850" ht="12.75" customHeight="1" x14ac:dyDescent="0.2"/>
    <row r="43851" ht="12.75" customHeight="1" x14ac:dyDescent="0.2"/>
    <row r="43852" ht="12.75" customHeight="1" x14ac:dyDescent="0.2"/>
    <row r="43853" ht="12.75" customHeight="1" x14ac:dyDescent="0.2"/>
    <row r="43854" ht="12.75" customHeight="1" x14ac:dyDescent="0.2"/>
    <row r="43855" ht="12.75" customHeight="1" x14ac:dyDescent="0.2"/>
    <row r="43856" ht="12.75" customHeight="1" x14ac:dyDescent="0.2"/>
    <row r="43857" ht="12.75" customHeight="1" x14ac:dyDescent="0.2"/>
    <row r="43858" ht="12.75" customHeight="1" x14ac:dyDescent="0.2"/>
    <row r="43859" ht="12.75" customHeight="1" x14ac:dyDescent="0.2"/>
    <row r="43860" ht="12.75" customHeight="1" x14ac:dyDescent="0.2"/>
    <row r="43861" ht="12.75" customHeight="1" x14ac:dyDescent="0.2"/>
    <row r="43862" ht="12.75" customHeight="1" x14ac:dyDescent="0.2"/>
    <row r="43863" ht="12.75" customHeight="1" x14ac:dyDescent="0.2"/>
    <row r="43864" ht="12.75" customHeight="1" x14ac:dyDescent="0.2"/>
    <row r="43865" ht="12.75" customHeight="1" x14ac:dyDescent="0.2"/>
    <row r="43866" ht="12.75" customHeight="1" x14ac:dyDescent="0.2"/>
    <row r="43867" ht="12.75" customHeight="1" x14ac:dyDescent="0.2"/>
    <row r="43868" ht="12.75" customHeight="1" x14ac:dyDescent="0.2"/>
    <row r="43869" ht="12.75" customHeight="1" x14ac:dyDescent="0.2"/>
    <row r="43870" ht="12.75" customHeight="1" x14ac:dyDescent="0.2"/>
    <row r="43871" ht="12.75" customHeight="1" x14ac:dyDescent="0.2"/>
    <row r="43872" ht="12.75" customHeight="1" x14ac:dyDescent="0.2"/>
    <row r="43873" ht="12.75" customHeight="1" x14ac:dyDescent="0.2"/>
    <row r="43874" ht="12.75" customHeight="1" x14ac:dyDescent="0.2"/>
    <row r="43875" ht="12.75" customHeight="1" x14ac:dyDescent="0.2"/>
    <row r="43876" ht="12.75" customHeight="1" x14ac:dyDescent="0.2"/>
    <row r="43877" ht="12.75" customHeight="1" x14ac:dyDescent="0.2"/>
    <row r="43878" ht="12.75" customHeight="1" x14ac:dyDescent="0.2"/>
    <row r="43879" ht="12.75" customHeight="1" x14ac:dyDescent="0.2"/>
    <row r="43880" ht="12.75" customHeight="1" x14ac:dyDescent="0.2"/>
    <row r="43881" ht="12.75" customHeight="1" x14ac:dyDescent="0.2"/>
    <row r="43882" ht="12.75" customHeight="1" x14ac:dyDescent="0.2"/>
    <row r="43883" ht="12.75" customHeight="1" x14ac:dyDescent="0.2"/>
    <row r="43884" ht="12.75" customHeight="1" x14ac:dyDescent="0.2"/>
    <row r="43885" ht="12.75" customHeight="1" x14ac:dyDescent="0.2"/>
    <row r="43886" ht="12.75" customHeight="1" x14ac:dyDescent="0.2"/>
    <row r="43887" ht="12.75" customHeight="1" x14ac:dyDescent="0.2"/>
    <row r="43888" ht="12.75" customHeight="1" x14ac:dyDescent="0.2"/>
    <row r="43889" ht="12.75" customHeight="1" x14ac:dyDescent="0.2"/>
    <row r="43890" ht="12.75" customHeight="1" x14ac:dyDescent="0.2"/>
    <row r="43891" ht="12.75" customHeight="1" x14ac:dyDescent="0.2"/>
    <row r="43892" ht="12.75" customHeight="1" x14ac:dyDescent="0.2"/>
    <row r="43893" ht="12.75" customHeight="1" x14ac:dyDescent="0.2"/>
    <row r="43894" ht="12.75" customHeight="1" x14ac:dyDescent="0.2"/>
    <row r="43895" ht="12.75" customHeight="1" x14ac:dyDescent="0.2"/>
    <row r="43896" ht="12.75" customHeight="1" x14ac:dyDescent="0.2"/>
    <row r="43897" ht="12.75" customHeight="1" x14ac:dyDescent="0.2"/>
    <row r="43898" ht="12.75" customHeight="1" x14ac:dyDescent="0.2"/>
    <row r="43899" ht="12.75" customHeight="1" x14ac:dyDescent="0.2"/>
    <row r="43900" ht="12.75" customHeight="1" x14ac:dyDescent="0.2"/>
    <row r="43901" ht="12.75" customHeight="1" x14ac:dyDescent="0.2"/>
    <row r="43902" ht="12.75" customHeight="1" x14ac:dyDescent="0.2"/>
    <row r="43903" ht="12.75" customHeight="1" x14ac:dyDescent="0.2"/>
    <row r="43904" ht="12.75" customHeight="1" x14ac:dyDescent="0.2"/>
    <row r="43905" ht="12.75" customHeight="1" x14ac:dyDescent="0.2"/>
    <row r="43906" ht="12.75" customHeight="1" x14ac:dyDescent="0.2"/>
    <row r="43907" ht="12.75" customHeight="1" x14ac:dyDescent="0.2"/>
    <row r="43908" ht="12.75" customHeight="1" x14ac:dyDescent="0.2"/>
    <row r="43909" ht="12.75" customHeight="1" x14ac:dyDescent="0.2"/>
    <row r="43910" ht="12.75" customHeight="1" x14ac:dyDescent="0.2"/>
    <row r="43911" ht="12.75" customHeight="1" x14ac:dyDescent="0.2"/>
    <row r="43912" ht="12.75" customHeight="1" x14ac:dyDescent="0.2"/>
    <row r="43913" ht="12.75" customHeight="1" x14ac:dyDescent="0.2"/>
    <row r="43914" ht="12.75" customHeight="1" x14ac:dyDescent="0.2"/>
    <row r="43915" ht="12.75" customHeight="1" x14ac:dyDescent="0.2"/>
    <row r="43916" ht="12.75" customHeight="1" x14ac:dyDescent="0.2"/>
    <row r="43917" ht="12.75" customHeight="1" x14ac:dyDescent="0.2"/>
    <row r="43918" ht="12.75" customHeight="1" x14ac:dyDescent="0.2"/>
    <row r="43919" ht="12.75" customHeight="1" x14ac:dyDescent="0.2"/>
    <row r="43920" ht="12.75" customHeight="1" x14ac:dyDescent="0.2"/>
    <row r="43921" ht="12.75" customHeight="1" x14ac:dyDescent="0.2"/>
    <row r="43922" ht="12.75" customHeight="1" x14ac:dyDescent="0.2"/>
    <row r="43923" ht="12.75" customHeight="1" x14ac:dyDescent="0.2"/>
    <row r="43924" ht="12.75" customHeight="1" x14ac:dyDescent="0.2"/>
    <row r="43925" ht="12.75" customHeight="1" x14ac:dyDescent="0.2"/>
    <row r="43926" ht="12.75" customHeight="1" x14ac:dyDescent="0.2"/>
    <row r="43927" ht="12.75" customHeight="1" x14ac:dyDescent="0.2"/>
    <row r="43928" ht="12.75" customHeight="1" x14ac:dyDescent="0.2"/>
    <row r="43929" ht="12.75" customHeight="1" x14ac:dyDescent="0.2"/>
    <row r="43930" ht="12.75" customHeight="1" x14ac:dyDescent="0.2"/>
    <row r="43931" ht="12.75" customHeight="1" x14ac:dyDescent="0.2"/>
    <row r="43932" ht="12.75" customHeight="1" x14ac:dyDescent="0.2"/>
    <row r="43933" ht="12.75" customHeight="1" x14ac:dyDescent="0.2"/>
    <row r="43934" ht="12.75" customHeight="1" x14ac:dyDescent="0.2"/>
    <row r="43935" ht="12.75" customHeight="1" x14ac:dyDescent="0.2"/>
    <row r="43936" ht="12.75" customHeight="1" x14ac:dyDescent="0.2"/>
    <row r="43937" ht="12.75" customHeight="1" x14ac:dyDescent="0.2"/>
    <row r="43938" ht="12.75" customHeight="1" x14ac:dyDescent="0.2"/>
    <row r="43939" ht="12.75" customHeight="1" x14ac:dyDescent="0.2"/>
    <row r="43940" ht="12.75" customHeight="1" x14ac:dyDescent="0.2"/>
    <row r="43941" ht="12.75" customHeight="1" x14ac:dyDescent="0.2"/>
    <row r="43942" ht="12.75" customHeight="1" x14ac:dyDescent="0.2"/>
    <row r="43943" ht="12.75" customHeight="1" x14ac:dyDescent="0.2"/>
    <row r="43944" ht="12.75" customHeight="1" x14ac:dyDescent="0.2"/>
    <row r="43945" ht="12.75" customHeight="1" x14ac:dyDescent="0.2"/>
    <row r="43946" ht="12.75" customHeight="1" x14ac:dyDescent="0.2"/>
    <row r="43947" ht="12.75" customHeight="1" x14ac:dyDescent="0.2"/>
    <row r="43948" ht="12.75" customHeight="1" x14ac:dyDescent="0.2"/>
    <row r="43949" ht="12.75" customHeight="1" x14ac:dyDescent="0.2"/>
    <row r="43950" ht="12.75" customHeight="1" x14ac:dyDescent="0.2"/>
    <row r="43951" ht="12.75" customHeight="1" x14ac:dyDescent="0.2"/>
    <row r="43952" ht="12.75" customHeight="1" x14ac:dyDescent="0.2"/>
    <row r="43953" ht="12.75" customHeight="1" x14ac:dyDescent="0.2"/>
    <row r="43954" ht="12.75" customHeight="1" x14ac:dyDescent="0.2"/>
    <row r="43955" ht="12.75" customHeight="1" x14ac:dyDescent="0.2"/>
    <row r="43956" ht="12.75" customHeight="1" x14ac:dyDescent="0.2"/>
    <row r="43957" ht="12.75" customHeight="1" x14ac:dyDescent="0.2"/>
    <row r="43958" ht="12.75" customHeight="1" x14ac:dyDescent="0.2"/>
    <row r="43959" ht="12.75" customHeight="1" x14ac:dyDescent="0.2"/>
    <row r="43960" ht="12.75" customHeight="1" x14ac:dyDescent="0.2"/>
    <row r="43961" ht="12.75" customHeight="1" x14ac:dyDescent="0.2"/>
    <row r="43962" ht="12.75" customHeight="1" x14ac:dyDescent="0.2"/>
    <row r="43963" ht="12.75" customHeight="1" x14ac:dyDescent="0.2"/>
    <row r="43964" ht="12.75" customHeight="1" x14ac:dyDescent="0.2"/>
    <row r="43965" ht="12.75" customHeight="1" x14ac:dyDescent="0.2"/>
    <row r="43966" ht="12.75" customHeight="1" x14ac:dyDescent="0.2"/>
    <row r="43967" ht="12.75" customHeight="1" x14ac:dyDescent="0.2"/>
    <row r="43968" ht="12.75" customHeight="1" x14ac:dyDescent="0.2"/>
    <row r="43969" ht="12.75" customHeight="1" x14ac:dyDescent="0.2"/>
    <row r="43970" ht="12.75" customHeight="1" x14ac:dyDescent="0.2"/>
    <row r="43971" ht="12.75" customHeight="1" x14ac:dyDescent="0.2"/>
    <row r="43972" ht="12.75" customHeight="1" x14ac:dyDescent="0.2"/>
    <row r="43973" ht="12.75" customHeight="1" x14ac:dyDescent="0.2"/>
    <row r="43974" ht="12.75" customHeight="1" x14ac:dyDescent="0.2"/>
    <row r="43975" ht="12.75" customHeight="1" x14ac:dyDescent="0.2"/>
    <row r="43976" ht="12.75" customHeight="1" x14ac:dyDescent="0.2"/>
    <row r="43977" ht="12.75" customHeight="1" x14ac:dyDescent="0.2"/>
    <row r="43978" ht="12.75" customHeight="1" x14ac:dyDescent="0.2"/>
    <row r="43979" ht="12.75" customHeight="1" x14ac:dyDescent="0.2"/>
    <row r="43980" ht="12.75" customHeight="1" x14ac:dyDescent="0.2"/>
    <row r="43981" ht="12.75" customHeight="1" x14ac:dyDescent="0.2"/>
    <row r="43982" ht="12.75" customHeight="1" x14ac:dyDescent="0.2"/>
    <row r="43983" ht="12.75" customHeight="1" x14ac:dyDescent="0.2"/>
    <row r="43984" ht="12.75" customHeight="1" x14ac:dyDescent="0.2"/>
    <row r="43985" ht="12.75" customHeight="1" x14ac:dyDescent="0.2"/>
    <row r="43986" ht="12.75" customHeight="1" x14ac:dyDescent="0.2"/>
    <row r="43987" ht="12.75" customHeight="1" x14ac:dyDescent="0.2"/>
    <row r="43988" ht="12.75" customHeight="1" x14ac:dyDescent="0.2"/>
    <row r="43989" ht="12.75" customHeight="1" x14ac:dyDescent="0.2"/>
    <row r="43990" ht="12.75" customHeight="1" x14ac:dyDescent="0.2"/>
    <row r="43991" ht="12.75" customHeight="1" x14ac:dyDescent="0.2"/>
    <row r="43992" ht="12.75" customHeight="1" x14ac:dyDescent="0.2"/>
    <row r="43993" ht="12.75" customHeight="1" x14ac:dyDescent="0.2"/>
    <row r="43994" ht="12.75" customHeight="1" x14ac:dyDescent="0.2"/>
    <row r="43995" ht="12.75" customHeight="1" x14ac:dyDescent="0.2"/>
    <row r="43996" ht="12.75" customHeight="1" x14ac:dyDescent="0.2"/>
    <row r="43997" ht="12.75" customHeight="1" x14ac:dyDescent="0.2"/>
    <row r="43998" ht="12.75" customHeight="1" x14ac:dyDescent="0.2"/>
    <row r="43999" ht="12.75" customHeight="1" x14ac:dyDescent="0.2"/>
    <row r="44000" ht="12.75" customHeight="1" x14ac:dyDescent="0.2"/>
    <row r="44001" ht="12.75" customHeight="1" x14ac:dyDescent="0.2"/>
    <row r="44002" ht="12.75" customHeight="1" x14ac:dyDescent="0.2"/>
    <row r="44003" ht="12.75" customHeight="1" x14ac:dyDescent="0.2"/>
    <row r="44004" ht="12.75" customHeight="1" x14ac:dyDescent="0.2"/>
    <row r="44005" ht="12.75" customHeight="1" x14ac:dyDescent="0.2"/>
    <row r="44006" ht="12.75" customHeight="1" x14ac:dyDescent="0.2"/>
    <row r="44007" ht="12.75" customHeight="1" x14ac:dyDescent="0.2"/>
    <row r="44008" ht="12.75" customHeight="1" x14ac:dyDescent="0.2"/>
    <row r="44009" ht="12.75" customHeight="1" x14ac:dyDescent="0.2"/>
    <row r="44010" ht="12.75" customHeight="1" x14ac:dyDescent="0.2"/>
    <row r="44011" ht="12.75" customHeight="1" x14ac:dyDescent="0.2"/>
    <row r="44012" ht="12.75" customHeight="1" x14ac:dyDescent="0.2"/>
    <row r="44013" ht="12.75" customHeight="1" x14ac:dyDescent="0.2"/>
    <row r="44014" ht="12.75" customHeight="1" x14ac:dyDescent="0.2"/>
    <row r="44015" ht="12.75" customHeight="1" x14ac:dyDescent="0.2"/>
    <row r="44016" ht="12.75" customHeight="1" x14ac:dyDescent="0.2"/>
    <row r="44017" ht="12.75" customHeight="1" x14ac:dyDescent="0.2"/>
    <row r="44018" ht="12.75" customHeight="1" x14ac:dyDescent="0.2"/>
    <row r="44019" ht="12.75" customHeight="1" x14ac:dyDescent="0.2"/>
    <row r="44020" ht="12.75" customHeight="1" x14ac:dyDescent="0.2"/>
    <row r="44021" ht="12.75" customHeight="1" x14ac:dyDescent="0.2"/>
    <row r="44022" ht="12.75" customHeight="1" x14ac:dyDescent="0.2"/>
    <row r="44023" ht="12.75" customHeight="1" x14ac:dyDescent="0.2"/>
    <row r="44024" ht="12.75" customHeight="1" x14ac:dyDescent="0.2"/>
    <row r="44025" ht="12.75" customHeight="1" x14ac:dyDescent="0.2"/>
    <row r="44026" ht="12.75" customHeight="1" x14ac:dyDescent="0.2"/>
    <row r="44027" ht="12.75" customHeight="1" x14ac:dyDescent="0.2"/>
    <row r="44028" ht="12.75" customHeight="1" x14ac:dyDescent="0.2"/>
    <row r="44029" ht="12.75" customHeight="1" x14ac:dyDescent="0.2"/>
    <row r="44030" ht="12.75" customHeight="1" x14ac:dyDescent="0.2"/>
    <row r="44031" ht="12.75" customHeight="1" x14ac:dyDescent="0.2"/>
    <row r="44032" ht="12.75" customHeight="1" x14ac:dyDescent="0.2"/>
    <row r="44033" ht="12.75" customHeight="1" x14ac:dyDescent="0.2"/>
    <row r="44034" ht="12.75" customHeight="1" x14ac:dyDescent="0.2"/>
    <row r="44035" ht="12.75" customHeight="1" x14ac:dyDescent="0.2"/>
    <row r="44036" ht="12.75" customHeight="1" x14ac:dyDescent="0.2"/>
    <row r="44037" ht="12.75" customHeight="1" x14ac:dyDescent="0.2"/>
    <row r="44038" ht="12.75" customHeight="1" x14ac:dyDescent="0.2"/>
    <row r="44039" ht="12.75" customHeight="1" x14ac:dyDescent="0.2"/>
    <row r="44040" ht="12.75" customHeight="1" x14ac:dyDescent="0.2"/>
    <row r="44041" ht="12.75" customHeight="1" x14ac:dyDescent="0.2"/>
    <row r="44042" ht="12.75" customHeight="1" x14ac:dyDescent="0.2"/>
    <row r="44043" ht="12.75" customHeight="1" x14ac:dyDescent="0.2"/>
    <row r="44044" ht="12.75" customHeight="1" x14ac:dyDescent="0.2"/>
    <row r="44045" ht="12.75" customHeight="1" x14ac:dyDescent="0.2"/>
    <row r="44046" ht="12.75" customHeight="1" x14ac:dyDescent="0.2"/>
    <row r="44047" ht="12.75" customHeight="1" x14ac:dyDescent="0.2"/>
    <row r="44048" ht="12.75" customHeight="1" x14ac:dyDescent="0.2"/>
    <row r="44049" ht="12.75" customHeight="1" x14ac:dyDescent="0.2"/>
    <row r="44050" ht="12.75" customHeight="1" x14ac:dyDescent="0.2"/>
    <row r="44051" ht="12.75" customHeight="1" x14ac:dyDescent="0.2"/>
    <row r="44052" ht="12.75" customHeight="1" x14ac:dyDescent="0.2"/>
    <row r="44053" ht="12.75" customHeight="1" x14ac:dyDescent="0.2"/>
    <row r="44054" ht="12.75" customHeight="1" x14ac:dyDescent="0.2"/>
    <row r="44055" ht="12.75" customHeight="1" x14ac:dyDescent="0.2"/>
    <row r="44056" ht="12.75" customHeight="1" x14ac:dyDescent="0.2"/>
    <row r="44057" ht="12.75" customHeight="1" x14ac:dyDescent="0.2"/>
    <row r="44058" ht="12.75" customHeight="1" x14ac:dyDescent="0.2"/>
    <row r="44059" ht="12.75" customHeight="1" x14ac:dyDescent="0.2"/>
    <row r="44060" ht="12.75" customHeight="1" x14ac:dyDescent="0.2"/>
    <row r="44061" ht="12.75" customHeight="1" x14ac:dyDescent="0.2"/>
    <row r="44062" ht="12.75" customHeight="1" x14ac:dyDescent="0.2"/>
    <row r="44063" ht="12.75" customHeight="1" x14ac:dyDescent="0.2"/>
    <row r="44064" ht="12.75" customHeight="1" x14ac:dyDescent="0.2"/>
    <row r="44065" ht="12.75" customHeight="1" x14ac:dyDescent="0.2"/>
    <row r="44066" ht="12.75" customHeight="1" x14ac:dyDescent="0.2"/>
    <row r="44067" ht="12.75" customHeight="1" x14ac:dyDescent="0.2"/>
    <row r="44068" ht="12.75" customHeight="1" x14ac:dyDescent="0.2"/>
    <row r="44069" ht="12.75" customHeight="1" x14ac:dyDescent="0.2"/>
    <row r="44070" ht="12.75" customHeight="1" x14ac:dyDescent="0.2"/>
    <row r="44071" ht="12.75" customHeight="1" x14ac:dyDescent="0.2"/>
    <row r="44072" ht="12.75" customHeight="1" x14ac:dyDescent="0.2"/>
    <row r="44073" ht="12.75" customHeight="1" x14ac:dyDescent="0.2"/>
    <row r="44074" ht="12.75" customHeight="1" x14ac:dyDescent="0.2"/>
    <row r="44075" ht="12.75" customHeight="1" x14ac:dyDescent="0.2"/>
    <row r="44076" ht="12.75" customHeight="1" x14ac:dyDescent="0.2"/>
    <row r="44077" ht="12.75" customHeight="1" x14ac:dyDescent="0.2"/>
    <row r="44078" ht="12.75" customHeight="1" x14ac:dyDescent="0.2"/>
    <row r="44079" ht="12.75" customHeight="1" x14ac:dyDescent="0.2"/>
    <row r="44080" ht="12.75" customHeight="1" x14ac:dyDescent="0.2"/>
    <row r="44081" ht="12.75" customHeight="1" x14ac:dyDescent="0.2"/>
    <row r="44082" ht="12.75" customHeight="1" x14ac:dyDescent="0.2"/>
    <row r="44083" ht="12.75" customHeight="1" x14ac:dyDescent="0.2"/>
    <row r="44084" ht="12.75" customHeight="1" x14ac:dyDescent="0.2"/>
    <row r="44085" ht="12.75" customHeight="1" x14ac:dyDescent="0.2"/>
    <row r="44086" ht="12.75" customHeight="1" x14ac:dyDescent="0.2"/>
    <row r="44087" ht="12.75" customHeight="1" x14ac:dyDescent="0.2"/>
    <row r="44088" ht="12.75" customHeight="1" x14ac:dyDescent="0.2"/>
    <row r="44089" ht="12.75" customHeight="1" x14ac:dyDescent="0.2"/>
    <row r="44090" ht="12.75" customHeight="1" x14ac:dyDescent="0.2"/>
    <row r="44091" ht="12.75" customHeight="1" x14ac:dyDescent="0.2"/>
    <row r="44092" ht="12.75" customHeight="1" x14ac:dyDescent="0.2"/>
    <row r="44093" ht="12.75" customHeight="1" x14ac:dyDescent="0.2"/>
    <row r="44094" ht="12.75" customHeight="1" x14ac:dyDescent="0.2"/>
    <row r="44095" ht="12.75" customHeight="1" x14ac:dyDescent="0.2"/>
    <row r="44096" ht="12.75" customHeight="1" x14ac:dyDescent="0.2"/>
    <row r="44097" ht="12.75" customHeight="1" x14ac:dyDescent="0.2"/>
    <row r="44098" ht="12.75" customHeight="1" x14ac:dyDescent="0.2"/>
    <row r="44099" ht="12.75" customHeight="1" x14ac:dyDescent="0.2"/>
    <row r="44100" ht="12.75" customHeight="1" x14ac:dyDescent="0.2"/>
    <row r="44101" ht="12.75" customHeight="1" x14ac:dyDescent="0.2"/>
    <row r="44102" ht="12.75" customHeight="1" x14ac:dyDescent="0.2"/>
    <row r="44103" ht="12.75" customHeight="1" x14ac:dyDescent="0.2"/>
    <row r="44104" ht="12.75" customHeight="1" x14ac:dyDescent="0.2"/>
    <row r="44105" ht="12.75" customHeight="1" x14ac:dyDescent="0.2"/>
    <row r="44106" ht="12.75" customHeight="1" x14ac:dyDescent="0.2"/>
    <row r="44107" ht="12.75" customHeight="1" x14ac:dyDescent="0.2"/>
    <row r="44108" ht="12.75" customHeight="1" x14ac:dyDescent="0.2"/>
    <row r="44109" ht="12.75" customHeight="1" x14ac:dyDescent="0.2"/>
    <row r="44110" ht="12.75" customHeight="1" x14ac:dyDescent="0.2"/>
    <row r="44111" ht="12.75" customHeight="1" x14ac:dyDescent="0.2"/>
    <row r="44112" ht="12.75" customHeight="1" x14ac:dyDescent="0.2"/>
    <row r="44113" ht="12.75" customHeight="1" x14ac:dyDescent="0.2"/>
    <row r="44114" ht="12.75" customHeight="1" x14ac:dyDescent="0.2"/>
    <row r="44115" ht="12.75" customHeight="1" x14ac:dyDescent="0.2"/>
    <row r="44116" ht="12.75" customHeight="1" x14ac:dyDescent="0.2"/>
    <row r="44117" ht="12.75" customHeight="1" x14ac:dyDescent="0.2"/>
    <row r="44118" ht="12.75" customHeight="1" x14ac:dyDescent="0.2"/>
    <row r="44119" ht="12.75" customHeight="1" x14ac:dyDescent="0.2"/>
    <row r="44120" ht="12.75" customHeight="1" x14ac:dyDescent="0.2"/>
    <row r="44121" ht="12.75" customHeight="1" x14ac:dyDescent="0.2"/>
    <row r="44122" ht="12.75" customHeight="1" x14ac:dyDescent="0.2"/>
    <row r="44123" ht="12.75" customHeight="1" x14ac:dyDescent="0.2"/>
    <row r="44124" ht="12.75" customHeight="1" x14ac:dyDescent="0.2"/>
    <row r="44125" ht="12.75" customHeight="1" x14ac:dyDescent="0.2"/>
    <row r="44126" ht="12.75" customHeight="1" x14ac:dyDescent="0.2"/>
    <row r="44127" ht="12.75" customHeight="1" x14ac:dyDescent="0.2"/>
    <row r="44128" ht="12.75" customHeight="1" x14ac:dyDescent="0.2"/>
    <row r="44129" ht="12.75" customHeight="1" x14ac:dyDescent="0.2"/>
    <row r="44130" ht="12.75" customHeight="1" x14ac:dyDescent="0.2"/>
    <row r="44131" ht="12.75" customHeight="1" x14ac:dyDescent="0.2"/>
    <row r="44132" ht="12.75" customHeight="1" x14ac:dyDescent="0.2"/>
    <row r="44133" ht="12.75" customHeight="1" x14ac:dyDescent="0.2"/>
    <row r="44134" ht="12.75" customHeight="1" x14ac:dyDescent="0.2"/>
    <row r="44135" ht="12.75" customHeight="1" x14ac:dyDescent="0.2"/>
    <row r="44136" ht="12.75" customHeight="1" x14ac:dyDescent="0.2"/>
    <row r="44137" ht="12.75" customHeight="1" x14ac:dyDescent="0.2"/>
    <row r="44138" ht="12.75" customHeight="1" x14ac:dyDescent="0.2"/>
    <row r="44139" ht="12.75" customHeight="1" x14ac:dyDescent="0.2"/>
    <row r="44140" ht="12.75" customHeight="1" x14ac:dyDescent="0.2"/>
    <row r="44141" ht="12.75" customHeight="1" x14ac:dyDescent="0.2"/>
    <row r="44142" ht="12.75" customHeight="1" x14ac:dyDescent="0.2"/>
    <row r="44143" ht="12.75" customHeight="1" x14ac:dyDescent="0.2"/>
    <row r="44144" ht="12.75" customHeight="1" x14ac:dyDescent="0.2"/>
    <row r="44145" ht="12.75" customHeight="1" x14ac:dyDescent="0.2"/>
    <row r="44146" ht="12.75" customHeight="1" x14ac:dyDescent="0.2"/>
    <row r="44147" ht="12.75" customHeight="1" x14ac:dyDescent="0.2"/>
    <row r="44148" ht="12.75" customHeight="1" x14ac:dyDescent="0.2"/>
    <row r="44149" ht="12.75" customHeight="1" x14ac:dyDescent="0.2"/>
    <row r="44150" ht="12.75" customHeight="1" x14ac:dyDescent="0.2"/>
    <row r="44151" ht="12.75" customHeight="1" x14ac:dyDescent="0.2"/>
    <row r="44152" ht="12.75" customHeight="1" x14ac:dyDescent="0.2"/>
    <row r="44153" ht="12.75" customHeight="1" x14ac:dyDescent="0.2"/>
    <row r="44154" ht="12.75" customHeight="1" x14ac:dyDescent="0.2"/>
    <row r="44155" ht="12.75" customHeight="1" x14ac:dyDescent="0.2"/>
    <row r="44156" ht="12.75" customHeight="1" x14ac:dyDescent="0.2"/>
    <row r="44157" ht="12.75" customHeight="1" x14ac:dyDescent="0.2"/>
    <row r="44158" ht="12.75" customHeight="1" x14ac:dyDescent="0.2"/>
    <row r="44159" ht="12.75" customHeight="1" x14ac:dyDescent="0.2"/>
    <row r="44160" ht="12.75" customHeight="1" x14ac:dyDescent="0.2"/>
    <row r="44161" ht="12.75" customHeight="1" x14ac:dyDescent="0.2"/>
    <row r="44162" ht="12.75" customHeight="1" x14ac:dyDescent="0.2"/>
    <row r="44163" ht="12.75" customHeight="1" x14ac:dyDescent="0.2"/>
    <row r="44164" ht="12.75" customHeight="1" x14ac:dyDescent="0.2"/>
    <row r="44165" ht="12.75" customHeight="1" x14ac:dyDescent="0.2"/>
    <row r="44166" ht="12.75" customHeight="1" x14ac:dyDescent="0.2"/>
    <row r="44167" ht="12.75" customHeight="1" x14ac:dyDescent="0.2"/>
    <row r="44168" ht="12.75" customHeight="1" x14ac:dyDescent="0.2"/>
    <row r="44169" ht="12.75" customHeight="1" x14ac:dyDescent="0.2"/>
    <row r="44170" ht="12.75" customHeight="1" x14ac:dyDescent="0.2"/>
    <row r="44171" ht="12.75" customHeight="1" x14ac:dyDescent="0.2"/>
    <row r="44172" ht="12.75" customHeight="1" x14ac:dyDescent="0.2"/>
    <row r="44173" ht="12.75" customHeight="1" x14ac:dyDescent="0.2"/>
    <row r="44174" ht="12.75" customHeight="1" x14ac:dyDescent="0.2"/>
    <row r="44175" ht="12.75" customHeight="1" x14ac:dyDescent="0.2"/>
    <row r="44176" ht="12.75" customHeight="1" x14ac:dyDescent="0.2"/>
    <row r="44177" ht="12.75" customHeight="1" x14ac:dyDescent="0.2"/>
    <row r="44178" ht="12.75" customHeight="1" x14ac:dyDescent="0.2"/>
    <row r="44179" ht="12.75" customHeight="1" x14ac:dyDescent="0.2"/>
    <row r="44180" ht="12.75" customHeight="1" x14ac:dyDescent="0.2"/>
    <row r="44181" ht="12.75" customHeight="1" x14ac:dyDescent="0.2"/>
    <row r="44182" ht="12.75" customHeight="1" x14ac:dyDescent="0.2"/>
    <row r="44183" ht="12.75" customHeight="1" x14ac:dyDescent="0.2"/>
    <row r="44184" ht="12.75" customHeight="1" x14ac:dyDescent="0.2"/>
    <row r="44185" ht="12.75" customHeight="1" x14ac:dyDescent="0.2"/>
    <row r="44186" ht="12.75" customHeight="1" x14ac:dyDescent="0.2"/>
    <row r="44187" ht="12.75" customHeight="1" x14ac:dyDescent="0.2"/>
    <row r="44188" ht="12.75" customHeight="1" x14ac:dyDescent="0.2"/>
    <row r="44189" ht="12.75" customHeight="1" x14ac:dyDescent="0.2"/>
    <row r="44190" ht="12.75" customHeight="1" x14ac:dyDescent="0.2"/>
    <row r="44191" ht="12.75" customHeight="1" x14ac:dyDescent="0.2"/>
    <row r="44192" ht="12.75" customHeight="1" x14ac:dyDescent="0.2"/>
    <row r="44193" ht="12.75" customHeight="1" x14ac:dyDescent="0.2"/>
    <row r="44194" ht="12.75" customHeight="1" x14ac:dyDescent="0.2"/>
    <row r="44195" ht="12.75" customHeight="1" x14ac:dyDescent="0.2"/>
    <row r="44196" ht="12.75" customHeight="1" x14ac:dyDescent="0.2"/>
    <row r="44197" ht="12.75" customHeight="1" x14ac:dyDescent="0.2"/>
    <row r="44198" ht="12.75" customHeight="1" x14ac:dyDescent="0.2"/>
    <row r="44199" ht="12.75" customHeight="1" x14ac:dyDescent="0.2"/>
    <row r="44200" ht="12.75" customHeight="1" x14ac:dyDescent="0.2"/>
    <row r="44201" ht="12.75" customHeight="1" x14ac:dyDescent="0.2"/>
    <row r="44202" ht="12.75" customHeight="1" x14ac:dyDescent="0.2"/>
    <row r="44203" ht="12.75" customHeight="1" x14ac:dyDescent="0.2"/>
    <row r="44204" ht="12.75" customHeight="1" x14ac:dyDescent="0.2"/>
    <row r="44205" ht="12.75" customHeight="1" x14ac:dyDescent="0.2"/>
    <row r="44206" ht="12.75" customHeight="1" x14ac:dyDescent="0.2"/>
    <row r="44207" ht="12.75" customHeight="1" x14ac:dyDescent="0.2"/>
    <row r="44208" ht="12.75" customHeight="1" x14ac:dyDescent="0.2"/>
    <row r="44209" ht="12.75" customHeight="1" x14ac:dyDescent="0.2"/>
    <row r="44210" ht="12.75" customHeight="1" x14ac:dyDescent="0.2"/>
    <row r="44211" ht="12.75" customHeight="1" x14ac:dyDescent="0.2"/>
    <row r="44212" ht="12.75" customHeight="1" x14ac:dyDescent="0.2"/>
    <row r="44213" ht="12.75" customHeight="1" x14ac:dyDescent="0.2"/>
    <row r="44214" ht="12.75" customHeight="1" x14ac:dyDescent="0.2"/>
    <row r="44215" ht="12.75" customHeight="1" x14ac:dyDescent="0.2"/>
    <row r="44216" ht="12.75" customHeight="1" x14ac:dyDescent="0.2"/>
    <row r="44217" ht="12.75" customHeight="1" x14ac:dyDescent="0.2"/>
    <row r="44218" ht="12.75" customHeight="1" x14ac:dyDescent="0.2"/>
    <row r="44219" ht="12.75" customHeight="1" x14ac:dyDescent="0.2"/>
    <row r="44220" ht="12.75" customHeight="1" x14ac:dyDescent="0.2"/>
    <row r="44221" ht="12.75" customHeight="1" x14ac:dyDescent="0.2"/>
    <row r="44222" ht="12.75" customHeight="1" x14ac:dyDescent="0.2"/>
    <row r="44223" ht="12.75" customHeight="1" x14ac:dyDescent="0.2"/>
    <row r="44224" ht="12.75" customHeight="1" x14ac:dyDescent="0.2"/>
    <row r="44225" ht="12.75" customHeight="1" x14ac:dyDescent="0.2"/>
    <row r="44226" ht="12.75" customHeight="1" x14ac:dyDescent="0.2"/>
    <row r="44227" ht="12.75" customHeight="1" x14ac:dyDescent="0.2"/>
    <row r="44228" ht="12.75" customHeight="1" x14ac:dyDescent="0.2"/>
    <row r="44229" ht="12.75" customHeight="1" x14ac:dyDescent="0.2"/>
    <row r="44230" ht="12.75" customHeight="1" x14ac:dyDescent="0.2"/>
    <row r="44231" ht="12.75" customHeight="1" x14ac:dyDescent="0.2"/>
    <row r="44232" ht="12.75" customHeight="1" x14ac:dyDescent="0.2"/>
    <row r="44233" ht="12.75" customHeight="1" x14ac:dyDescent="0.2"/>
    <row r="44234" ht="12.75" customHeight="1" x14ac:dyDescent="0.2"/>
    <row r="44235" ht="12.75" customHeight="1" x14ac:dyDescent="0.2"/>
    <row r="44236" ht="12.75" customHeight="1" x14ac:dyDescent="0.2"/>
    <row r="44237" ht="12.75" customHeight="1" x14ac:dyDescent="0.2"/>
    <row r="44238" ht="12.75" customHeight="1" x14ac:dyDescent="0.2"/>
    <row r="44239" ht="12.75" customHeight="1" x14ac:dyDescent="0.2"/>
    <row r="44240" ht="12.75" customHeight="1" x14ac:dyDescent="0.2"/>
    <row r="44241" ht="12.75" customHeight="1" x14ac:dyDescent="0.2"/>
    <row r="44242" ht="12.75" customHeight="1" x14ac:dyDescent="0.2"/>
    <row r="44243" ht="12.75" customHeight="1" x14ac:dyDescent="0.2"/>
    <row r="44244" ht="12.75" customHeight="1" x14ac:dyDescent="0.2"/>
    <row r="44245" ht="12.75" customHeight="1" x14ac:dyDescent="0.2"/>
    <row r="44246" ht="12.75" customHeight="1" x14ac:dyDescent="0.2"/>
    <row r="44247" ht="12.75" customHeight="1" x14ac:dyDescent="0.2"/>
    <row r="44248" ht="12.75" customHeight="1" x14ac:dyDescent="0.2"/>
    <row r="44249" ht="12.75" customHeight="1" x14ac:dyDescent="0.2"/>
    <row r="44250" ht="12.75" customHeight="1" x14ac:dyDescent="0.2"/>
    <row r="44251" ht="12.75" customHeight="1" x14ac:dyDescent="0.2"/>
    <row r="44252" ht="12.75" customHeight="1" x14ac:dyDescent="0.2"/>
    <row r="44253" ht="12.75" customHeight="1" x14ac:dyDescent="0.2"/>
    <row r="44254" ht="12.75" customHeight="1" x14ac:dyDescent="0.2"/>
    <row r="44255" ht="12.75" customHeight="1" x14ac:dyDescent="0.2"/>
    <row r="44256" ht="12.75" customHeight="1" x14ac:dyDescent="0.2"/>
    <row r="44257" ht="12.75" customHeight="1" x14ac:dyDescent="0.2"/>
    <row r="44258" ht="12.75" customHeight="1" x14ac:dyDescent="0.2"/>
    <row r="44259" ht="12.75" customHeight="1" x14ac:dyDescent="0.2"/>
    <row r="44260" ht="12.75" customHeight="1" x14ac:dyDescent="0.2"/>
    <row r="44261" ht="12.75" customHeight="1" x14ac:dyDescent="0.2"/>
    <row r="44262" ht="12.75" customHeight="1" x14ac:dyDescent="0.2"/>
    <row r="44263" ht="12.75" customHeight="1" x14ac:dyDescent="0.2"/>
    <row r="44264" ht="12.75" customHeight="1" x14ac:dyDescent="0.2"/>
    <row r="44265" ht="12.75" customHeight="1" x14ac:dyDescent="0.2"/>
    <row r="44266" ht="12.75" customHeight="1" x14ac:dyDescent="0.2"/>
    <row r="44267" ht="12.75" customHeight="1" x14ac:dyDescent="0.2"/>
    <row r="44268" ht="12.75" customHeight="1" x14ac:dyDescent="0.2"/>
    <row r="44269" ht="12.75" customHeight="1" x14ac:dyDescent="0.2"/>
    <row r="44270" ht="12.75" customHeight="1" x14ac:dyDescent="0.2"/>
    <row r="44271" ht="12.75" customHeight="1" x14ac:dyDescent="0.2"/>
    <row r="44272" ht="12.75" customHeight="1" x14ac:dyDescent="0.2"/>
    <row r="44273" ht="12.75" customHeight="1" x14ac:dyDescent="0.2"/>
    <row r="44274" ht="12.75" customHeight="1" x14ac:dyDescent="0.2"/>
    <row r="44275" ht="12.75" customHeight="1" x14ac:dyDescent="0.2"/>
    <row r="44276" ht="12.75" customHeight="1" x14ac:dyDescent="0.2"/>
    <row r="44277" ht="12.75" customHeight="1" x14ac:dyDescent="0.2"/>
    <row r="44278" ht="12.75" customHeight="1" x14ac:dyDescent="0.2"/>
    <row r="44279" ht="12.75" customHeight="1" x14ac:dyDescent="0.2"/>
    <row r="44280" ht="12.75" customHeight="1" x14ac:dyDescent="0.2"/>
    <row r="44281" ht="12.75" customHeight="1" x14ac:dyDescent="0.2"/>
    <row r="44282" ht="12.75" customHeight="1" x14ac:dyDescent="0.2"/>
    <row r="44283" ht="12.75" customHeight="1" x14ac:dyDescent="0.2"/>
    <row r="44284" ht="12.75" customHeight="1" x14ac:dyDescent="0.2"/>
    <row r="44285" ht="12.75" customHeight="1" x14ac:dyDescent="0.2"/>
    <row r="44286" ht="12.75" customHeight="1" x14ac:dyDescent="0.2"/>
    <row r="44287" ht="12.75" customHeight="1" x14ac:dyDescent="0.2"/>
    <row r="44288" ht="12.75" customHeight="1" x14ac:dyDescent="0.2"/>
    <row r="44289" ht="12.75" customHeight="1" x14ac:dyDescent="0.2"/>
    <row r="44290" ht="12.75" customHeight="1" x14ac:dyDescent="0.2"/>
    <row r="44291" ht="12.75" customHeight="1" x14ac:dyDescent="0.2"/>
    <row r="44292" ht="12.75" customHeight="1" x14ac:dyDescent="0.2"/>
    <row r="44293" ht="12.75" customHeight="1" x14ac:dyDescent="0.2"/>
    <row r="44294" ht="12.75" customHeight="1" x14ac:dyDescent="0.2"/>
    <row r="44295" ht="12.75" customHeight="1" x14ac:dyDescent="0.2"/>
    <row r="44296" ht="12.75" customHeight="1" x14ac:dyDescent="0.2"/>
    <row r="44297" ht="12.75" customHeight="1" x14ac:dyDescent="0.2"/>
    <row r="44298" ht="12.75" customHeight="1" x14ac:dyDescent="0.2"/>
    <row r="44299" ht="12.75" customHeight="1" x14ac:dyDescent="0.2"/>
    <row r="44300" ht="12.75" customHeight="1" x14ac:dyDescent="0.2"/>
    <row r="44301" ht="12.75" customHeight="1" x14ac:dyDescent="0.2"/>
    <row r="44302" ht="12.75" customHeight="1" x14ac:dyDescent="0.2"/>
    <row r="44303" ht="12.75" customHeight="1" x14ac:dyDescent="0.2"/>
    <row r="44304" ht="12.75" customHeight="1" x14ac:dyDescent="0.2"/>
    <row r="44305" ht="12.75" customHeight="1" x14ac:dyDescent="0.2"/>
    <row r="44306" ht="12.75" customHeight="1" x14ac:dyDescent="0.2"/>
    <row r="44307" ht="12.75" customHeight="1" x14ac:dyDescent="0.2"/>
    <row r="44308" ht="12.75" customHeight="1" x14ac:dyDescent="0.2"/>
    <row r="44309" ht="12.75" customHeight="1" x14ac:dyDescent="0.2"/>
    <row r="44310" ht="12.75" customHeight="1" x14ac:dyDescent="0.2"/>
    <row r="44311" ht="12.75" customHeight="1" x14ac:dyDescent="0.2"/>
    <row r="44312" ht="12.75" customHeight="1" x14ac:dyDescent="0.2"/>
    <row r="44313" ht="12.75" customHeight="1" x14ac:dyDescent="0.2"/>
    <row r="44314" ht="12.75" customHeight="1" x14ac:dyDescent="0.2"/>
    <row r="44315" ht="12.75" customHeight="1" x14ac:dyDescent="0.2"/>
    <row r="44316" ht="12.75" customHeight="1" x14ac:dyDescent="0.2"/>
    <row r="44317" ht="12.75" customHeight="1" x14ac:dyDescent="0.2"/>
    <row r="44318" ht="12.75" customHeight="1" x14ac:dyDescent="0.2"/>
    <row r="44319" ht="12.75" customHeight="1" x14ac:dyDescent="0.2"/>
    <row r="44320" ht="12.75" customHeight="1" x14ac:dyDescent="0.2"/>
    <row r="44321" ht="12.75" customHeight="1" x14ac:dyDescent="0.2"/>
    <row r="44322" ht="12.75" customHeight="1" x14ac:dyDescent="0.2"/>
    <row r="44323" ht="12.75" customHeight="1" x14ac:dyDescent="0.2"/>
    <row r="44324" ht="12.75" customHeight="1" x14ac:dyDescent="0.2"/>
    <row r="44325" ht="12.75" customHeight="1" x14ac:dyDescent="0.2"/>
    <row r="44326" ht="12.75" customHeight="1" x14ac:dyDescent="0.2"/>
    <row r="44327" ht="12.75" customHeight="1" x14ac:dyDescent="0.2"/>
    <row r="44328" ht="12.75" customHeight="1" x14ac:dyDescent="0.2"/>
    <row r="44329" ht="12.75" customHeight="1" x14ac:dyDescent="0.2"/>
    <row r="44330" ht="12.75" customHeight="1" x14ac:dyDescent="0.2"/>
    <row r="44331" ht="12.75" customHeight="1" x14ac:dyDescent="0.2"/>
    <row r="44332" ht="12.75" customHeight="1" x14ac:dyDescent="0.2"/>
    <row r="44333" ht="12.75" customHeight="1" x14ac:dyDescent="0.2"/>
    <row r="44334" ht="12.75" customHeight="1" x14ac:dyDescent="0.2"/>
    <row r="44335" ht="12.75" customHeight="1" x14ac:dyDescent="0.2"/>
    <row r="44336" ht="12.75" customHeight="1" x14ac:dyDescent="0.2"/>
    <row r="44337" ht="12.75" customHeight="1" x14ac:dyDescent="0.2"/>
    <row r="44338" ht="12.75" customHeight="1" x14ac:dyDescent="0.2"/>
    <row r="44339" ht="12.75" customHeight="1" x14ac:dyDescent="0.2"/>
    <row r="44340" ht="12.75" customHeight="1" x14ac:dyDescent="0.2"/>
    <row r="44341" ht="12.75" customHeight="1" x14ac:dyDescent="0.2"/>
    <row r="44342" ht="12.75" customHeight="1" x14ac:dyDescent="0.2"/>
    <row r="44343" ht="12.75" customHeight="1" x14ac:dyDescent="0.2"/>
    <row r="44344" ht="12.75" customHeight="1" x14ac:dyDescent="0.2"/>
    <row r="44345" ht="12.75" customHeight="1" x14ac:dyDescent="0.2"/>
    <row r="44346" ht="12.75" customHeight="1" x14ac:dyDescent="0.2"/>
    <row r="44347" ht="12.75" customHeight="1" x14ac:dyDescent="0.2"/>
    <row r="44348" ht="12.75" customHeight="1" x14ac:dyDescent="0.2"/>
    <row r="44349" ht="12.75" customHeight="1" x14ac:dyDescent="0.2"/>
    <row r="44350" ht="12.75" customHeight="1" x14ac:dyDescent="0.2"/>
    <row r="44351" ht="12.75" customHeight="1" x14ac:dyDescent="0.2"/>
    <row r="44352" ht="12.75" customHeight="1" x14ac:dyDescent="0.2"/>
    <row r="44353" ht="12.75" customHeight="1" x14ac:dyDescent="0.2"/>
    <row r="44354" ht="12.75" customHeight="1" x14ac:dyDescent="0.2"/>
    <row r="44355" ht="12.75" customHeight="1" x14ac:dyDescent="0.2"/>
    <row r="44356" ht="12.75" customHeight="1" x14ac:dyDescent="0.2"/>
    <row r="44357" ht="12.75" customHeight="1" x14ac:dyDescent="0.2"/>
    <row r="44358" ht="12.75" customHeight="1" x14ac:dyDescent="0.2"/>
    <row r="44359" ht="12.75" customHeight="1" x14ac:dyDescent="0.2"/>
    <row r="44360" ht="12.75" customHeight="1" x14ac:dyDescent="0.2"/>
    <row r="44361" ht="12.75" customHeight="1" x14ac:dyDescent="0.2"/>
    <row r="44362" ht="12.75" customHeight="1" x14ac:dyDescent="0.2"/>
    <row r="44363" ht="12.75" customHeight="1" x14ac:dyDescent="0.2"/>
    <row r="44364" ht="12.75" customHeight="1" x14ac:dyDescent="0.2"/>
    <row r="44365" ht="12.75" customHeight="1" x14ac:dyDescent="0.2"/>
    <row r="44366" ht="12.75" customHeight="1" x14ac:dyDescent="0.2"/>
    <row r="44367" ht="12.75" customHeight="1" x14ac:dyDescent="0.2"/>
    <row r="44368" ht="12.75" customHeight="1" x14ac:dyDescent="0.2"/>
    <row r="44369" ht="12.75" customHeight="1" x14ac:dyDescent="0.2"/>
    <row r="44370" ht="12.75" customHeight="1" x14ac:dyDescent="0.2"/>
    <row r="44371" ht="12.75" customHeight="1" x14ac:dyDescent="0.2"/>
    <row r="44372" ht="12.75" customHeight="1" x14ac:dyDescent="0.2"/>
    <row r="44373" ht="12.75" customHeight="1" x14ac:dyDescent="0.2"/>
    <row r="44374" ht="12.75" customHeight="1" x14ac:dyDescent="0.2"/>
    <row r="44375" ht="12.75" customHeight="1" x14ac:dyDescent="0.2"/>
    <row r="44376" ht="12.75" customHeight="1" x14ac:dyDescent="0.2"/>
    <row r="44377" ht="12.75" customHeight="1" x14ac:dyDescent="0.2"/>
    <row r="44378" ht="12.75" customHeight="1" x14ac:dyDescent="0.2"/>
    <row r="44379" ht="12.75" customHeight="1" x14ac:dyDescent="0.2"/>
    <row r="44380" ht="12.75" customHeight="1" x14ac:dyDescent="0.2"/>
    <row r="44381" ht="12.75" customHeight="1" x14ac:dyDescent="0.2"/>
    <row r="44382" ht="12.75" customHeight="1" x14ac:dyDescent="0.2"/>
    <row r="44383" ht="12.75" customHeight="1" x14ac:dyDescent="0.2"/>
    <row r="44384" ht="12.75" customHeight="1" x14ac:dyDescent="0.2"/>
    <row r="44385" ht="12.75" customHeight="1" x14ac:dyDescent="0.2"/>
    <row r="44386" ht="12.75" customHeight="1" x14ac:dyDescent="0.2"/>
    <row r="44387" ht="12.75" customHeight="1" x14ac:dyDescent="0.2"/>
    <row r="44388" ht="12.75" customHeight="1" x14ac:dyDescent="0.2"/>
    <row r="44389" ht="12.75" customHeight="1" x14ac:dyDescent="0.2"/>
    <row r="44390" ht="12.75" customHeight="1" x14ac:dyDescent="0.2"/>
    <row r="44391" ht="12.75" customHeight="1" x14ac:dyDescent="0.2"/>
    <row r="44392" ht="12.75" customHeight="1" x14ac:dyDescent="0.2"/>
    <row r="44393" ht="12.75" customHeight="1" x14ac:dyDescent="0.2"/>
    <row r="44394" ht="12.75" customHeight="1" x14ac:dyDescent="0.2"/>
    <row r="44395" ht="12.75" customHeight="1" x14ac:dyDescent="0.2"/>
    <row r="44396" ht="12.75" customHeight="1" x14ac:dyDescent="0.2"/>
    <row r="44397" ht="12.75" customHeight="1" x14ac:dyDescent="0.2"/>
    <row r="44398" ht="12.75" customHeight="1" x14ac:dyDescent="0.2"/>
    <row r="44399" ht="12.75" customHeight="1" x14ac:dyDescent="0.2"/>
    <row r="44400" ht="12.75" customHeight="1" x14ac:dyDescent="0.2"/>
    <row r="44401" ht="12.75" customHeight="1" x14ac:dyDescent="0.2"/>
    <row r="44402" ht="12.75" customHeight="1" x14ac:dyDescent="0.2"/>
    <row r="44403" ht="12.75" customHeight="1" x14ac:dyDescent="0.2"/>
    <row r="44404" ht="12.75" customHeight="1" x14ac:dyDescent="0.2"/>
    <row r="44405" ht="12.75" customHeight="1" x14ac:dyDescent="0.2"/>
    <row r="44406" ht="12.75" customHeight="1" x14ac:dyDescent="0.2"/>
    <row r="44407" ht="12.75" customHeight="1" x14ac:dyDescent="0.2"/>
    <row r="44408" ht="12.75" customHeight="1" x14ac:dyDescent="0.2"/>
    <row r="44409" ht="12.75" customHeight="1" x14ac:dyDescent="0.2"/>
    <row r="44410" ht="12.75" customHeight="1" x14ac:dyDescent="0.2"/>
    <row r="44411" ht="12.75" customHeight="1" x14ac:dyDescent="0.2"/>
    <row r="44412" ht="12.75" customHeight="1" x14ac:dyDescent="0.2"/>
    <row r="44413" ht="12.75" customHeight="1" x14ac:dyDescent="0.2"/>
    <row r="44414" ht="12.75" customHeight="1" x14ac:dyDescent="0.2"/>
    <row r="44415" ht="12.75" customHeight="1" x14ac:dyDescent="0.2"/>
    <row r="44416" ht="12.75" customHeight="1" x14ac:dyDescent="0.2"/>
    <row r="44417" ht="12.75" customHeight="1" x14ac:dyDescent="0.2"/>
    <row r="44418" ht="12.75" customHeight="1" x14ac:dyDescent="0.2"/>
    <row r="44419" ht="12.75" customHeight="1" x14ac:dyDescent="0.2"/>
    <row r="44420" ht="12.75" customHeight="1" x14ac:dyDescent="0.2"/>
    <row r="44421" ht="12.75" customHeight="1" x14ac:dyDescent="0.2"/>
    <row r="44422" ht="12.75" customHeight="1" x14ac:dyDescent="0.2"/>
    <row r="44423" ht="12.75" customHeight="1" x14ac:dyDescent="0.2"/>
    <row r="44424" ht="12.75" customHeight="1" x14ac:dyDescent="0.2"/>
    <row r="44425" ht="12.75" customHeight="1" x14ac:dyDescent="0.2"/>
    <row r="44426" ht="12.75" customHeight="1" x14ac:dyDescent="0.2"/>
    <row r="44427" ht="12.75" customHeight="1" x14ac:dyDescent="0.2"/>
    <row r="44428" ht="12.75" customHeight="1" x14ac:dyDescent="0.2"/>
    <row r="44429" ht="12.75" customHeight="1" x14ac:dyDescent="0.2"/>
    <row r="44430" ht="12.75" customHeight="1" x14ac:dyDescent="0.2"/>
    <row r="44431" ht="12.75" customHeight="1" x14ac:dyDescent="0.2"/>
    <row r="44432" ht="12.75" customHeight="1" x14ac:dyDescent="0.2"/>
    <row r="44433" ht="12.75" customHeight="1" x14ac:dyDescent="0.2"/>
    <row r="44434" ht="12.75" customHeight="1" x14ac:dyDescent="0.2"/>
    <row r="44435" ht="12.75" customHeight="1" x14ac:dyDescent="0.2"/>
    <row r="44436" ht="12.75" customHeight="1" x14ac:dyDescent="0.2"/>
    <row r="44437" ht="12.75" customHeight="1" x14ac:dyDescent="0.2"/>
    <row r="44438" ht="12.75" customHeight="1" x14ac:dyDescent="0.2"/>
    <row r="44439" ht="12.75" customHeight="1" x14ac:dyDescent="0.2"/>
    <row r="44440" ht="12.75" customHeight="1" x14ac:dyDescent="0.2"/>
    <row r="44441" ht="12.75" customHeight="1" x14ac:dyDescent="0.2"/>
    <row r="44442" ht="12.75" customHeight="1" x14ac:dyDescent="0.2"/>
    <row r="44443" ht="12.75" customHeight="1" x14ac:dyDescent="0.2"/>
    <row r="44444" ht="12.75" customHeight="1" x14ac:dyDescent="0.2"/>
    <row r="44445" ht="12.75" customHeight="1" x14ac:dyDescent="0.2"/>
    <row r="44446" ht="12.75" customHeight="1" x14ac:dyDescent="0.2"/>
    <row r="44447" ht="12.75" customHeight="1" x14ac:dyDescent="0.2"/>
    <row r="44448" ht="12.75" customHeight="1" x14ac:dyDescent="0.2"/>
    <row r="44449" ht="12.75" customHeight="1" x14ac:dyDescent="0.2"/>
    <row r="44450" ht="12.75" customHeight="1" x14ac:dyDescent="0.2"/>
    <row r="44451" ht="12.75" customHeight="1" x14ac:dyDescent="0.2"/>
    <row r="44452" ht="12.75" customHeight="1" x14ac:dyDescent="0.2"/>
    <row r="44453" ht="12.75" customHeight="1" x14ac:dyDescent="0.2"/>
    <row r="44454" ht="12.75" customHeight="1" x14ac:dyDescent="0.2"/>
    <row r="44455" ht="12.75" customHeight="1" x14ac:dyDescent="0.2"/>
    <row r="44456" ht="12.75" customHeight="1" x14ac:dyDescent="0.2"/>
    <row r="44457" ht="12.75" customHeight="1" x14ac:dyDescent="0.2"/>
    <row r="44458" ht="12.75" customHeight="1" x14ac:dyDescent="0.2"/>
    <row r="44459" ht="12.75" customHeight="1" x14ac:dyDescent="0.2"/>
    <row r="44460" ht="12.75" customHeight="1" x14ac:dyDescent="0.2"/>
    <row r="44461" ht="12.75" customHeight="1" x14ac:dyDescent="0.2"/>
    <row r="44462" ht="12.75" customHeight="1" x14ac:dyDescent="0.2"/>
    <row r="44463" ht="12.75" customHeight="1" x14ac:dyDescent="0.2"/>
    <row r="44464" ht="12.75" customHeight="1" x14ac:dyDescent="0.2"/>
    <row r="44465" ht="12.75" customHeight="1" x14ac:dyDescent="0.2"/>
    <row r="44466" ht="12.75" customHeight="1" x14ac:dyDescent="0.2"/>
    <row r="44467" ht="12.75" customHeight="1" x14ac:dyDescent="0.2"/>
    <row r="44468" ht="12.75" customHeight="1" x14ac:dyDescent="0.2"/>
    <row r="44469" ht="12.75" customHeight="1" x14ac:dyDescent="0.2"/>
    <row r="44470" ht="12.75" customHeight="1" x14ac:dyDescent="0.2"/>
    <row r="44471" ht="12.75" customHeight="1" x14ac:dyDescent="0.2"/>
    <row r="44472" ht="12.75" customHeight="1" x14ac:dyDescent="0.2"/>
    <row r="44473" ht="12.75" customHeight="1" x14ac:dyDescent="0.2"/>
    <row r="44474" ht="12.75" customHeight="1" x14ac:dyDescent="0.2"/>
    <row r="44475" ht="12.75" customHeight="1" x14ac:dyDescent="0.2"/>
    <row r="44476" ht="12.75" customHeight="1" x14ac:dyDescent="0.2"/>
    <row r="44477" ht="12.75" customHeight="1" x14ac:dyDescent="0.2"/>
    <row r="44478" ht="12.75" customHeight="1" x14ac:dyDescent="0.2"/>
    <row r="44479" ht="12.75" customHeight="1" x14ac:dyDescent="0.2"/>
    <row r="44480" ht="12.75" customHeight="1" x14ac:dyDescent="0.2"/>
    <row r="44481" ht="12.75" customHeight="1" x14ac:dyDescent="0.2"/>
    <row r="44482" ht="12.75" customHeight="1" x14ac:dyDescent="0.2"/>
    <row r="44483" ht="12.75" customHeight="1" x14ac:dyDescent="0.2"/>
    <row r="44484" ht="12.75" customHeight="1" x14ac:dyDescent="0.2"/>
    <row r="44485" ht="12.75" customHeight="1" x14ac:dyDescent="0.2"/>
    <row r="44486" ht="12.75" customHeight="1" x14ac:dyDescent="0.2"/>
    <row r="44487" ht="12.75" customHeight="1" x14ac:dyDescent="0.2"/>
    <row r="44488" ht="12.75" customHeight="1" x14ac:dyDescent="0.2"/>
    <row r="44489" ht="12.75" customHeight="1" x14ac:dyDescent="0.2"/>
    <row r="44490" ht="12.75" customHeight="1" x14ac:dyDescent="0.2"/>
    <row r="44491" ht="12.75" customHeight="1" x14ac:dyDescent="0.2"/>
    <row r="44492" ht="12.75" customHeight="1" x14ac:dyDescent="0.2"/>
    <row r="44493" ht="12.75" customHeight="1" x14ac:dyDescent="0.2"/>
    <row r="44494" ht="12.75" customHeight="1" x14ac:dyDescent="0.2"/>
    <row r="44495" ht="12.75" customHeight="1" x14ac:dyDescent="0.2"/>
    <row r="44496" ht="12.75" customHeight="1" x14ac:dyDescent="0.2"/>
    <row r="44497" ht="12.75" customHeight="1" x14ac:dyDescent="0.2"/>
    <row r="44498" ht="12.75" customHeight="1" x14ac:dyDescent="0.2"/>
    <row r="44499" ht="12.75" customHeight="1" x14ac:dyDescent="0.2"/>
    <row r="44500" ht="12.75" customHeight="1" x14ac:dyDescent="0.2"/>
    <row r="44501" ht="12.75" customHeight="1" x14ac:dyDescent="0.2"/>
    <row r="44502" ht="12.75" customHeight="1" x14ac:dyDescent="0.2"/>
    <row r="44503" ht="12.75" customHeight="1" x14ac:dyDescent="0.2"/>
    <row r="44504" ht="12.75" customHeight="1" x14ac:dyDescent="0.2"/>
    <row r="44505" ht="12.75" customHeight="1" x14ac:dyDescent="0.2"/>
    <row r="44506" ht="12.75" customHeight="1" x14ac:dyDescent="0.2"/>
    <row r="44507" ht="12.75" customHeight="1" x14ac:dyDescent="0.2"/>
    <row r="44508" ht="12.75" customHeight="1" x14ac:dyDescent="0.2"/>
    <row r="44509" ht="12.75" customHeight="1" x14ac:dyDescent="0.2"/>
    <row r="44510" ht="12.75" customHeight="1" x14ac:dyDescent="0.2"/>
    <row r="44511" ht="12.75" customHeight="1" x14ac:dyDescent="0.2"/>
    <row r="44512" ht="12.75" customHeight="1" x14ac:dyDescent="0.2"/>
    <row r="44513" ht="12.75" customHeight="1" x14ac:dyDescent="0.2"/>
    <row r="44514" ht="12.75" customHeight="1" x14ac:dyDescent="0.2"/>
    <row r="44515" ht="12.75" customHeight="1" x14ac:dyDescent="0.2"/>
    <row r="44516" ht="12.75" customHeight="1" x14ac:dyDescent="0.2"/>
    <row r="44517" ht="12.75" customHeight="1" x14ac:dyDescent="0.2"/>
    <row r="44518" ht="12.75" customHeight="1" x14ac:dyDescent="0.2"/>
    <row r="44519" ht="12.75" customHeight="1" x14ac:dyDescent="0.2"/>
    <row r="44520" ht="12.75" customHeight="1" x14ac:dyDescent="0.2"/>
    <row r="44521" ht="12.75" customHeight="1" x14ac:dyDescent="0.2"/>
    <row r="44522" ht="12.75" customHeight="1" x14ac:dyDescent="0.2"/>
    <row r="44523" ht="12.75" customHeight="1" x14ac:dyDescent="0.2"/>
    <row r="44524" ht="12.75" customHeight="1" x14ac:dyDescent="0.2"/>
    <row r="44525" ht="12.75" customHeight="1" x14ac:dyDescent="0.2"/>
    <row r="44526" ht="12.75" customHeight="1" x14ac:dyDescent="0.2"/>
    <row r="44527" ht="12.75" customHeight="1" x14ac:dyDescent="0.2"/>
    <row r="44528" ht="12.75" customHeight="1" x14ac:dyDescent="0.2"/>
    <row r="44529" ht="12.75" customHeight="1" x14ac:dyDescent="0.2"/>
    <row r="44530" ht="12.75" customHeight="1" x14ac:dyDescent="0.2"/>
    <row r="44531" ht="12.75" customHeight="1" x14ac:dyDescent="0.2"/>
    <row r="44532" ht="12.75" customHeight="1" x14ac:dyDescent="0.2"/>
    <row r="44533" ht="12.75" customHeight="1" x14ac:dyDescent="0.2"/>
    <row r="44534" ht="12.75" customHeight="1" x14ac:dyDescent="0.2"/>
    <row r="44535" ht="12.75" customHeight="1" x14ac:dyDescent="0.2"/>
    <row r="44536" ht="12.75" customHeight="1" x14ac:dyDescent="0.2"/>
    <row r="44537" ht="12.75" customHeight="1" x14ac:dyDescent="0.2"/>
    <row r="44538" ht="12.75" customHeight="1" x14ac:dyDescent="0.2"/>
    <row r="44539" ht="12.75" customHeight="1" x14ac:dyDescent="0.2"/>
    <row r="44540" ht="12.75" customHeight="1" x14ac:dyDescent="0.2"/>
    <row r="44541" ht="12.75" customHeight="1" x14ac:dyDescent="0.2"/>
    <row r="44542" ht="12.75" customHeight="1" x14ac:dyDescent="0.2"/>
    <row r="44543" ht="12.75" customHeight="1" x14ac:dyDescent="0.2"/>
    <row r="44544" ht="12.75" customHeight="1" x14ac:dyDescent="0.2"/>
    <row r="44545" ht="12.75" customHeight="1" x14ac:dyDescent="0.2"/>
    <row r="44546" ht="12.75" customHeight="1" x14ac:dyDescent="0.2"/>
    <row r="44547" ht="12.75" customHeight="1" x14ac:dyDescent="0.2"/>
    <row r="44548" ht="12.75" customHeight="1" x14ac:dyDescent="0.2"/>
    <row r="44549" ht="12.75" customHeight="1" x14ac:dyDescent="0.2"/>
    <row r="44550" ht="12.75" customHeight="1" x14ac:dyDescent="0.2"/>
    <row r="44551" ht="12.75" customHeight="1" x14ac:dyDescent="0.2"/>
    <row r="44552" ht="12.75" customHeight="1" x14ac:dyDescent="0.2"/>
    <row r="44553" ht="12.75" customHeight="1" x14ac:dyDescent="0.2"/>
    <row r="44554" ht="12.75" customHeight="1" x14ac:dyDescent="0.2"/>
    <row r="44555" ht="12.75" customHeight="1" x14ac:dyDescent="0.2"/>
    <row r="44556" ht="12.75" customHeight="1" x14ac:dyDescent="0.2"/>
    <row r="44557" ht="12.75" customHeight="1" x14ac:dyDescent="0.2"/>
    <row r="44558" ht="12.75" customHeight="1" x14ac:dyDescent="0.2"/>
    <row r="44559" ht="12.75" customHeight="1" x14ac:dyDescent="0.2"/>
    <row r="44560" ht="12.75" customHeight="1" x14ac:dyDescent="0.2"/>
    <row r="44561" ht="12.75" customHeight="1" x14ac:dyDescent="0.2"/>
    <row r="44562" ht="12.75" customHeight="1" x14ac:dyDescent="0.2"/>
    <row r="44563" ht="12.75" customHeight="1" x14ac:dyDescent="0.2"/>
    <row r="44564" ht="12.75" customHeight="1" x14ac:dyDescent="0.2"/>
    <row r="44565" ht="12.75" customHeight="1" x14ac:dyDescent="0.2"/>
    <row r="44566" ht="12.75" customHeight="1" x14ac:dyDescent="0.2"/>
    <row r="44567" ht="12.75" customHeight="1" x14ac:dyDescent="0.2"/>
    <row r="44568" ht="12.75" customHeight="1" x14ac:dyDescent="0.2"/>
    <row r="44569" ht="12.75" customHeight="1" x14ac:dyDescent="0.2"/>
    <row r="44570" ht="12.75" customHeight="1" x14ac:dyDescent="0.2"/>
    <row r="44571" ht="12.75" customHeight="1" x14ac:dyDescent="0.2"/>
    <row r="44572" ht="12.75" customHeight="1" x14ac:dyDescent="0.2"/>
    <row r="44573" ht="12.75" customHeight="1" x14ac:dyDescent="0.2"/>
    <row r="44574" ht="12.75" customHeight="1" x14ac:dyDescent="0.2"/>
    <row r="44575" ht="12.75" customHeight="1" x14ac:dyDescent="0.2"/>
    <row r="44576" ht="12.75" customHeight="1" x14ac:dyDescent="0.2"/>
    <row r="44577" ht="12.75" customHeight="1" x14ac:dyDescent="0.2"/>
    <row r="44578" ht="12.75" customHeight="1" x14ac:dyDescent="0.2"/>
    <row r="44579" ht="12.75" customHeight="1" x14ac:dyDescent="0.2"/>
    <row r="44580" ht="12.75" customHeight="1" x14ac:dyDescent="0.2"/>
    <row r="44581" ht="12.75" customHeight="1" x14ac:dyDescent="0.2"/>
    <row r="44582" ht="12.75" customHeight="1" x14ac:dyDescent="0.2"/>
    <row r="44583" ht="12.75" customHeight="1" x14ac:dyDescent="0.2"/>
    <row r="44584" ht="12.75" customHeight="1" x14ac:dyDescent="0.2"/>
    <row r="44585" ht="12.75" customHeight="1" x14ac:dyDescent="0.2"/>
    <row r="44586" ht="12.75" customHeight="1" x14ac:dyDescent="0.2"/>
    <row r="44587" ht="12.75" customHeight="1" x14ac:dyDescent="0.2"/>
    <row r="44588" ht="12.75" customHeight="1" x14ac:dyDescent="0.2"/>
    <row r="44589" ht="12.75" customHeight="1" x14ac:dyDescent="0.2"/>
    <row r="44590" ht="12.75" customHeight="1" x14ac:dyDescent="0.2"/>
    <row r="44591" ht="12.75" customHeight="1" x14ac:dyDescent="0.2"/>
    <row r="44592" ht="12.75" customHeight="1" x14ac:dyDescent="0.2"/>
    <row r="44593" ht="12.75" customHeight="1" x14ac:dyDescent="0.2"/>
    <row r="44594" ht="12.75" customHeight="1" x14ac:dyDescent="0.2"/>
    <row r="44595" ht="12.75" customHeight="1" x14ac:dyDescent="0.2"/>
    <row r="44596" ht="12.75" customHeight="1" x14ac:dyDescent="0.2"/>
    <row r="44597" ht="12.75" customHeight="1" x14ac:dyDescent="0.2"/>
    <row r="44598" ht="12.75" customHeight="1" x14ac:dyDescent="0.2"/>
    <row r="44599" ht="12.75" customHeight="1" x14ac:dyDescent="0.2"/>
    <row r="44600" ht="12.75" customHeight="1" x14ac:dyDescent="0.2"/>
    <row r="44601" ht="12.75" customHeight="1" x14ac:dyDescent="0.2"/>
    <row r="44602" ht="12.75" customHeight="1" x14ac:dyDescent="0.2"/>
    <row r="44603" ht="12.75" customHeight="1" x14ac:dyDescent="0.2"/>
    <row r="44604" ht="12.75" customHeight="1" x14ac:dyDescent="0.2"/>
    <row r="44605" ht="12.75" customHeight="1" x14ac:dyDescent="0.2"/>
    <row r="44606" ht="12.75" customHeight="1" x14ac:dyDescent="0.2"/>
    <row r="44607" ht="12.75" customHeight="1" x14ac:dyDescent="0.2"/>
    <row r="44608" ht="12.75" customHeight="1" x14ac:dyDescent="0.2"/>
    <row r="44609" ht="12.75" customHeight="1" x14ac:dyDescent="0.2"/>
    <row r="44610" ht="12.75" customHeight="1" x14ac:dyDescent="0.2"/>
    <row r="44611" ht="12.75" customHeight="1" x14ac:dyDescent="0.2"/>
    <row r="44612" ht="12.75" customHeight="1" x14ac:dyDescent="0.2"/>
    <row r="44613" ht="12.75" customHeight="1" x14ac:dyDescent="0.2"/>
    <row r="44614" ht="12.75" customHeight="1" x14ac:dyDescent="0.2"/>
    <row r="44615" ht="12.75" customHeight="1" x14ac:dyDescent="0.2"/>
    <row r="44616" ht="12.75" customHeight="1" x14ac:dyDescent="0.2"/>
    <row r="44617" ht="12.75" customHeight="1" x14ac:dyDescent="0.2"/>
    <row r="44618" ht="12.75" customHeight="1" x14ac:dyDescent="0.2"/>
    <row r="44619" ht="12.75" customHeight="1" x14ac:dyDescent="0.2"/>
    <row r="44620" ht="12.75" customHeight="1" x14ac:dyDescent="0.2"/>
    <row r="44621" ht="12.75" customHeight="1" x14ac:dyDescent="0.2"/>
    <row r="44622" ht="12.75" customHeight="1" x14ac:dyDescent="0.2"/>
    <row r="44623" ht="12.75" customHeight="1" x14ac:dyDescent="0.2"/>
    <row r="44624" ht="12.75" customHeight="1" x14ac:dyDescent="0.2"/>
    <row r="44625" ht="12.75" customHeight="1" x14ac:dyDescent="0.2"/>
    <row r="44626" ht="12.75" customHeight="1" x14ac:dyDescent="0.2"/>
    <row r="44627" ht="12.75" customHeight="1" x14ac:dyDescent="0.2"/>
    <row r="44628" ht="12.75" customHeight="1" x14ac:dyDescent="0.2"/>
    <row r="44629" ht="12.75" customHeight="1" x14ac:dyDescent="0.2"/>
    <row r="44630" ht="12.75" customHeight="1" x14ac:dyDescent="0.2"/>
    <row r="44631" ht="12.75" customHeight="1" x14ac:dyDescent="0.2"/>
    <row r="44632" ht="12.75" customHeight="1" x14ac:dyDescent="0.2"/>
    <row r="44633" ht="12.75" customHeight="1" x14ac:dyDescent="0.2"/>
    <row r="44634" ht="12.75" customHeight="1" x14ac:dyDescent="0.2"/>
    <row r="44635" ht="12.75" customHeight="1" x14ac:dyDescent="0.2"/>
    <row r="44636" ht="12.75" customHeight="1" x14ac:dyDescent="0.2"/>
    <row r="44637" ht="12.75" customHeight="1" x14ac:dyDescent="0.2"/>
    <row r="44638" ht="12.75" customHeight="1" x14ac:dyDescent="0.2"/>
    <row r="44639" ht="12.75" customHeight="1" x14ac:dyDescent="0.2"/>
    <row r="44640" ht="12.75" customHeight="1" x14ac:dyDescent="0.2"/>
    <row r="44641" ht="12.75" customHeight="1" x14ac:dyDescent="0.2"/>
    <row r="44642" ht="12.75" customHeight="1" x14ac:dyDescent="0.2"/>
    <row r="44643" ht="12.75" customHeight="1" x14ac:dyDescent="0.2"/>
    <row r="44644" ht="12.75" customHeight="1" x14ac:dyDescent="0.2"/>
    <row r="44645" ht="12.75" customHeight="1" x14ac:dyDescent="0.2"/>
    <row r="44646" ht="12.75" customHeight="1" x14ac:dyDescent="0.2"/>
    <row r="44647" ht="12.75" customHeight="1" x14ac:dyDescent="0.2"/>
    <row r="44648" ht="12.75" customHeight="1" x14ac:dyDescent="0.2"/>
    <row r="44649" ht="12.75" customHeight="1" x14ac:dyDescent="0.2"/>
    <row r="44650" ht="12.75" customHeight="1" x14ac:dyDescent="0.2"/>
    <row r="44651" ht="12.75" customHeight="1" x14ac:dyDescent="0.2"/>
    <row r="44652" ht="12.75" customHeight="1" x14ac:dyDescent="0.2"/>
    <row r="44653" ht="12.75" customHeight="1" x14ac:dyDescent="0.2"/>
    <row r="44654" ht="12.75" customHeight="1" x14ac:dyDescent="0.2"/>
    <row r="44655" ht="12.75" customHeight="1" x14ac:dyDescent="0.2"/>
    <row r="44656" ht="12.75" customHeight="1" x14ac:dyDescent="0.2"/>
    <row r="44657" ht="12.75" customHeight="1" x14ac:dyDescent="0.2"/>
    <row r="44658" ht="12.75" customHeight="1" x14ac:dyDescent="0.2"/>
    <row r="44659" ht="12.75" customHeight="1" x14ac:dyDescent="0.2"/>
    <row r="44660" ht="12.75" customHeight="1" x14ac:dyDescent="0.2"/>
    <row r="44661" ht="12.75" customHeight="1" x14ac:dyDescent="0.2"/>
    <row r="44662" ht="12.75" customHeight="1" x14ac:dyDescent="0.2"/>
    <row r="44663" ht="12.75" customHeight="1" x14ac:dyDescent="0.2"/>
    <row r="44664" ht="12.75" customHeight="1" x14ac:dyDescent="0.2"/>
    <row r="44665" ht="12.75" customHeight="1" x14ac:dyDescent="0.2"/>
    <row r="44666" ht="12.75" customHeight="1" x14ac:dyDescent="0.2"/>
    <row r="44667" ht="12.75" customHeight="1" x14ac:dyDescent="0.2"/>
    <row r="44668" ht="12.75" customHeight="1" x14ac:dyDescent="0.2"/>
    <row r="44669" ht="12.75" customHeight="1" x14ac:dyDescent="0.2"/>
    <row r="44670" ht="12.75" customHeight="1" x14ac:dyDescent="0.2"/>
    <row r="44671" ht="12.75" customHeight="1" x14ac:dyDescent="0.2"/>
    <row r="44672" ht="12.75" customHeight="1" x14ac:dyDescent="0.2"/>
    <row r="44673" ht="12.75" customHeight="1" x14ac:dyDescent="0.2"/>
    <row r="44674" ht="12.75" customHeight="1" x14ac:dyDescent="0.2"/>
    <row r="44675" ht="12.75" customHeight="1" x14ac:dyDescent="0.2"/>
    <row r="44676" ht="12.75" customHeight="1" x14ac:dyDescent="0.2"/>
    <row r="44677" ht="12.75" customHeight="1" x14ac:dyDescent="0.2"/>
    <row r="44678" ht="12.75" customHeight="1" x14ac:dyDescent="0.2"/>
    <row r="44679" ht="12.75" customHeight="1" x14ac:dyDescent="0.2"/>
    <row r="44680" ht="12.75" customHeight="1" x14ac:dyDescent="0.2"/>
    <row r="44681" ht="12.75" customHeight="1" x14ac:dyDescent="0.2"/>
    <row r="44682" ht="12.75" customHeight="1" x14ac:dyDescent="0.2"/>
    <row r="44683" ht="12.75" customHeight="1" x14ac:dyDescent="0.2"/>
    <row r="44684" ht="12.75" customHeight="1" x14ac:dyDescent="0.2"/>
    <row r="44685" ht="12.75" customHeight="1" x14ac:dyDescent="0.2"/>
    <row r="44686" ht="12.75" customHeight="1" x14ac:dyDescent="0.2"/>
    <row r="44687" ht="12.75" customHeight="1" x14ac:dyDescent="0.2"/>
    <row r="44688" ht="12.75" customHeight="1" x14ac:dyDescent="0.2"/>
    <row r="44689" ht="12.75" customHeight="1" x14ac:dyDescent="0.2"/>
    <row r="44690" ht="12.75" customHeight="1" x14ac:dyDescent="0.2"/>
    <row r="44691" ht="12.75" customHeight="1" x14ac:dyDescent="0.2"/>
    <row r="44692" ht="12.75" customHeight="1" x14ac:dyDescent="0.2"/>
    <row r="44693" ht="12.75" customHeight="1" x14ac:dyDescent="0.2"/>
    <row r="44694" ht="12.75" customHeight="1" x14ac:dyDescent="0.2"/>
    <row r="44695" ht="12.75" customHeight="1" x14ac:dyDescent="0.2"/>
    <row r="44696" ht="12.75" customHeight="1" x14ac:dyDescent="0.2"/>
    <row r="44697" ht="12.75" customHeight="1" x14ac:dyDescent="0.2"/>
    <row r="44698" ht="12.75" customHeight="1" x14ac:dyDescent="0.2"/>
    <row r="44699" ht="12.75" customHeight="1" x14ac:dyDescent="0.2"/>
    <row r="44700" ht="12.75" customHeight="1" x14ac:dyDescent="0.2"/>
    <row r="44701" ht="12.75" customHeight="1" x14ac:dyDescent="0.2"/>
    <row r="44702" ht="12.75" customHeight="1" x14ac:dyDescent="0.2"/>
    <row r="44703" ht="12.75" customHeight="1" x14ac:dyDescent="0.2"/>
    <row r="44704" ht="12.75" customHeight="1" x14ac:dyDescent="0.2"/>
    <row r="44705" ht="12.75" customHeight="1" x14ac:dyDescent="0.2"/>
    <row r="44706" ht="12.75" customHeight="1" x14ac:dyDescent="0.2"/>
    <row r="44707" ht="12.75" customHeight="1" x14ac:dyDescent="0.2"/>
    <row r="44708" ht="12.75" customHeight="1" x14ac:dyDescent="0.2"/>
    <row r="44709" ht="12.75" customHeight="1" x14ac:dyDescent="0.2"/>
    <row r="44710" ht="12.75" customHeight="1" x14ac:dyDescent="0.2"/>
    <row r="44711" ht="12.75" customHeight="1" x14ac:dyDescent="0.2"/>
    <row r="44712" ht="12.75" customHeight="1" x14ac:dyDescent="0.2"/>
    <row r="44713" ht="12.75" customHeight="1" x14ac:dyDescent="0.2"/>
    <row r="44714" ht="12.75" customHeight="1" x14ac:dyDescent="0.2"/>
    <row r="44715" ht="12.75" customHeight="1" x14ac:dyDescent="0.2"/>
    <row r="44716" ht="12.75" customHeight="1" x14ac:dyDescent="0.2"/>
    <row r="44717" ht="12.75" customHeight="1" x14ac:dyDescent="0.2"/>
    <row r="44718" ht="12.75" customHeight="1" x14ac:dyDescent="0.2"/>
    <row r="44719" ht="12.75" customHeight="1" x14ac:dyDescent="0.2"/>
    <row r="44720" ht="12.75" customHeight="1" x14ac:dyDescent="0.2"/>
    <row r="44721" ht="12.75" customHeight="1" x14ac:dyDescent="0.2"/>
    <row r="44722" ht="12.75" customHeight="1" x14ac:dyDescent="0.2"/>
    <row r="44723" ht="12.75" customHeight="1" x14ac:dyDescent="0.2"/>
    <row r="44724" ht="12.75" customHeight="1" x14ac:dyDescent="0.2"/>
    <row r="44725" ht="12.75" customHeight="1" x14ac:dyDescent="0.2"/>
    <row r="44726" ht="12.75" customHeight="1" x14ac:dyDescent="0.2"/>
    <row r="44727" ht="12.75" customHeight="1" x14ac:dyDescent="0.2"/>
    <row r="44728" ht="12.75" customHeight="1" x14ac:dyDescent="0.2"/>
    <row r="44729" ht="12.75" customHeight="1" x14ac:dyDescent="0.2"/>
    <row r="44730" ht="12.75" customHeight="1" x14ac:dyDescent="0.2"/>
    <row r="44731" ht="12.75" customHeight="1" x14ac:dyDescent="0.2"/>
    <row r="44732" ht="12.75" customHeight="1" x14ac:dyDescent="0.2"/>
    <row r="44733" ht="12.75" customHeight="1" x14ac:dyDescent="0.2"/>
    <row r="44734" ht="12.75" customHeight="1" x14ac:dyDescent="0.2"/>
    <row r="44735" ht="12.75" customHeight="1" x14ac:dyDescent="0.2"/>
    <row r="44736" ht="12.75" customHeight="1" x14ac:dyDescent="0.2"/>
    <row r="44737" ht="12.75" customHeight="1" x14ac:dyDescent="0.2"/>
    <row r="44738" ht="12.75" customHeight="1" x14ac:dyDescent="0.2"/>
    <row r="44739" ht="12.75" customHeight="1" x14ac:dyDescent="0.2"/>
    <row r="44740" ht="12.75" customHeight="1" x14ac:dyDescent="0.2"/>
    <row r="44741" ht="12.75" customHeight="1" x14ac:dyDescent="0.2"/>
    <row r="44742" ht="12.75" customHeight="1" x14ac:dyDescent="0.2"/>
    <row r="44743" ht="12.75" customHeight="1" x14ac:dyDescent="0.2"/>
    <row r="44744" ht="12.75" customHeight="1" x14ac:dyDescent="0.2"/>
    <row r="44745" ht="12.75" customHeight="1" x14ac:dyDescent="0.2"/>
    <row r="44746" ht="12.75" customHeight="1" x14ac:dyDescent="0.2"/>
    <row r="44747" ht="12.75" customHeight="1" x14ac:dyDescent="0.2"/>
    <row r="44748" ht="12.75" customHeight="1" x14ac:dyDescent="0.2"/>
    <row r="44749" ht="12.75" customHeight="1" x14ac:dyDescent="0.2"/>
    <row r="44750" ht="12.75" customHeight="1" x14ac:dyDescent="0.2"/>
    <row r="44751" ht="12.75" customHeight="1" x14ac:dyDescent="0.2"/>
    <row r="44752" ht="12.75" customHeight="1" x14ac:dyDescent="0.2"/>
    <row r="44753" ht="12.75" customHeight="1" x14ac:dyDescent="0.2"/>
    <row r="44754" ht="12.75" customHeight="1" x14ac:dyDescent="0.2"/>
    <row r="44755" ht="12.75" customHeight="1" x14ac:dyDescent="0.2"/>
    <row r="44756" ht="12.75" customHeight="1" x14ac:dyDescent="0.2"/>
    <row r="44757" ht="12.75" customHeight="1" x14ac:dyDescent="0.2"/>
    <row r="44758" ht="12.75" customHeight="1" x14ac:dyDescent="0.2"/>
    <row r="44759" ht="12.75" customHeight="1" x14ac:dyDescent="0.2"/>
    <row r="44760" ht="12.75" customHeight="1" x14ac:dyDescent="0.2"/>
    <row r="44761" ht="12.75" customHeight="1" x14ac:dyDescent="0.2"/>
    <row r="44762" ht="12.75" customHeight="1" x14ac:dyDescent="0.2"/>
    <row r="44763" ht="12.75" customHeight="1" x14ac:dyDescent="0.2"/>
    <row r="44764" ht="12.75" customHeight="1" x14ac:dyDescent="0.2"/>
    <row r="44765" ht="12.75" customHeight="1" x14ac:dyDescent="0.2"/>
    <row r="44766" ht="12.75" customHeight="1" x14ac:dyDescent="0.2"/>
    <row r="44767" ht="12.75" customHeight="1" x14ac:dyDescent="0.2"/>
    <row r="44768" ht="12.75" customHeight="1" x14ac:dyDescent="0.2"/>
    <row r="44769" ht="12.75" customHeight="1" x14ac:dyDescent="0.2"/>
    <row r="44770" ht="12.75" customHeight="1" x14ac:dyDescent="0.2"/>
    <row r="44771" ht="12.75" customHeight="1" x14ac:dyDescent="0.2"/>
    <row r="44772" ht="12.75" customHeight="1" x14ac:dyDescent="0.2"/>
    <row r="44773" ht="12.75" customHeight="1" x14ac:dyDescent="0.2"/>
    <row r="44774" ht="12.75" customHeight="1" x14ac:dyDescent="0.2"/>
    <row r="44775" ht="12.75" customHeight="1" x14ac:dyDescent="0.2"/>
    <row r="44776" ht="12.75" customHeight="1" x14ac:dyDescent="0.2"/>
    <row r="44777" ht="12.75" customHeight="1" x14ac:dyDescent="0.2"/>
    <row r="44778" ht="12.75" customHeight="1" x14ac:dyDescent="0.2"/>
    <row r="44779" ht="12.75" customHeight="1" x14ac:dyDescent="0.2"/>
    <row r="44780" ht="12.75" customHeight="1" x14ac:dyDescent="0.2"/>
    <row r="44781" ht="12.75" customHeight="1" x14ac:dyDescent="0.2"/>
    <row r="44782" ht="12.75" customHeight="1" x14ac:dyDescent="0.2"/>
    <row r="44783" ht="12.75" customHeight="1" x14ac:dyDescent="0.2"/>
    <row r="44784" ht="12.75" customHeight="1" x14ac:dyDescent="0.2"/>
    <row r="44785" ht="12.75" customHeight="1" x14ac:dyDescent="0.2"/>
    <row r="44786" ht="12.75" customHeight="1" x14ac:dyDescent="0.2"/>
    <row r="44787" ht="12.75" customHeight="1" x14ac:dyDescent="0.2"/>
    <row r="44788" ht="12.75" customHeight="1" x14ac:dyDescent="0.2"/>
    <row r="44789" ht="12.75" customHeight="1" x14ac:dyDescent="0.2"/>
    <row r="44790" ht="12.75" customHeight="1" x14ac:dyDescent="0.2"/>
    <row r="44791" ht="12.75" customHeight="1" x14ac:dyDescent="0.2"/>
    <row r="44792" ht="12.75" customHeight="1" x14ac:dyDescent="0.2"/>
    <row r="44793" ht="12.75" customHeight="1" x14ac:dyDescent="0.2"/>
    <row r="44794" ht="12.75" customHeight="1" x14ac:dyDescent="0.2"/>
    <row r="44795" ht="12.75" customHeight="1" x14ac:dyDescent="0.2"/>
    <row r="44796" ht="12.75" customHeight="1" x14ac:dyDescent="0.2"/>
    <row r="44797" ht="12.75" customHeight="1" x14ac:dyDescent="0.2"/>
    <row r="44798" ht="12.75" customHeight="1" x14ac:dyDescent="0.2"/>
    <row r="44799" ht="12.75" customHeight="1" x14ac:dyDescent="0.2"/>
    <row r="44800" ht="12.75" customHeight="1" x14ac:dyDescent="0.2"/>
    <row r="44801" ht="12.75" customHeight="1" x14ac:dyDescent="0.2"/>
    <row r="44802" ht="12.75" customHeight="1" x14ac:dyDescent="0.2"/>
    <row r="44803" ht="12.75" customHeight="1" x14ac:dyDescent="0.2"/>
    <row r="44804" ht="12.75" customHeight="1" x14ac:dyDescent="0.2"/>
    <row r="44805" ht="12.75" customHeight="1" x14ac:dyDescent="0.2"/>
    <row r="44806" ht="12.75" customHeight="1" x14ac:dyDescent="0.2"/>
    <row r="44807" ht="12.75" customHeight="1" x14ac:dyDescent="0.2"/>
    <row r="44808" ht="12.75" customHeight="1" x14ac:dyDescent="0.2"/>
    <row r="44809" ht="12.75" customHeight="1" x14ac:dyDescent="0.2"/>
    <row r="44810" ht="12.75" customHeight="1" x14ac:dyDescent="0.2"/>
    <row r="44811" ht="12.75" customHeight="1" x14ac:dyDescent="0.2"/>
    <row r="44812" ht="12.75" customHeight="1" x14ac:dyDescent="0.2"/>
    <row r="44813" ht="12.75" customHeight="1" x14ac:dyDescent="0.2"/>
    <row r="44814" ht="12.75" customHeight="1" x14ac:dyDescent="0.2"/>
    <row r="44815" ht="12.75" customHeight="1" x14ac:dyDescent="0.2"/>
    <row r="44816" ht="12.75" customHeight="1" x14ac:dyDescent="0.2"/>
    <row r="44817" ht="12.75" customHeight="1" x14ac:dyDescent="0.2"/>
    <row r="44818" ht="12.75" customHeight="1" x14ac:dyDescent="0.2"/>
    <row r="44819" ht="12.75" customHeight="1" x14ac:dyDescent="0.2"/>
    <row r="44820" ht="12.75" customHeight="1" x14ac:dyDescent="0.2"/>
    <row r="44821" ht="12.75" customHeight="1" x14ac:dyDescent="0.2"/>
    <row r="44822" ht="12.75" customHeight="1" x14ac:dyDescent="0.2"/>
    <row r="44823" ht="12.75" customHeight="1" x14ac:dyDescent="0.2"/>
    <row r="44824" ht="12.75" customHeight="1" x14ac:dyDescent="0.2"/>
    <row r="44825" ht="12.75" customHeight="1" x14ac:dyDescent="0.2"/>
    <row r="44826" ht="12.75" customHeight="1" x14ac:dyDescent="0.2"/>
    <row r="44827" ht="12.75" customHeight="1" x14ac:dyDescent="0.2"/>
    <row r="44828" ht="12.75" customHeight="1" x14ac:dyDescent="0.2"/>
    <row r="44829" ht="12.75" customHeight="1" x14ac:dyDescent="0.2"/>
    <row r="44830" ht="12.75" customHeight="1" x14ac:dyDescent="0.2"/>
    <row r="44831" ht="12.75" customHeight="1" x14ac:dyDescent="0.2"/>
    <row r="44832" ht="12.75" customHeight="1" x14ac:dyDescent="0.2"/>
    <row r="44833" ht="12.75" customHeight="1" x14ac:dyDescent="0.2"/>
    <row r="44834" ht="12.75" customHeight="1" x14ac:dyDescent="0.2"/>
    <row r="44835" ht="12.75" customHeight="1" x14ac:dyDescent="0.2"/>
    <row r="44836" ht="12.75" customHeight="1" x14ac:dyDescent="0.2"/>
    <row r="44837" ht="12.75" customHeight="1" x14ac:dyDescent="0.2"/>
    <row r="44838" ht="12.75" customHeight="1" x14ac:dyDescent="0.2"/>
    <row r="44839" ht="12.75" customHeight="1" x14ac:dyDescent="0.2"/>
    <row r="44840" ht="12.75" customHeight="1" x14ac:dyDescent="0.2"/>
    <row r="44841" ht="12.75" customHeight="1" x14ac:dyDescent="0.2"/>
    <row r="44842" ht="12.75" customHeight="1" x14ac:dyDescent="0.2"/>
    <row r="44843" ht="12.75" customHeight="1" x14ac:dyDescent="0.2"/>
    <row r="44844" ht="12.75" customHeight="1" x14ac:dyDescent="0.2"/>
    <row r="44845" ht="12.75" customHeight="1" x14ac:dyDescent="0.2"/>
    <row r="44846" ht="12.75" customHeight="1" x14ac:dyDescent="0.2"/>
    <row r="44847" ht="12.75" customHeight="1" x14ac:dyDescent="0.2"/>
    <row r="44848" ht="12.75" customHeight="1" x14ac:dyDescent="0.2"/>
    <row r="44849" ht="12.75" customHeight="1" x14ac:dyDescent="0.2"/>
    <row r="44850" ht="12.75" customHeight="1" x14ac:dyDescent="0.2"/>
    <row r="44851" ht="12.75" customHeight="1" x14ac:dyDescent="0.2"/>
    <row r="44852" ht="12.75" customHeight="1" x14ac:dyDescent="0.2"/>
    <row r="44853" ht="12.75" customHeight="1" x14ac:dyDescent="0.2"/>
    <row r="44854" ht="12.75" customHeight="1" x14ac:dyDescent="0.2"/>
    <row r="44855" ht="12.75" customHeight="1" x14ac:dyDescent="0.2"/>
    <row r="44856" ht="12.75" customHeight="1" x14ac:dyDescent="0.2"/>
    <row r="44857" ht="12.75" customHeight="1" x14ac:dyDescent="0.2"/>
    <row r="44858" ht="12.75" customHeight="1" x14ac:dyDescent="0.2"/>
    <row r="44859" ht="12.75" customHeight="1" x14ac:dyDescent="0.2"/>
    <row r="44860" ht="12.75" customHeight="1" x14ac:dyDescent="0.2"/>
    <row r="44861" ht="12.75" customHeight="1" x14ac:dyDescent="0.2"/>
    <row r="44862" ht="12.75" customHeight="1" x14ac:dyDescent="0.2"/>
    <row r="44863" ht="12.75" customHeight="1" x14ac:dyDescent="0.2"/>
    <row r="44864" ht="12.75" customHeight="1" x14ac:dyDescent="0.2"/>
    <row r="44865" ht="12.75" customHeight="1" x14ac:dyDescent="0.2"/>
    <row r="44866" ht="12.75" customHeight="1" x14ac:dyDescent="0.2"/>
    <row r="44867" ht="12.75" customHeight="1" x14ac:dyDescent="0.2"/>
    <row r="44868" ht="12.75" customHeight="1" x14ac:dyDescent="0.2"/>
    <row r="44869" ht="12.75" customHeight="1" x14ac:dyDescent="0.2"/>
    <row r="44870" ht="12.75" customHeight="1" x14ac:dyDescent="0.2"/>
    <row r="44871" ht="12.75" customHeight="1" x14ac:dyDescent="0.2"/>
    <row r="44872" ht="12.75" customHeight="1" x14ac:dyDescent="0.2"/>
    <row r="44873" ht="12.75" customHeight="1" x14ac:dyDescent="0.2"/>
    <row r="44874" ht="12.75" customHeight="1" x14ac:dyDescent="0.2"/>
    <row r="44875" ht="12.75" customHeight="1" x14ac:dyDescent="0.2"/>
    <row r="44876" ht="12.75" customHeight="1" x14ac:dyDescent="0.2"/>
    <row r="44877" ht="12.75" customHeight="1" x14ac:dyDescent="0.2"/>
    <row r="44878" ht="12.75" customHeight="1" x14ac:dyDescent="0.2"/>
    <row r="44879" ht="12.75" customHeight="1" x14ac:dyDescent="0.2"/>
    <row r="44880" ht="12.75" customHeight="1" x14ac:dyDescent="0.2"/>
    <row r="44881" ht="12.75" customHeight="1" x14ac:dyDescent="0.2"/>
    <row r="44882" ht="12.75" customHeight="1" x14ac:dyDescent="0.2"/>
    <row r="44883" ht="12.75" customHeight="1" x14ac:dyDescent="0.2"/>
    <row r="44884" ht="12.75" customHeight="1" x14ac:dyDescent="0.2"/>
    <row r="44885" ht="12.75" customHeight="1" x14ac:dyDescent="0.2"/>
    <row r="44886" ht="12.75" customHeight="1" x14ac:dyDescent="0.2"/>
    <row r="44887" ht="12.75" customHeight="1" x14ac:dyDescent="0.2"/>
    <row r="44888" ht="12.75" customHeight="1" x14ac:dyDescent="0.2"/>
    <row r="44889" ht="12.75" customHeight="1" x14ac:dyDescent="0.2"/>
    <row r="44890" ht="12.75" customHeight="1" x14ac:dyDescent="0.2"/>
    <row r="44891" ht="12.75" customHeight="1" x14ac:dyDescent="0.2"/>
    <row r="44892" ht="12.75" customHeight="1" x14ac:dyDescent="0.2"/>
    <row r="44893" ht="12.75" customHeight="1" x14ac:dyDescent="0.2"/>
    <row r="44894" ht="12.75" customHeight="1" x14ac:dyDescent="0.2"/>
    <row r="44895" ht="12.75" customHeight="1" x14ac:dyDescent="0.2"/>
    <row r="44896" ht="12.75" customHeight="1" x14ac:dyDescent="0.2"/>
    <row r="44897" ht="12.75" customHeight="1" x14ac:dyDescent="0.2"/>
    <row r="44898" ht="12.75" customHeight="1" x14ac:dyDescent="0.2"/>
    <row r="44899" ht="12.75" customHeight="1" x14ac:dyDescent="0.2"/>
    <row r="44900" ht="12.75" customHeight="1" x14ac:dyDescent="0.2"/>
    <row r="44901" ht="12.75" customHeight="1" x14ac:dyDescent="0.2"/>
    <row r="44902" ht="12.75" customHeight="1" x14ac:dyDescent="0.2"/>
    <row r="44903" ht="12.75" customHeight="1" x14ac:dyDescent="0.2"/>
    <row r="44904" ht="12.75" customHeight="1" x14ac:dyDescent="0.2"/>
    <row r="44905" ht="12.75" customHeight="1" x14ac:dyDescent="0.2"/>
    <row r="44906" ht="12.75" customHeight="1" x14ac:dyDescent="0.2"/>
    <row r="44907" ht="12.75" customHeight="1" x14ac:dyDescent="0.2"/>
    <row r="44908" ht="12.75" customHeight="1" x14ac:dyDescent="0.2"/>
    <row r="44909" ht="12.75" customHeight="1" x14ac:dyDescent="0.2"/>
    <row r="44910" ht="12.75" customHeight="1" x14ac:dyDescent="0.2"/>
    <row r="44911" ht="12.75" customHeight="1" x14ac:dyDescent="0.2"/>
    <row r="44912" ht="12.75" customHeight="1" x14ac:dyDescent="0.2"/>
    <row r="44913" ht="12.75" customHeight="1" x14ac:dyDescent="0.2"/>
    <row r="44914" ht="12.75" customHeight="1" x14ac:dyDescent="0.2"/>
    <row r="44915" ht="12.75" customHeight="1" x14ac:dyDescent="0.2"/>
    <row r="44916" ht="12.75" customHeight="1" x14ac:dyDescent="0.2"/>
    <row r="44917" ht="12.75" customHeight="1" x14ac:dyDescent="0.2"/>
    <row r="44918" ht="12.75" customHeight="1" x14ac:dyDescent="0.2"/>
    <row r="44919" ht="12.75" customHeight="1" x14ac:dyDescent="0.2"/>
    <row r="44920" ht="12.75" customHeight="1" x14ac:dyDescent="0.2"/>
    <row r="44921" ht="12.75" customHeight="1" x14ac:dyDescent="0.2"/>
    <row r="44922" ht="12.75" customHeight="1" x14ac:dyDescent="0.2"/>
    <row r="44923" ht="12.75" customHeight="1" x14ac:dyDescent="0.2"/>
    <row r="44924" ht="12.75" customHeight="1" x14ac:dyDescent="0.2"/>
    <row r="44925" ht="12.75" customHeight="1" x14ac:dyDescent="0.2"/>
    <row r="44926" ht="12.75" customHeight="1" x14ac:dyDescent="0.2"/>
    <row r="44927" ht="12.75" customHeight="1" x14ac:dyDescent="0.2"/>
    <row r="44928" ht="12.75" customHeight="1" x14ac:dyDescent="0.2"/>
    <row r="44929" ht="12.75" customHeight="1" x14ac:dyDescent="0.2"/>
    <row r="44930" ht="12.75" customHeight="1" x14ac:dyDescent="0.2"/>
    <row r="44931" ht="12.75" customHeight="1" x14ac:dyDescent="0.2"/>
    <row r="44932" ht="12.75" customHeight="1" x14ac:dyDescent="0.2"/>
    <row r="44933" ht="12.75" customHeight="1" x14ac:dyDescent="0.2"/>
    <row r="44934" ht="12.75" customHeight="1" x14ac:dyDescent="0.2"/>
    <row r="44935" ht="12.75" customHeight="1" x14ac:dyDescent="0.2"/>
    <row r="44936" ht="12.75" customHeight="1" x14ac:dyDescent="0.2"/>
    <row r="44937" ht="12.75" customHeight="1" x14ac:dyDescent="0.2"/>
    <row r="44938" ht="12.75" customHeight="1" x14ac:dyDescent="0.2"/>
    <row r="44939" ht="12.75" customHeight="1" x14ac:dyDescent="0.2"/>
    <row r="44940" ht="12.75" customHeight="1" x14ac:dyDescent="0.2"/>
    <row r="44941" ht="12.75" customHeight="1" x14ac:dyDescent="0.2"/>
    <row r="44942" ht="12.75" customHeight="1" x14ac:dyDescent="0.2"/>
    <row r="44943" ht="12.75" customHeight="1" x14ac:dyDescent="0.2"/>
    <row r="44944" ht="12.75" customHeight="1" x14ac:dyDescent="0.2"/>
    <row r="44945" ht="12.75" customHeight="1" x14ac:dyDescent="0.2"/>
    <row r="44946" ht="12.75" customHeight="1" x14ac:dyDescent="0.2"/>
    <row r="44947" ht="12.75" customHeight="1" x14ac:dyDescent="0.2"/>
    <row r="44948" ht="12.75" customHeight="1" x14ac:dyDescent="0.2"/>
    <row r="44949" ht="12.75" customHeight="1" x14ac:dyDescent="0.2"/>
    <row r="44950" ht="12.75" customHeight="1" x14ac:dyDescent="0.2"/>
    <row r="44951" ht="12.75" customHeight="1" x14ac:dyDescent="0.2"/>
    <row r="44952" ht="12.75" customHeight="1" x14ac:dyDescent="0.2"/>
    <row r="44953" ht="12.75" customHeight="1" x14ac:dyDescent="0.2"/>
    <row r="44954" ht="12.75" customHeight="1" x14ac:dyDescent="0.2"/>
    <row r="44955" ht="12.75" customHeight="1" x14ac:dyDescent="0.2"/>
    <row r="44956" ht="12.75" customHeight="1" x14ac:dyDescent="0.2"/>
    <row r="44957" ht="12.75" customHeight="1" x14ac:dyDescent="0.2"/>
    <row r="44958" ht="12.75" customHeight="1" x14ac:dyDescent="0.2"/>
    <row r="44959" ht="12.75" customHeight="1" x14ac:dyDescent="0.2"/>
    <row r="44960" ht="12.75" customHeight="1" x14ac:dyDescent="0.2"/>
    <row r="44961" ht="12.75" customHeight="1" x14ac:dyDescent="0.2"/>
    <row r="44962" ht="12.75" customHeight="1" x14ac:dyDescent="0.2"/>
    <row r="44963" ht="12.75" customHeight="1" x14ac:dyDescent="0.2"/>
    <row r="44964" ht="12.75" customHeight="1" x14ac:dyDescent="0.2"/>
    <row r="44965" ht="12.75" customHeight="1" x14ac:dyDescent="0.2"/>
    <row r="44966" ht="12.75" customHeight="1" x14ac:dyDescent="0.2"/>
    <row r="44967" ht="12.75" customHeight="1" x14ac:dyDescent="0.2"/>
    <row r="44968" ht="12.75" customHeight="1" x14ac:dyDescent="0.2"/>
    <row r="44969" ht="12.75" customHeight="1" x14ac:dyDescent="0.2"/>
    <row r="44970" ht="12.75" customHeight="1" x14ac:dyDescent="0.2"/>
    <row r="44971" ht="12.75" customHeight="1" x14ac:dyDescent="0.2"/>
    <row r="44972" ht="12.75" customHeight="1" x14ac:dyDescent="0.2"/>
    <row r="44973" ht="12.75" customHeight="1" x14ac:dyDescent="0.2"/>
    <row r="44974" ht="12.75" customHeight="1" x14ac:dyDescent="0.2"/>
    <row r="44975" ht="12.75" customHeight="1" x14ac:dyDescent="0.2"/>
    <row r="44976" ht="12.75" customHeight="1" x14ac:dyDescent="0.2"/>
    <row r="44977" ht="12.75" customHeight="1" x14ac:dyDescent="0.2"/>
    <row r="44978" ht="12.75" customHeight="1" x14ac:dyDescent="0.2"/>
    <row r="44979" ht="12.75" customHeight="1" x14ac:dyDescent="0.2"/>
    <row r="44980" ht="12.75" customHeight="1" x14ac:dyDescent="0.2"/>
    <row r="44981" ht="12.75" customHeight="1" x14ac:dyDescent="0.2"/>
    <row r="44982" ht="12.75" customHeight="1" x14ac:dyDescent="0.2"/>
    <row r="44983" ht="12.75" customHeight="1" x14ac:dyDescent="0.2"/>
    <row r="44984" ht="12.75" customHeight="1" x14ac:dyDescent="0.2"/>
    <row r="44985" ht="12.75" customHeight="1" x14ac:dyDescent="0.2"/>
    <row r="44986" ht="12.75" customHeight="1" x14ac:dyDescent="0.2"/>
    <row r="44987" ht="12.75" customHeight="1" x14ac:dyDescent="0.2"/>
    <row r="44988" ht="12.75" customHeight="1" x14ac:dyDescent="0.2"/>
    <row r="44989" ht="12.75" customHeight="1" x14ac:dyDescent="0.2"/>
    <row r="44990" ht="12.75" customHeight="1" x14ac:dyDescent="0.2"/>
    <row r="44991" ht="12.75" customHeight="1" x14ac:dyDescent="0.2"/>
    <row r="44992" ht="12.75" customHeight="1" x14ac:dyDescent="0.2"/>
    <row r="44993" ht="12.75" customHeight="1" x14ac:dyDescent="0.2"/>
    <row r="44994" ht="12.75" customHeight="1" x14ac:dyDescent="0.2"/>
    <row r="44995" ht="12.75" customHeight="1" x14ac:dyDescent="0.2"/>
    <row r="44996" ht="12.75" customHeight="1" x14ac:dyDescent="0.2"/>
    <row r="44997" ht="12.75" customHeight="1" x14ac:dyDescent="0.2"/>
    <row r="44998" ht="12.75" customHeight="1" x14ac:dyDescent="0.2"/>
    <row r="44999" ht="12.75" customHeight="1" x14ac:dyDescent="0.2"/>
    <row r="45000" ht="12.75" customHeight="1" x14ac:dyDescent="0.2"/>
    <row r="45001" ht="12.75" customHeight="1" x14ac:dyDescent="0.2"/>
    <row r="45002" ht="12.75" customHeight="1" x14ac:dyDescent="0.2"/>
    <row r="45003" ht="12.75" customHeight="1" x14ac:dyDescent="0.2"/>
    <row r="45004" ht="12.75" customHeight="1" x14ac:dyDescent="0.2"/>
    <row r="45005" ht="12.75" customHeight="1" x14ac:dyDescent="0.2"/>
    <row r="45006" ht="12.75" customHeight="1" x14ac:dyDescent="0.2"/>
    <row r="45007" ht="12.75" customHeight="1" x14ac:dyDescent="0.2"/>
    <row r="45008" ht="12.75" customHeight="1" x14ac:dyDescent="0.2"/>
    <row r="45009" ht="12.75" customHeight="1" x14ac:dyDescent="0.2"/>
    <row r="45010" ht="12.75" customHeight="1" x14ac:dyDescent="0.2"/>
    <row r="45011" ht="12.75" customHeight="1" x14ac:dyDescent="0.2"/>
    <row r="45012" ht="12.75" customHeight="1" x14ac:dyDescent="0.2"/>
    <row r="45013" ht="12.75" customHeight="1" x14ac:dyDescent="0.2"/>
    <row r="45014" ht="12.75" customHeight="1" x14ac:dyDescent="0.2"/>
    <row r="45015" ht="12.75" customHeight="1" x14ac:dyDescent="0.2"/>
    <row r="45016" ht="12.75" customHeight="1" x14ac:dyDescent="0.2"/>
    <row r="45017" ht="12.75" customHeight="1" x14ac:dyDescent="0.2"/>
    <row r="45018" ht="12.75" customHeight="1" x14ac:dyDescent="0.2"/>
    <row r="45019" ht="12.75" customHeight="1" x14ac:dyDescent="0.2"/>
    <row r="45020" ht="12.75" customHeight="1" x14ac:dyDescent="0.2"/>
    <row r="45021" ht="12.75" customHeight="1" x14ac:dyDescent="0.2"/>
    <row r="45022" ht="12.75" customHeight="1" x14ac:dyDescent="0.2"/>
    <row r="45023" ht="12.75" customHeight="1" x14ac:dyDescent="0.2"/>
    <row r="45024" ht="12.75" customHeight="1" x14ac:dyDescent="0.2"/>
    <row r="45025" ht="12.75" customHeight="1" x14ac:dyDescent="0.2"/>
    <row r="45026" ht="12.75" customHeight="1" x14ac:dyDescent="0.2"/>
    <row r="45027" ht="12.75" customHeight="1" x14ac:dyDescent="0.2"/>
    <row r="45028" ht="12.75" customHeight="1" x14ac:dyDescent="0.2"/>
    <row r="45029" ht="12.75" customHeight="1" x14ac:dyDescent="0.2"/>
    <row r="45030" ht="12.75" customHeight="1" x14ac:dyDescent="0.2"/>
    <row r="45031" ht="12.75" customHeight="1" x14ac:dyDescent="0.2"/>
    <row r="45032" ht="12.75" customHeight="1" x14ac:dyDescent="0.2"/>
    <row r="45033" ht="12.75" customHeight="1" x14ac:dyDescent="0.2"/>
    <row r="45034" ht="12.75" customHeight="1" x14ac:dyDescent="0.2"/>
    <row r="45035" ht="12.75" customHeight="1" x14ac:dyDescent="0.2"/>
    <row r="45036" ht="12.75" customHeight="1" x14ac:dyDescent="0.2"/>
    <row r="45037" ht="12.75" customHeight="1" x14ac:dyDescent="0.2"/>
    <row r="45038" ht="12.75" customHeight="1" x14ac:dyDescent="0.2"/>
    <row r="45039" ht="12.75" customHeight="1" x14ac:dyDescent="0.2"/>
    <row r="45040" ht="12.75" customHeight="1" x14ac:dyDescent="0.2"/>
    <row r="45041" ht="12.75" customHeight="1" x14ac:dyDescent="0.2"/>
    <row r="45042" ht="12.75" customHeight="1" x14ac:dyDescent="0.2"/>
    <row r="45043" ht="12.75" customHeight="1" x14ac:dyDescent="0.2"/>
    <row r="45044" ht="12.75" customHeight="1" x14ac:dyDescent="0.2"/>
    <row r="45045" ht="12.75" customHeight="1" x14ac:dyDescent="0.2"/>
    <row r="45046" ht="12.75" customHeight="1" x14ac:dyDescent="0.2"/>
    <row r="45047" ht="12.75" customHeight="1" x14ac:dyDescent="0.2"/>
    <row r="45048" ht="12.75" customHeight="1" x14ac:dyDescent="0.2"/>
    <row r="45049" ht="12.75" customHeight="1" x14ac:dyDescent="0.2"/>
    <row r="45050" ht="12.75" customHeight="1" x14ac:dyDescent="0.2"/>
    <row r="45051" ht="12.75" customHeight="1" x14ac:dyDescent="0.2"/>
    <row r="45052" ht="12.75" customHeight="1" x14ac:dyDescent="0.2"/>
    <row r="45053" ht="12.75" customHeight="1" x14ac:dyDescent="0.2"/>
    <row r="45054" ht="12.75" customHeight="1" x14ac:dyDescent="0.2"/>
    <row r="45055" ht="12.75" customHeight="1" x14ac:dyDescent="0.2"/>
    <row r="45056" ht="12.75" customHeight="1" x14ac:dyDescent="0.2"/>
    <row r="45057" ht="12.75" customHeight="1" x14ac:dyDescent="0.2"/>
    <row r="45058" ht="12.75" customHeight="1" x14ac:dyDescent="0.2"/>
    <row r="45059" ht="12.75" customHeight="1" x14ac:dyDescent="0.2"/>
    <row r="45060" ht="12.75" customHeight="1" x14ac:dyDescent="0.2"/>
    <row r="45061" ht="12.75" customHeight="1" x14ac:dyDescent="0.2"/>
    <row r="45062" ht="12.75" customHeight="1" x14ac:dyDescent="0.2"/>
    <row r="45063" ht="12.75" customHeight="1" x14ac:dyDescent="0.2"/>
    <row r="45064" ht="12.75" customHeight="1" x14ac:dyDescent="0.2"/>
    <row r="45065" ht="12.75" customHeight="1" x14ac:dyDescent="0.2"/>
    <row r="45066" ht="12.75" customHeight="1" x14ac:dyDescent="0.2"/>
    <row r="45067" ht="12.75" customHeight="1" x14ac:dyDescent="0.2"/>
    <row r="45068" ht="12.75" customHeight="1" x14ac:dyDescent="0.2"/>
    <row r="45069" ht="12.75" customHeight="1" x14ac:dyDescent="0.2"/>
    <row r="45070" ht="12.75" customHeight="1" x14ac:dyDescent="0.2"/>
    <row r="45071" ht="12.75" customHeight="1" x14ac:dyDescent="0.2"/>
    <row r="45072" ht="12.75" customHeight="1" x14ac:dyDescent="0.2"/>
    <row r="45073" ht="12.75" customHeight="1" x14ac:dyDescent="0.2"/>
    <row r="45074" ht="12.75" customHeight="1" x14ac:dyDescent="0.2"/>
    <row r="45075" ht="12.75" customHeight="1" x14ac:dyDescent="0.2"/>
    <row r="45076" ht="12.75" customHeight="1" x14ac:dyDescent="0.2"/>
    <row r="45077" ht="12.75" customHeight="1" x14ac:dyDescent="0.2"/>
    <row r="45078" ht="12.75" customHeight="1" x14ac:dyDescent="0.2"/>
    <row r="45079" ht="12.75" customHeight="1" x14ac:dyDescent="0.2"/>
    <row r="45080" ht="12.75" customHeight="1" x14ac:dyDescent="0.2"/>
    <row r="45081" ht="12.75" customHeight="1" x14ac:dyDescent="0.2"/>
    <row r="45082" ht="12.75" customHeight="1" x14ac:dyDescent="0.2"/>
    <row r="45083" ht="12.75" customHeight="1" x14ac:dyDescent="0.2"/>
    <row r="45084" ht="12.75" customHeight="1" x14ac:dyDescent="0.2"/>
    <row r="45085" ht="12.75" customHeight="1" x14ac:dyDescent="0.2"/>
    <row r="45086" ht="12.75" customHeight="1" x14ac:dyDescent="0.2"/>
    <row r="45087" ht="12.75" customHeight="1" x14ac:dyDescent="0.2"/>
    <row r="45088" ht="12.75" customHeight="1" x14ac:dyDescent="0.2"/>
    <row r="45089" ht="12.75" customHeight="1" x14ac:dyDescent="0.2"/>
    <row r="45090" ht="12.75" customHeight="1" x14ac:dyDescent="0.2"/>
    <row r="45091" ht="12.75" customHeight="1" x14ac:dyDescent="0.2"/>
    <row r="45092" ht="12.75" customHeight="1" x14ac:dyDescent="0.2"/>
    <row r="45093" ht="12.75" customHeight="1" x14ac:dyDescent="0.2"/>
    <row r="45094" ht="12.75" customHeight="1" x14ac:dyDescent="0.2"/>
    <row r="45095" ht="12.75" customHeight="1" x14ac:dyDescent="0.2"/>
    <row r="45096" ht="12.75" customHeight="1" x14ac:dyDescent="0.2"/>
    <row r="45097" ht="12.75" customHeight="1" x14ac:dyDescent="0.2"/>
    <row r="45098" ht="12.75" customHeight="1" x14ac:dyDescent="0.2"/>
    <row r="45099" ht="12.75" customHeight="1" x14ac:dyDescent="0.2"/>
    <row r="45100" ht="12.75" customHeight="1" x14ac:dyDescent="0.2"/>
    <row r="45101" ht="12.75" customHeight="1" x14ac:dyDescent="0.2"/>
    <row r="45102" ht="12.75" customHeight="1" x14ac:dyDescent="0.2"/>
    <row r="45103" ht="12.75" customHeight="1" x14ac:dyDescent="0.2"/>
    <row r="45104" ht="12.75" customHeight="1" x14ac:dyDescent="0.2"/>
    <row r="45105" ht="12.75" customHeight="1" x14ac:dyDescent="0.2"/>
    <row r="45106" ht="12.75" customHeight="1" x14ac:dyDescent="0.2"/>
    <row r="45107" ht="12.75" customHeight="1" x14ac:dyDescent="0.2"/>
    <row r="45108" ht="12.75" customHeight="1" x14ac:dyDescent="0.2"/>
    <row r="45109" ht="12.75" customHeight="1" x14ac:dyDescent="0.2"/>
    <row r="45110" ht="12.75" customHeight="1" x14ac:dyDescent="0.2"/>
    <row r="45111" ht="12.75" customHeight="1" x14ac:dyDescent="0.2"/>
    <row r="45112" ht="12.75" customHeight="1" x14ac:dyDescent="0.2"/>
    <row r="45113" ht="12.75" customHeight="1" x14ac:dyDescent="0.2"/>
    <row r="45114" ht="12.75" customHeight="1" x14ac:dyDescent="0.2"/>
    <row r="45115" ht="12.75" customHeight="1" x14ac:dyDescent="0.2"/>
    <row r="45116" ht="12.75" customHeight="1" x14ac:dyDescent="0.2"/>
    <row r="45117" ht="12.75" customHeight="1" x14ac:dyDescent="0.2"/>
    <row r="45118" ht="12.75" customHeight="1" x14ac:dyDescent="0.2"/>
    <row r="45119" ht="12.75" customHeight="1" x14ac:dyDescent="0.2"/>
    <row r="45120" ht="12.75" customHeight="1" x14ac:dyDescent="0.2"/>
    <row r="45121" ht="12.75" customHeight="1" x14ac:dyDescent="0.2"/>
    <row r="45122" ht="12.75" customHeight="1" x14ac:dyDescent="0.2"/>
    <row r="45123" ht="12.75" customHeight="1" x14ac:dyDescent="0.2"/>
    <row r="45124" ht="12.75" customHeight="1" x14ac:dyDescent="0.2"/>
    <row r="45125" ht="12.75" customHeight="1" x14ac:dyDescent="0.2"/>
    <row r="45126" ht="12.75" customHeight="1" x14ac:dyDescent="0.2"/>
    <row r="45127" ht="12.75" customHeight="1" x14ac:dyDescent="0.2"/>
    <row r="45128" ht="12.75" customHeight="1" x14ac:dyDescent="0.2"/>
    <row r="45129" ht="12.75" customHeight="1" x14ac:dyDescent="0.2"/>
    <row r="45130" ht="12.75" customHeight="1" x14ac:dyDescent="0.2"/>
    <row r="45131" ht="12.75" customHeight="1" x14ac:dyDescent="0.2"/>
    <row r="45132" ht="12.75" customHeight="1" x14ac:dyDescent="0.2"/>
    <row r="45133" ht="12.75" customHeight="1" x14ac:dyDescent="0.2"/>
    <row r="45134" ht="12.75" customHeight="1" x14ac:dyDescent="0.2"/>
    <row r="45135" ht="12.75" customHeight="1" x14ac:dyDescent="0.2"/>
    <row r="45136" ht="12.75" customHeight="1" x14ac:dyDescent="0.2"/>
    <row r="45137" ht="12.75" customHeight="1" x14ac:dyDescent="0.2"/>
    <row r="45138" ht="12.75" customHeight="1" x14ac:dyDescent="0.2"/>
    <row r="45139" ht="12.75" customHeight="1" x14ac:dyDescent="0.2"/>
    <row r="45140" ht="12.75" customHeight="1" x14ac:dyDescent="0.2"/>
    <row r="45141" ht="12.75" customHeight="1" x14ac:dyDescent="0.2"/>
    <row r="45142" ht="12.75" customHeight="1" x14ac:dyDescent="0.2"/>
    <row r="45143" ht="12.75" customHeight="1" x14ac:dyDescent="0.2"/>
    <row r="45144" ht="12.75" customHeight="1" x14ac:dyDescent="0.2"/>
    <row r="45145" ht="12.75" customHeight="1" x14ac:dyDescent="0.2"/>
    <row r="45146" ht="12.75" customHeight="1" x14ac:dyDescent="0.2"/>
    <row r="45147" ht="12.75" customHeight="1" x14ac:dyDescent="0.2"/>
    <row r="45148" ht="12.75" customHeight="1" x14ac:dyDescent="0.2"/>
    <row r="45149" ht="12.75" customHeight="1" x14ac:dyDescent="0.2"/>
    <row r="45150" ht="12.75" customHeight="1" x14ac:dyDescent="0.2"/>
    <row r="45151" ht="12.75" customHeight="1" x14ac:dyDescent="0.2"/>
    <row r="45152" ht="12.75" customHeight="1" x14ac:dyDescent="0.2"/>
    <row r="45153" ht="12.75" customHeight="1" x14ac:dyDescent="0.2"/>
    <row r="45154" ht="12.75" customHeight="1" x14ac:dyDescent="0.2"/>
    <row r="45155" ht="12.75" customHeight="1" x14ac:dyDescent="0.2"/>
    <row r="45156" ht="12.75" customHeight="1" x14ac:dyDescent="0.2"/>
    <row r="45157" ht="12.75" customHeight="1" x14ac:dyDescent="0.2"/>
    <row r="45158" ht="12.75" customHeight="1" x14ac:dyDescent="0.2"/>
    <row r="45159" ht="12.75" customHeight="1" x14ac:dyDescent="0.2"/>
    <row r="45160" ht="12.75" customHeight="1" x14ac:dyDescent="0.2"/>
    <row r="45161" ht="12.75" customHeight="1" x14ac:dyDescent="0.2"/>
    <row r="45162" ht="12.75" customHeight="1" x14ac:dyDescent="0.2"/>
    <row r="45163" ht="12.75" customHeight="1" x14ac:dyDescent="0.2"/>
    <row r="45164" ht="12.75" customHeight="1" x14ac:dyDescent="0.2"/>
    <row r="45165" ht="12.75" customHeight="1" x14ac:dyDescent="0.2"/>
    <row r="45166" ht="12.75" customHeight="1" x14ac:dyDescent="0.2"/>
    <row r="45167" ht="12.75" customHeight="1" x14ac:dyDescent="0.2"/>
    <row r="45168" ht="12.75" customHeight="1" x14ac:dyDescent="0.2"/>
    <row r="45169" ht="12.75" customHeight="1" x14ac:dyDescent="0.2"/>
    <row r="45170" ht="12.75" customHeight="1" x14ac:dyDescent="0.2"/>
    <row r="45171" ht="12.75" customHeight="1" x14ac:dyDescent="0.2"/>
    <row r="45172" ht="12.75" customHeight="1" x14ac:dyDescent="0.2"/>
    <row r="45173" ht="12.75" customHeight="1" x14ac:dyDescent="0.2"/>
    <row r="45174" ht="12.75" customHeight="1" x14ac:dyDescent="0.2"/>
    <row r="45175" ht="12.75" customHeight="1" x14ac:dyDescent="0.2"/>
    <row r="45176" ht="12.75" customHeight="1" x14ac:dyDescent="0.2"/>
    <row r="45177" ht="12.75" customHeight="1" x14ac:dyDescent="0.2"/>
    <row r="45178" ht="12.75" customHeight="1" x14ac:dyDescent="0.2"/>
    <row r="45179" ht="12.75" customHeight="1" x14ac:dyDescent="0.2"/>
    <row r="45180" ht="12.75" customHeight="1" x14ac:dyDescent="0.2"/>
    <row r="45181" ht="12.75" customHeight="1" x14ac:dyDescent="0.2"/>
    <row r="45182" ht="12.75" customHeight="1" x14ac:dyDescent="0.2"/>
    <row r="45183" ht="12.75" customHeight="1" x14ac:dyDescent="0.2"/>
    <row r="45184" ht="12.75" customHeight="1" x14ac:dyDescent="0.2"/>
    <row r="45185" ht="12.75" customHeight="1" x14ac:dyDescent="0.2"/>
    <row r="45186" ht="12.75" customHeight="1" x14ac:dyDescent="0.2"/>
    <row r="45187" ht="12.75" customHeight="1" x14ac:dyDescent="0.2"/>
    <row r="45188" ht="12.75" customHeight="1" x14ac:dyDescent="0.2"/>
    <row r="45189" ht="12.75" customHeight="1" x14ac:dyDescent="0.2"/>
    <row r="45190" ht="12.75" customHeight="1" x14ac:dyDescent="0.2"/>
    <row r="45191" ht="12.75" customHeight="1" x14ac:dyDescent="0.2"/>
    <row r="45192" ht="12.75" customHeight="1" x14ac:dyDescent="0.2"/>
    <row r="45193" ht="12.75" customHeight="1" x14ac:dyDescent="0.2"/>
    <row r="45194" ht="12.75" customHeight="1" x14ac:dyDescent="0.2"/>
    <row r="45195" ht="12.75" customHeight="1" x14ac:dyDescent="0.2"/>
    <row r="45196" ht="12.75" customHeight="1" x14ac:dyDescent="0.2"/>
    <row r="45197" ht="12.75" customHeight="1" x14ac:dyDescent="0.2"/>
    <row r="45198" ht="12.75" customHeight="1" x14ac:dyDescent="0.2"/>
    <row r="45199" ht="12.75" customHeight="1" x14ac:dyDescent="0.2"/>
    <row r="45200" ht="12.75" customHeight="1" x14ac:dyDescent="0.2"/>
    <row r="45201" ht="12.75" customHeight="1" x14ac:dyDescent="0.2"/>
    <row r="45202" ht="12.75" customHeight="1" x14ac:dyDescent="0.2"/>
    <row r="45203" ht="12.75" customHeight="1" x14ac:dyDescent="0.2"/>
    <row r="45204" ht="12.75" customHeight="1" x14ac:dyDescent="0.2"/>
    <row r="45205" ht="12.75" customHeight="1" x14ac:dyDescent="0.2"/>
    <row r="45206" ht="12.75" customHeight="1" x14ac:dyDescent="0.2"/>
    <row r="45207" ht="12.75" customHeight="1" x14ac:dyDescent="0.2"/>
    <row r="45208" ht="12.75" customHeight="1" x14ac:dyDescent="0.2"/>
    <row r="45209" ht="12.75" customHeight="1" x14ac:dyDescent="0.2"/>
    <row r="45210" ht="12.75" customHeight="1" x14ac:dyDescent="0.2"/>
    <row r="45211" ht="12.75" customHeight="1" x14ac:dyDescent="0.2"/>
    <row r="45212" ht="12.75" customHeight="1" x14ac:dyDescent="0.2"/>
    <row r="45213" ht="12.75" customHeight="1" x14ac:dyDescent="0.2"/>
    <row r="45214" ht="12.75" customHeight="1" x14ac:dyDescent="0.2"/>
    <row r="45215" ht="12.75" customHeight="1" x14ac:dyDescent="0.2"/>
    <row r="45216" ht="12.75" customHeight="1" x14ac:dyDescent="0.2"/>
    <row r="45217" ht="12.75" customHeight="1" x14ac:dyDescent="0.2"/>
    <row r="45218" ht="12.75" customHeight="1" x14ac:dyDescent="0.2"/>
    <row r="45219" ht="12.75" customHeight="1" x14ac:dyDescent="0.2"/>
    <row r="45220" ht="12.75" customHeight="1" x14ac:dyDescent="0.2"/>
    <row r="45221" ht="12.75" customHeight="1" x14ac:dyDescent="0.2"/>
    <row r="45222" ht="12.75" customHeight="1" x14ac:dyDescent="0.2"/>
    <row r="45223" ht="12.75" customHeight="1" x14ac:dyDescent="0.2"/>
    <row r="45224" ht="12.75" customHeight="1" x14ac:dyDescent="0.2"/>
    <row r="45225" ht="12.75" customHeight="1" x14ac:dyDescent="0.2"/>
    <row r="45226" ht="12.75" customHeight="1" x14ac:dyDescent="0.2"/>
    <row r="45227" ht="12.75" customHeight="1" x14ac:dyDescent="0.2"/>
    <row r="45228" ht="12.75" customHeight="1" x14ac:dyDescent="0.2"/>
    <row r="45229" ht="12.75" customHeight="1" x14ac:dyDescent="0.2"/>
    <row r="45230" ht="12.75" customHeight="1" x14ac:dyDescent="0.2"/>
    <row r="45231" ht="12.75" customHeight="1" x14ac:dyDescent="0.2"/>
    <row r="45232" ht="12.75" customHeight="1" x14ac:dyDescent="0.2"/>
    <row r="45233" ht="12.75" customHeight="1" x14ac:dyDescent="0.2"/>
    <row r="45234" ht="12.75" customHeight="1" x14ac:dyDescent="0.2"/>
    <row r="45235" ht="12.75" customHeight="1" x14ac:dyDescent="0.2"/>
    <row r="45236" ht="12.75" customHeight="1" x14ac:dyDescent="0.2"/>
    <row r="45237" ht="12.75" customHeight="1" x14ac:dyDescent="0.2"/>
    <row r="45238" ht="12.75" customHeight="1" x14ac:dyDescent="0.2"/>
    <row r="45239" ht="12.75" customHeight="1" x14ac:dyDescent="0.2"/>
    <row r="45240" ht="12.75" customHeight="1" x14ac:dyDescent="0.2"/>
    <row r="45241" ht="12.75" customHeight="1" x14ac:dyDescent="0.2"/>
    <row r="45242" ht="12.75" customHeight="1" x14ac:dyDescent="0.2"/>
    <row r="45243" ht="12.75" customHeight="1" x14ac:dyDescent="0.2"/>
    <row r="45244" ht="12.75" customHeight="1" x14ac:dyDescent="0.2"/>
    <row r="45245" ht="12.75" customHeight="1" x14ac:dyDescent="0.2"/>
    <row r="45246" ht="12.75" customHeight="1" x14ac:dyDescent="0.2"/>
    <row r="45247" ht="12.75" customHeight="1" x14ac:dyDescent="0.2"/>
    <row r="45248" ht="12.75" customHeight="1" x14ac:dyDescent="0.2"/>
    <row r="45249" ht="12.75" customHeight="1" x14ac:dyDescent="0.2"/>
    <row r="45250" ht="12.75" customHeight="1" x14ac:dyDescent="0.2"/>
    <row r="45251" ht="12.75" customHeight="1" x14ac:dyDescent="0.2"/>
    <row r="45252" ht="12.75" customHeight="1" x14ac:dyDescent="0.2"/>
    <row r="45253" ht="12.75" customHeight="1" x14ac:dyDescent="0.2"/>
    <row r="45254" ht="12.75" customHeight="1" x14ac:dyDescent="0.2"/>
    <row r="45255" ht="12.75" customHeight="1" x14ac:dyDescent="0.2"/>
    <row r="45256" ht="12.75" customHeight="1" x14ac:dyDescent="0.2"/>
    <row r="45257" ht="12.75" customHeight="1" x14ac:dyDescent="0.2"/>
    <row r="45258" ht="12.75" customHeight="1" x14ac:dyDescent="0.2"/>
    <row r="45259" ht="12.75" customHeight="1" x14ac:dyDescent="0.2"/>
    <row r="45260" ht="12.75" customHeight="1" x14ac:dyDescent="0.2"/>
    <row r="45261" ht="12.75" customHeight="1" x14ac:dyDescent="0.2"/>
    <row r="45262" ht="12.75" customHeight="1" x14ac:dyDescent="0.2"/>
    <row r="45263" ht="12.75" customHeight="1" x14ac:dyDescent="0.2"/>
    <row r="45264" ht="12.75" customHeight="1" x14ac:dyDescent="0.2"/>
    <row r="45265" ht="12.75" customHeight="1" x14ac:dyDescent="0.2"/>
    <row r="45266" ht="12.75" customHeight="1" x14ac:dyDescent="0.2"/>
    <row r="45267" ht="12.75" customHeight="1" x14ac:dyDescent="0.2"/>
    <row r="45268" ht="12.75" customHeight="1" x14ac:dyDescent="0.2"/>
    <row r="45269" ht="12.75" customHeight="1" x14ac:dyDescent="0.2"/>
    <row r="45270" ht="12.75" customHeight="1" x14ac:dyDescent="0.2"/>
    <row r="45271" ht="12.75" customHeight="1" x14ac:dyDescent="0.2"/>
    <row r="45272" ht="12.75" customHeight="1" x14ac:dyDescent="0.2"/>
    <row r="45273" ht="12.75" customHeight="1" x14ac:dyDescent="0.2"/>
    <row r="45274" ht="12.75" customHeight="1" x14ac:dyDescent="0.2"/>
    <row r="45275" ht="12.75" customHeight="1" x14ac:dyDescent="0.2"/>
    <row r="45276" ht="12.75" customHeight="1" x14ac:dyDescent="0.2"/>
    <row r="45277" ht="12.75" customHeight="1" x14ac:dyDescent="0.2"/>
    <row r="45278" ht="12.75" customHeight="1" x14ac:dyDescent="0.2"/>
    <row r="45279" ht="12.75" customHeight="1" x14ac:dyDescent="0.2"/>
    <row r="45280" ht="12.75" customHeight="1" x14ac:dyDescent="0.2"/>
    <row r="45281" ht="12.75" customHeight="1" x14ac:dyDescent="0.2"/>
    <row r="45282" ht="12.75" customHeight="1" x14ac:dyDescent="0.2"/>
    <row r="45283" ht="12.75" customHeight="1" x14ac:dyDescent="0.2"/>
    <row r="45284" ht="12.75" customHeight="1" x14ac:dyDescent="0.2"/>
    <row r="45285" ht="12.75" customHeight="1" x14ac:dyDescent="0.2"/>
    <row r="45286" ht="12.75" customHeight="1" x14ac:dyDescent="0.2"/>
    <row r="45287" ht="12.75" customHeight="1" x14ac:dyDescent="0.2"/>
    <row r="45288" ht="12.75" customHeight="1" x14ac:dyDescent="0.2"/>
    <row r="45289" ht="12.75" customHeight="1" x14ac:dyDescent="0.2"/>
    <row r="45290" ht="12.75" customHeight="1" x14ac:dyDescent="0.2"/>
    <row r="45291" ht="12.75" customHeight="1" x14ac:dyDescent="0.2"/>
    <row r="45292" ht="12.75" customHeight="1" x14ac:dyDescent="0.2"/>
    <row r="45293" ht="12.75" customHeight="1" x14ac:dyDescent="0.2"/>
    <row r="45294" ht="12.75" customHeight="1" x14ac:dyDescent="0.2"/>
    <row r="45295" ht="12.75" customHeight="1" x14ac:dyDescent="0.2"/>
    <row r="45296" ht="12.75" customHeight="1" x14ac:dyDescent="0.2"/>
    <row r="45297" ht="12.75" customHeight="1" x14ac:dyDescent="0.2"/>
    <row r="45298" ht="12.75" customHeight="1" x14ac:dyDescent="0.2"/>
    <row r="45299" ht="12.75" customHeight="1" x14ac:dyDescent="0.2"/>
    <row r="45300" ht="12.75" customHeight="1" x14ac:dyDescent="0.2"/>
    <row r="45301" ht="12.75" customHeight="1" x14ac:dyDescent="0.2"/>
    <row r="45302" ht="12.75" customHeight="1" x14ac:dyDescent="0.2"/>
    <row r="45303" ht="12.75" customHeight="1" x14ac:dyDescent="0.2"/>
    <row r="45304" ht="12.75" customHeight="1" x14ac:dyDescent="0.2"/>
    <row r="45305" ht="12.75" customHeight="1" x14ac:dyDescent="0.2"/>
    <row r="45306" ht="12.75" customHeight="1" x14ac:dyDescent="0.2"/>
    <row r="45307" ht="12.75" customHeight="1" x14ac:dyDescent="0.2"/>
    <row r="45308" ht="12.75" customHeight="1" x14ac:dyDescent="0.2"/>
    <row r="45309" ht="12.75" customHeight="1" x14ac:dyDescent="0.2"/>
    <row r="45310" ht="12.75" customHeight="1" x14ac:dyDescent="0.2"/>
    <row r="45311" ht="12.75" customHeight="1" x14ac:dyDescent="0.2"/>
    <row r="45312" ht="12.75" customHeight="1" x14ac:dyDescent="0.2"/>
    <row r="45313" ht="12.75" customHeight="1" x14ac:dyDescent="0.2"/>
    <row r="45314" ht="12.75" customHeight="1" x14ac:dyDescent="0.2"/>
    <row r="45315" ht="12.75" customHeight="1" x14ac:dyDescent="0.2"/>
    <row r="45316" ht="12.75" customHeight="1" x14ac:dyDescent="0.2"/>
    <row r="45317" ht="12.75" customHeight="1" x14ac:dyDescent="0.2"/>
    <row r="45318" ht="12.75" customHeight="1" x14ac:dyDescent="0.2"/>
    <row r="45319" ht="12.75" customHeight="1" x14ac:dyDescent="0.2"/>
    <row r="45320" ht="12.75" customHeight="1" x14ac:dyDescent="0.2"/>
    <row r="45321" ht="12.75" customHeight="1" x14ac:dyDescent="0.2"/>
    <row r="45322" ht="12.75" customHeight="1" x14ac:dyDescent="0.2"/>
    <row r="45323" ht="12.75" customHeight="1" x14ac:dyDescent="0.2"/>
    <row r="45324" ht="12.75" customHeight="1" x14ac:dyDescent="0.2"/>
    <row r="45325" ht="12.75" customHeight="1" x14ac:dyDescent="0.2"/>
    <row r="45326" ht="12.75" customHeight="1" x14ac:dyDescent="0.2"/>
    <row r="45327" ht="12.75" customHeight="1" x14ac:dyDescent="0.2"/>
    <row r="45328" ht="12.75" customHeight="1" x14ac:dyDescent="0.2"/>
    <row r="45329" ht="12.75" customHeight="1" x14ac:dyDescent="0.2"/>
    <row r="45330" ht="12.75" customHeight="1" x14ac:dyDescent="0.2"/>
    <row r="45331" ht="12.75" customHeight="1" x14ac:dyDescent="0.2"/>
    <row r="45332" ht="12.75" customHeight="1" x14ac:dyDescent="0.2"/>
    <row r="45333" ht="12.75" customHeight="1" x14ac:dyDescent="0.2"/>
    <row r="45334" ht="12.75" customHeight="1" x14ac:dyDescent="0.2"/>
    <row r="45335" ht="12.75" customHeight="1" x14ac:dyDescent="0.2"/>
    <row r="45336" ht="12.75" customHeight="1" x14ac:dyDescent="0.2"/>
    <row r="45337" ht="12.75" customHeight="1" x14ac:dyDescent="0.2"/>
    <row r="45338" ht="12.75" customHeight="1" x14ac:dyDescent="0.2"/>
    <row r="45339" ht="12.75" customHeight="1" x14ac:dyDescent="0.2"/>
    <row r="45340" ht="12.75" customHeight="1" x14ac:dyDescent="0.2"/>
    <row r="45341" ht="12.75" customHeight="1" x14ac:dyDescent="0.2"/>
    <row r="45342" ht="12.75" customHeight="1" x14ac:dyDescent="0.2"/>
    <row r="45343" ht="12.75" customHeight="1" x14ac:dyDescent="0.2"/>
    <row r="45344" ht="12.75" customHeight="1" x14ac:dyDescent="0.2"/>
    <row r="45345" ht="12.75" customHeight="1" x14ac:dyDescent="0.2"/>
    <row r="45346" ht="12.75" customHeight="1" x14ac:dyDescent="0.2"/>
    <row r="45347" ht="12.75" customHeight="1" x14ac:dyDescent="0.2"/>
    <row r="45348" ht="12.75" customHeight="1" x14ac:dyDescent="0.2"/>
    <row r="45349" ht="12.75" customHeight="1" x14ac:dyDescent="0.2"/>
    <row r="45350" ht="12.75" customHeight="1" x14ac:dyDescent="0.2"/>
    <row r="45351" ht="12.75" customHeight="1" x14ac:dyDescent="0.2"/>
    <row r="45352" ht="12.75" customHeight="1" x14ac:dyDescent="0.2"/>
    <row r="45353" ht="12.75" customHeight="1" x14ac:dyDescent="0.2"/>
    <row r="45354" ht="12.75" customHeight="1" x14ac:dyDescent="0.2"/>
    <row r="45355" ht="12.75" customHeight="1" x14ac:dyDescent="0.2"/>
    <row r="45356" ht="12.75" customHeight="1" x14ac:dyDescent="0.2"/>
    <row r="45357" ht="12.75" customHeight="1" x14ac:dyDescent="0.2"/>
    <row r="45358" ht="12.75" customHeight="1" x14ac:dyDescent="0.2"/>
    <row r="45359" ht="12.75" customHeight="1" x14ac:dyDescent="0.2"/>
    <row r="45360" ht="12.75" customHeight="1" x14ac:dyDescent="0.2"/>
    <row r="45361" ht="12.75" customHeight="1" x14ac:dyDescent="0.2"/>
    <row r="45362" ht="12.75" customHeight="1" x14ac:dyDescent="0.2"/>
    <row r="45363" ht="12.75" customHeight="1" x14ac:dyDescent="0.2"/>
    <row r="45364" ht="12.75" customHeight="1" x14ac:dyDescent="0.2"/>
    <row r="45365" ht="12.75" customHeight="1" x14ac:dyDescent="0.2"/>
    <row r="45366" ht="12.75" customHeight="1" x14ac:dyDescent="0.2"/>
    <row r="45367" ht="12.75" customHeight="1" x14ac:dyDescent="0.2"/>
    <row r="45368" ht="12.75" customHeight="1" x14ac:dyDescent="0.2"/>
    <row r="45369" ht="12.75" customHeight="1" x14ac:dyDescent="0.2"/>
    <row r="45370" ht="12.75" customHeight="1" x14ac:dyDescent="0.2"/>
    <row r="45371" ht="12.75" customHeight="1" x14ac:dyDescent="0.2"/>
    <row r="45372" ht="12.75" customHeight="1" x14ac:dyDescent="0.2"/>
    <row r="45373" ht="12.75" customHeight="1" x14ac:dyDescent="0.2"/>
    <row r="45374" ht="12.75" customHeight="1" x14ac:dyDescent="0.2"/>
    <row r="45375" ht="12.75" customHeight="1" x14ac:dyDescent="0.2"/>
    <row r="45376" ht="12.75" customHeight="1" x14ac:dyDescent="0.2"/>
    <row r="45377" ht="12.75" customHeight="1" x14ac:dyDescent="0.2"/>
    <row r="45378" ht="12.75" customHeight="1" x14ac:dyDescent="0.2"/>
    <row r="45379" ht="12.75" customHeight="1" x14ac:dyDescent="0.2"/>
    <row r="45380" ht="12.75" customHeight="1" x14ac:dyDescent="0.2"/>
    <row r="45381" ht="12.75" customHeight="1" x14ac:dyDescent="0.2"/>
    <row r="45382" ht="12.75" customHeight="1" x14ac:dyDescent="0.2"/>
    <row r="45383" ht="12.75" customHeight="1" x14ac:dyDescent="0.2"/>
    <row r="45384" ht="12.75" customHeight="1" x14ac:dyDescent="0.2"/>
    <row r="45385" ht="12.75" customHeight="1" x14ac:dyDescent="0.2"/>
    <row r="45386" ht="12.75" customHeight="1" x14ac:dyDescent="0.2"/>
    <row r="45387" ht="12.75" customHeight="1" x14ac:dyDescent="0.2"/>
    <row r="45388" ht="12.75" customHeight="1" x14ac:dyDescent="0.2"/>
    <row r="45389" ht="12.75" customHeight="1" x14ac:dyDescent="0.2"/>
    <row r="45390" ht="12.75" customHeight="1" x14ac:dyDescent="0.2"/>
    <row r="45391" ht="12.75" customHeight="1" x14ac:dyDescent="0.2"/>
    <row r="45392" ht="12.75" customHeight="1" x14ac:dyDescent="0.2"/>
    <row r="45393" ht="12.75" customHeight="1" x14ac:dyDescent="0.2"/>
    <row r="45394" ht="12.75" customHeight="1" x14ac:dyDescent="0.2"/>
    <row r="45395" ht="12.75" customHeight="1" x14ac:dyDescent="0.2"/>
    <row r="45396" ht="12.75" customHeight="1" x14ac:dyDescent="0.2"/>
    <row r="45397" ht="12.75" customHeight="1" x14ac:dyDescent="0.2"/>
    <row r="45398" ht="12.75" customHeight="1" x14ac:dyDescent="0.2"/>
    <row r="45399" ht="12.75" customHeight="1" x14ac:dyDescent="0.2"/>
    <row r="45400" ht="12.75" customHeight="1" x14ac:dyDescent="0.2"/>
    <row r="45401" ht="12.75" customHeight="1" x14ac:dyDescent="0.2"/>
    <row r="45402" ht="12.75" customHeight="1" x14ac:dyDescent="0.2"/>
    <row r="45403" ht="12.75" customHeight="1" x14ac:dyDescent="0.2"/>
    <row r="45404" ht="12.75" customHeight="1" x14ac:dyDescent="0.2"/>
    <row r="45405" ht="12.75" customHeight="1" x14ac:dyDescent="0.2"/>
    <row r="45406" ht="12.75" customHeight="1" x14ac:dyDescent="0.2"/>
    <row r="45407" ht="12.75" customHeight="1" x14ac:dyDescent="0.2"/>
    <row r="45408" ht="12.75" customHeight="1" x14ac:dyDescent="0.2"/>
    <row r="45409" ht="12.75" customHeight="1" x14ac:dyDescent="0.2"/>
    <row r="45410" ht="12.75" customHeight="1" x14ac:dyDescent="0.2"/>
    <row r="45411" ht="12.75" customHeight="1" x14ac:dyDescent="0.2"/>
    <row r="45412" ht="12.75" customHeight="1" x14ac:dyDescent="0.2"/>
    <row r="45413" ht="12.75" customHeight="1" x14ac:dyDescent="0.2"/>
    <row r="45414" ht="12.75" customHeight="1" x14ac:dyDescent="0.2"/>
    <row r="45415" ht="12.75" customHeight="1" x14ac:dyDescent="0.2"/>
    <row r="45416" ht="12.75" customHeight="1" x14ac:dyDescent="0.2"/>
    <row r="45417" ht="12.75" customHeight="1" x14ac:dyDescent="0.2"/>
    <row r="45418" ht="12.75" customHeight="1" x14ac:dyDescent="0.2"/>
    <row r="45419" ht="12.75" customHeight="1" x14ac:dyDescent="0.2"/>
    <row r="45420" ht="12.75" customHeight="1" x14ac:dyDescent="0.2"/>
    <row r="45421" ht="12.75" customHeight="1" x14ac:dyDescent="0.2"/>
    <row r="45422" ht="12.75" customHeight="1" x14ac:dyDescent="0.2"/>
    <row r="45423" ht="12.75" customHeight="1" x14ac:dyDescent="0.2"/>
    <row r="45424" ht="12.75" customHeight="1" x14ac:dyDescent="0.2"/>
    <row r="45425" ht="12.75" customHeight="1" x14ac:dyDescent="0.2"/>
    <row r="45426" ht="12.75" customHeight="1" x14ac:dyDescent="0.2"/>
    <row r="45427" ht="12.75" customHeight="1" x14ac:dyDescent="0.2"/>
    <row r="45428" ht="12.75" customHeight="1" x14ac:dyDescent="0.2"/>
    <row r="45429" ht="12.75" customHeight="1" x14ac:dyDescent="0.2"/>
    <row r="45430" ht="12.75" customHeight="1" x14ac:dyDescent="0.2"/>
    <row r="45431" ht="12.75" customHeight="1" x14ac:dyDescent="0.2"/>
    <row r="45432" ht="12.75" customHeight="1" x14ac:dyDescent="0.2"/>
    <row r="45433" ht="12.75" customHeight="1" x14ac:dyDescent="0.2"/>
    <row r="45434" ht="12.75" customHeight="1" x14ac:dyDescent="0.2"/>
    <row r="45435" ht="12.75" customHeight="1" x14ac:dyDescent="0.2"/>
    <row r="45436" ht="12.75" customHeight="1" x14ac:dyDescent="0.2"/>
    <row r="45437" ht="12.75" customHeight="1" x14ac:dyDescent="0.2"/>
    <row r="45438" ht="12.75" customHeight="1" x14ac:dyDescent="0.2"/>
    <row r="45439" ht="12.75" customHeight="1" x14ac:dyDescent="0.2"/>
    <row r="45440" ht="12.75" customHeight="1" x14ac:dyDescent="0.2"/>
    <row r="45441" ht="12.75" customHeight="1" x14ac:dyDescent="0.2"/>
    <row r="45442" ht="12.75" customHeight="1" x14ac:dyDescent="0.2"/>
    <row r="45443" ht="12.75" customHeight="1" x14ac:dyDescent="0.2"/>
    <row r="45444" ht="12.75" customHeight="1" x14ac:dyDescent="0.2"/>
    <row r="45445" ht="12.75" customHeight="1" x14ac:dyDescent="0.2"/>
    <row r="45446" ht="12.75" customHeight="1" x14ac:dyDescent="0.2"/>
    <row r="45447" ht="12.75" customHeight="1" x14ac:dyDescent="0.2"/>
    <row r="45448" ht="12.75" customHeight="1" x14ac:dyDescent="0.2"/>
    <row r="45449" ht="12.75" customHeight="1" x14ac:dyDescent="0.2"/>
    <row r="45450" ht="12.75" customHeight="1" x14ac:dyDescent="0.2"/>
    <row r="45451" ht="12.75" customHeight="1" x14ac:dyDescent="0.2"/>
    <row r="45452" ht="12.75" customHeight="1" x14ac:dyDescent="0.2"/>
    <row r="45453" ht="12.75" customHeight="1" x14ac:dyDescent="0.2"/>
    <row r="45454" ht="12.75" customHeight="1" x14ac:dyDescent="0.2"/>
    <row r="45455" ht="12.75" customHeight="1" x14ac:dyDescent="0.2"/>
    <row r="45456" ht="12.75" customHeight="1" x14ac:dyDescent="0.2"/>
    <row r="45457" ht="12.75" customHeight="1" x14ac:dyDescent="0.2"/>
    <row r="45458" ht="12.75" customHeight="1" x14ac:dyDescent="0.2"/>
    <row r="45459" ht="12.75" customHeight="1" x14ac:dyDescent="0.2"/>
    <row r="45460" ht="12.75" customHeight="1" x14ac:dyDescent="0.2"/>
    <row r="45461" ht="12.75" customHeight="1" x14ac:dyDescent="0.2"/>
    <row r="45462" ht="12.75" customHeight="1" x14ac:dyDescent="0.2"/>
    <row r="45463" ht="12.75" customHeight="1" x14ac:dyDescent="0.2"/>
    <row r="45464" ht="12.75" customHeight="1" x14ac:dyDescent="0.2"/>
    <row r="45465" ht="12.75" customHeight="1" x14ac:dyDescent="0.2"/>
    <row r="45466" ht="12.75" customHeight="1" x14ac:dyDescent="0.2"/>
    <row r="45467" ht="12.75" customHeight="1" x14ac:dyDescent="0.2"/>
    <row r="45468" ht="12.75" customHeight="1" x14ac:dyDescent="0.2"/>
    <row r="45469" ht="12.75" customHeight="1" x14ac:dyDescent="0.2"/>
    <row r="45470" ht="12.75" customHeight="1" x14ac:dyDescent="0.2"/>
    <row r="45471" ht="12.75" customHeight="1" x14ac:dyDescent="0.2"/>
    <row r="45472" ht="12.75" customHeight="1" x14ac:dyDescent="0.2"/>
    <row r="45473" ht="12.75" customHeight="1" x14ac:dyDescent="0.2"/>
    <row r="45474" ht="12.75" customHeight="1" x14ac:dyDescent="0.2"/>
    <row r="45475" ht="12.75" customHeight="1" x14ac:dyDescent="0.2"/>
    <row r="45476" ht="12.75" customHeight="1" x14ac:dyDescent="0.2"/>
    <row r="45477" ht="12.75" customHeight="1" x14ac:dyDescent="0.2"/>
    <row r="45478" ht="12.75" customHeight="1" x14ac:dyDescent="0.2"/>
    <row r="45479" ht="12.75" customHeight="1" x14ac:dyDescent="0.2"/>
    <row r="45480" ht="12.75" customHeight="1" x14ac:dyDescent="0.2"/>
    <row r="45481" ht="12.75" customHeight="1" x14ac:dyDescent="0.2"/>
    <row r="45482" ht="12.75" customHeight="1" x14ac:dyDescent="0.2"/>
    <row r="45483" ht="12.75" customHeight="1" x14ac:dyDescent="0.2"/>
    <row r="45484" ht="12.75" customHeight="1" x14ac:dyDescent="0.2"/>
    <row r="45485" ht="12.75" customHeight="1" x14ac:dyDescent="0.2"/>
    <row r="45486" ht="12.75" customHeight="1" x14ac:dyDescent="0.2"/>
    <row r="45487" ht="12.75" customHeight="1" x14ac:dyDescent="0.2"/>
    <row r="45488" ht="12.75" customHeight="1" x14ac:dyDescent="0.2"/>
    <row r="45489" ht="12.75" customHeight="1" x14ac:dyDescent="0.2"/>
    <row r="45490" ht="12.75" customHeight="1" x14ac:dyDescent="0.2"/>
    <row r="45491" ht="12.75" customHeight="1" x14ac:dyDescent="0.2"/>
    <row r="45492" ht="12.75" customHeight="1" x14ac:dyDescent="0.2"/>
    <row r="45493" ht="12.75" customHeight="1" x14ac:dyDescent="0.2"/>
    <row r="45494" ht="12.75" customHeight="1" x14ac:dyDescent="0.2"/>
    <row r="45495" ht="12.75" customHeight="1" x14ac:dyDescent="0.2"/>
    <row r="45496" ht="12.75" customHeight="1" x14ac:dyDescent="0.2"/>
    <row r="45497" ht="12.75" customHeight="1" x14ac:dyDescent="0.2"/>
    <row r="45498" ht="12.75" customHeight="1" x14ac:dyDescent="0.2"/>
    <row r="45499" ht="12.75" customHeight="1" x14ac:dyDescent="0.2"/>
    <row r="45500" ht="12.75" customHeight="1" x14ac:dyDescent="0.2"/>
    <row r="45501" ht="12.75" customHeight="1" x14ac:dyDescent="0.2"/>
    <row r="45502" ht="12.75" customHeight="1" x14ac:dyDescent="0.2"/>
    <row r="45503" ht="12.75" customHeight="1" x14ac:dyDescent="0.2"/>
    <row r="45504" ht="12.75" customHeight="1" x14ac:dyDescent="0.2"/>
    <row r="45505" ht="12.75" customHeight="1" x14ac:dyDescent="0.2"/>
    <row r="45506" ht="12.75" customHeight="1" x14ac:dyDescent="0.2"/>
    <row r="45507" ht="12.75" customHeight="1" x14ac:dyDescent="0.2"/>
    <row r="45508" ht="12.75" customHeight="1" x14ac:dyDescent="0.2"/>
    <row r="45509" ht="12.75" customHeight="1" x14ac:dyDescent="0.2"/>
    <row r="45510" ht="12.75" customHeight="1" x14ac:dyDescent="0.2"/>
    <row r="45511" ht="12.75" customHeight="1" x14ac:dyDescent="0.2"/>
    <row r="45512" ht="12.75" customHeight="1" x14ac:dyDescent="0.2"/>
    <row r="45513" ht="12.75" customHeight="1" x14ac:dyDescent="0.2"/>
    <row r="45514" ht="12.75" customHeight="1" x14ac:dyDescent="0.2"/>
    <row r="45515" ht="12.75" customHeight="1" x14ac:dyDescent="0.2"/>
    <row r="45516" ht="12.75" customHeight="1" x14ac:dyDescent="0.2"/>
    <row r="45517" ht="12.75" customHeight="1" x14ac:dyDescent="0.2"/>
    <row r="45518" ht="12.75" customHeight="1" x14ac:dyDescent="0.2"/>
    <row r="45519" ht="12.75" customHeight="1" x14ac:dyDescent="0.2"/>
    <row r="45520" ht="12.75" customHeight="1" x14ac:dyDescent="0.2"/>
    <row r="45521" ht="12.75" customHeight="1" x14ac:dyDescent="0.2"/>
    <row r="45522" ht="12.75" customHeight="1" x14ac:dyDescent="0.2"/>
    <row r="45523" ht="12.75" customHeight="1" x14ac:dyDescent="0.2"/>
    <row r="45524" ht="12.75" customHeight="1" x14ac:dyDescent="0.2"/>
    <row r="45525" ht="12.75" customHeight="1" x14ac:dyDescent="0.2"/>
    <row r="45526" ht="12.75" customHeight="1" x14ac:dyDescent="0.2"/>
    <row r="45527" ht="12.75" customHeight="1" x14ac:dyDescent="0.2"/>
    <row r="45528" ht="12.75" customHeight="1" x14ac:dyDescent="0.2"/>
    <row r="45529" ht="12.75" customHeight="1" x14ac:dyDescent="0.2"/>
    <row r="45530" ht="12.75" customHeight="1" x14ac:dyDescent="0.2"/>
    <row r="45531" ht="12.75" customHeight="1" x14ac:dyDescent="0.2"/>
    <row r="45532" ht="12.75" customHeight="1" x14ac:dyDescent="0.2"/>
    <row r="45533" ht="12.75" customHeight="1" x14ac:dyDescent="0.2"/>
    <row r="45534" ht="12.75" customHeight="1" x14ac:dyDescent="0.2"/>
    <row r="45535" ht="12.75" customHeight="1" x14ac:dyDescent="0.2"/>
    <row r="45536" ht="12.75" customHeight="1" x14ac:dyDescent="0.2"/>
    <row r="45537" ht="12.75" customHeight="1" x14ac:dyDescent="0.2"/>
    <row r="45538" ht="12.75" customHeight="1" x14ac:dyDescent="0.2"/>
    <row r="45539" ht="12.75" customHeight="1" x14ac:dyDescent="0.2"/>
    <row r="45540" ht="12.75" customHeight="1" x14ac:dyDescent="0.2"/>
    <row r="45541" ht="12.75" customHeight="1" x14ac:dyDescent="0.2"/>
    <row r="45542" ht="12.75" customHeight="1" x14ac:dyDescent="0.2"/>
    <row r="45543" ht="12.75" customHeight="1" x14ac:dyDescent="0.2"/>
    <row r="45544" ht="12.75" customHeight="1" x14ac:dyDescent="0.2"/>
    <row r="45545" ht="12.75" customHeight="1" x14ac:dyDescent="0.2"/>
    <row r="45546" ht="12.75" customHeight="1" x14ac:dyDescent="0.2"/>
    <row r="45547" ht="12.75" customHeight="1" x14ac:dyDescent="0.2"/>
    <row r="45548" ht="12.75" customHeight="1" x14ac:dyDescent="0.2"/>
    <row r="45549" ht="12.75" customHeight="1" x14ac:dyDescent="0.2"/>
    <row r="45550" ht="12.75" customHeight="1" x14ac:dyDescent="0.2"/>
    <row r="45551" ht="12.75" customHeight="1" x14ac:dyDescent="0.2"/>
    <row r="45552" ht="12.75" customHeight="1" x14ac:dyDescent="0.2"/>
    <row r="45553" ht="12.75" customHeight="1" x14ac:dyDescent="0.2"/>
    <row r="45554" ht="12.75" customHeight="1" x14ac:dyDescent="0.2"/>
    <row r="45555" ht="12.75" customHeight="1" x14ac:dyDescent="0.2"/>
    <row r="45556" ht="12.75" customHeight="1" x14ac:dyDescent="0.2"/>
    <row r="45557" ht="12.75" customHeight="1" x14ac:dyDescent="0.2"/>
    <row r="45558" ht="12.75" customHeight="1" x14ac:dyDescent="0.2"/>
    <row r="45559" ht="12.75" customHeight="1" x14ac:dyDescent="0.2"/>
    <row r="45560" ht="12.75" customHeight="1" x14ac:dyDescent="0.2"/>
    <row r="45561" ht="12.75" customHeight="1" x14ac:dyDescent="0.2"/>
    <row r="45562" ht="12.75" customHeight="1" x14ac:dyDescent="0.2"/>
    <row r="45563" ht="12.75" customHeight="1" x14ac:dyDescent="0.2"/>
    <row r="45564" ht="12.75" customHeight="1" x14ac:dyDescent="0.2"/>
    <row r="45565" ht="12.75" customHeight="1" x14ac:dyDescent="0.2"/>
    <row r="45566" ht="12.75" customHeight="1" x14ac:dyDescent="0.2"/>
    <row r="45567" ht="12.75" customHeight="1" x14ac:dyDescent="0.2"/>
    <row r="45568" ht="12.75" customHeight="1" x14ac:dyDescent="0.2"/>
    <row r="45569" ht="12.75" customHeight="1" x14ac:dyDescent="0.2"/>
    <row r="45570" ht="12.75" customHeight="1" x14ac:dyDescent="0.2"/>
    <row r="45571" ht="12.75" customHeight="1" x14ac:dyDescent="0.2"/>
    <row r="45572" ht="12.75" customHeight="1" x14ac:dyDescent="0.2"/>
    <row r="45573" ht="12.75" customHeight="1" x14ac:dyDescent="0.2"/>
    <row r="45574" ht="12.75" customHeight="1" x14ac:dyDescent="0.2"/>
    <row r="45575" ht="12.75" customHeight="1" x14ac:dyDescent="0.2"/>
    <row r="45576" ht="12.75" customHeight="1" x14ac:dyDescent="0.2"/>
    <row r="45577" ht="12.75" customHeight="1" x14ac:dyDescent="0.2"/>
    <row r="45578" ht="12.75" customHeight="1" x14ac:dyDescent="0.2"/>
    <row r="45579" ht="12.75" customHeight="1" x14ac:dyDescent="0.2"/>
    <row r="45580" ht="12.75" customHeight="1" x14ac:dyDescent="0.2"/>
    <row r="45581" ht="12.75" customHeight="1" x14ac:dyDescent="0.2"/>
    <row r="45582" ht="12.75" customHeight="1" x14ac:dyDescent="0.2"/>
    <row r="45583" ht="12.75" customHeight="1" x14ac:dyDescent="0.2"/>
    <row r="45584" ht="12.75" customHeight="1" x14ac:dyDescent="0.2"/>
    <row r="45585" ht="12.75" customHeight="1" x14ac:dyDescent="0.2"/>
    <row r="45586" ht="12.75" customHeight="1" x14ac:dyDescent="0.2"/>
    <row r="45587" ht="12.75" customHeight="1" x14ac:dyDescent="0.2"/>
    <row r="45588" ht="12.75" customHeight="1" x14ac:dyDescent="0.2"/>
    <row r="45589" ht="12.75" customHeight="1" x14ac:dyDescent="0.2"/>
    <row r="45590" ht="12.75" customHeight="1" x14ac:dyDescent="0.2"/>
    <row r="45591" ht="12.75" customHeight="1" x14ac:dyDescent="0.2"/>
    <row r="45592" ht="12.75" customHeight="1" x14ac:dyDescent="0.2"/>
    <row r="45593" ht="12.75" customHeight="1" x14ac:dyDescent="0.2"/>
    <row r="45594" ht="12.75" customHeight="1" x14ac:dyDescent="0.2"/>
    <row r="45595" ht="12.75" customHeight="1" x14ac:dyDescent="0.2"/>
    <row r="45596" ht="12.75" customHeight="1" x14ac:dyDescent="0.2"/>
    <row r="45597" ht="12.75" customHeight="1" x14ac:dyDescent="0.2"/>
    <row r="45598" ht="12.75" customHeight="1" x14ac:dyDescent="0.2"/>
    <row r="45599" ht="12.75" customHeight="1" x14ac:dyDescent="0.2"/>
    <row r="45600" ht="12.75" customHeight="1" x14ac:dyDescent="0.2"/>
    <row r="45601" ht="12.75" customHeight="1" x14ac:dyDescent="0.2"/>
    <row r="45602" ht="12.75" customHeight="1" x14ac:dyDescent="0.2"/>
    <row r="45603" ht="12.75" customHeight="1" x14ac:dyDescent="0.2"/>
    <row r="45604" ht="12.75" customHeight="1" x14ac:dyDescent="0.2"/>
    <row r="45605" ht="12.75" customHeight="1" x14ac:dyDescent="0.2"/>
    <row r="45606" ht="12.75" customHeight="1" x14ac:dyDescent="0.2"/>
    <row r="45607" ht="12.75" customHeight="1" x14ac:dyDescent="0.2"/>
    <row r="45608" ht="12.75" customHeight="1" x14ac:dyDescent="0.2"/>
    <row r="45609" ht="12.75" customHeight="1" x14ac:dyDescent="0.2"/>
    <row r="45610" ht="12.75" customHeight="1" x14ac:dyDescent="0.2"/>
    <row r="45611" ht="12.75" customHeight="1" x14ac:dyDescent="0.2"/>
    <row r="45612" ht="12.75" customHeight="1" x14ac:dyDescent="0.2"/>
    <row r="45613" ht="12.75" customHeight="1" x14ac:dyDescent="0.2"/>
    <row r="45614" ht="12.75" customHeight="1" x14ac:dyDescent="0.2"/>
    <row r="45615" ht="12.75" customHeight="1" x14ac:dyDescent="0.2"/>
    <row r="45616" ht="12.75" customHeight="1" x14ac:dyDescent="0.2"/>
    <row r="45617" ht="12.75" customHeight="1" x14ac:dyDescent="0.2"/>
    <row r="45618" ht="12.75" customHeight="1" x14ac:dyDescent="0.2"/>
    <row r="45619" ht="12.75" customHeight="1" x14ac:dyDescent="0.2"/>
    <row r="45620" ht="12.75" customHeight="1" x14ac:dyDescent="0.2"/>
    <row r="45621" ht="12.75" customHeight="1" x14ac:dyDescent="0.2"/>
    <row r="45622" ht="12.75" customHeight="1" x14ac:dyDescent="0.2"/>
    <row r="45623" ht="12.75" customHeight="1" x14ac:dyDescent="0.2"/>
    <row r="45624" ht="12.75" customHeight="1" x14ac:dyDescent="0.2"/>
    <row r="45625" ht="12.75" customHeight="1" x14ac:dyDescent="0.2"/>
    <row r="45626" ht="12.75" customHeight="1" x14ac:dyDescent="0.2"/>
    <row r="45627" ht="12.75" customHeight="1" x14ac:dyDescent="0.2"/>
    <row r="45628" ht="12.75" customHeight="1" x14ac:dyDescent="0.2"/>
    <row r="45629" ht="12.75" customHeight="1" x14ac:dyDescent="0.2"/>
    <row r="45630" ht="12.75" customHeight="1" x14ac:dyDescent="0.2"/>
    <row r="45631" ht="12.75" customHeight="1" x14ac:dyDescent="0.2"/>
    <row r="45632" ht="12.75" customHeight="1" x14ac:dyDescent="0.2"/>
    <row r="45633" ht="12.75" customHeight="1" x14ac:dyDescent="0.2"/>
    <row r="45634" ht="12.75" customHeight="1" x14ac:dyDescent="0.2"/>
    <row r="45635" ht="12.75" customHeight="1" x14ac:dyDescent="0.2"/>
    <row r="45636" ht="12.75" customHeight="1" x14ac:dyDescent="0.2"/>
    <row r="45637" ht="12.75" customHeight="1" x14ac:dyDescent="0.2"/>
    <row r="45638" ht="12.75" customHeight="1" x14ac:dyDescent="0.2"/>
    <row r="45639" ht="12.75" customHeight="1" x14ac:dyDescent="0.2"/>
    <row r="45640" ht="12.75" customHeight="1" x14ac:dyDescent="0.2"/>
    <row r="45641" ht="12.75" customHeight="1" x14ac:dyDescent="0.2"/>
    <row r="45642" ht="12.75" customHeight="1" x14ac:dyDescent="0.2"/>
    <row r="45643" ht="12.75" customHeight="1" x14ac:dyDescent="0.2"/>
    <row r="45644" ht="12.75" customHeight="1" x14ac:dyDescent="0.2"/>
    <row r="45645" ht="12.75" customHeight="1" x14ac:dyDescent="0.2"/>
    <row r="45646" ht="12.75" customHeight="1" x14ac:dyDescent="0.2"/>
    <row r="45647" ht="12.75" customHeight="1" x14ac:dyDescent="0.2"/>
    <row r="45648" ht="12.75" customHeight="1" x14ac:dyDescent="0.2"/>
    <row r="45649" ht="12.75" customHeight="1" x14ac:dyDescent="0.2"/>
    <row r="45650" ht="12.75" customHeight="1" x14ac:dyDescent="0.2"/>
    <row r="45651" ht="12.75" customHeight="1" x14ac:dyDescent="0.2"/>
    <row r="45652" ht="12.75" customHeight="1" x14ac:dyDescent="0.2"/>
    <row r="45653" ht="12.75" customHeight="1" x14ac:dyDescent="0.2"/>
    <row r="45654" ht="12.75" customHeight="1" x14ac:dyDescent="0.2"/>
    <row r="45655" ht="12.75" customHeight="1" x14ac:dyDescent="0.2"/>
    <row r="45656" ht="12.75" customHeight="1" x14ac:dyDescent="0.2"/>
    <row r="45657" ht="12.75" customHeight="1" x14ac:dyDescent="0.2"/>
    <row r="45658" ht="12.75" customHeight="1" x14ac:dyDescent="0.2"/>
    <row r="45659" ht="12.75" customHeight="1" x14ac:dyDescent="0.2"/>
    <row r="45660" ht="12.75" customHeight="1" x14ac:dyDescent="0.2"/>
    <row r="45661" ht="12.75" customHeight="1" x14ac:dyDescent="0.2"/>
    <row r="45662" ht="12.75" customHeight="1" x14ac:dyDescent="0.2"/>
    <row r="45663" ht="12.75" customHeight="1" x14ac:dyDescent="0.2"/>
    <row r="45664" ht="12.75" customHeight="1" x14ac:dyDescent="0.2"/>
    <row r="45665" ht="12.75" customHeight="1" x14ac:dyDescent="0.2"/>
    <row r="45666" ht="12.75" customHeight="1" x14ac:dyDescent="0.2"/>
    <row r="45667" ht="12.75" customHeight="1" x14ac:dyDescent="0.2"/>
    <row r="45668" ht="12.75" customHeight="1" x14ac:dyDescent="0.2"/>
    <row r="45669" ht="12.75" customHeight="1" x14ac:dyDescent="0.2"/>
    <row r="45670" ht="12.75" customHeight="1" x14ac:dyDescent="0.2"/>
    <row r="45671" ht="12.75" customHeight="1" x14ac:dyDescent="0.2"/>
    <row r="45672" ht="12.75" customHeight="1" x14ac:dyDescent="0.2"/>
    <row r="45673" ht="12.75" customHeight="1" x14ac:dyDescent="0.2"/>
    <row r="45674" ht="12.75" customHeight="1" x14ac:dyDescent="0.2"/>
    <row r="45675" ht="12.75" customHeight="1" x14ac:dyDescent="0.2"/>
    <row r="45676" ht="12.75" customHeight="1" x14ac:dyDescent="0.2"/>
    <row r="45677" ht="12.75" customHeight="1" x14ac:dyDescent="0.2"/>
    <row r="45678" ht="12.75" customHeight="1" x14ac:dyDescent="0.2"/>
    <row r="45679" ht="12.75" customHeight="1" x14ac:dyDescent="0.2"/>
    <row r="45680" ht="12.75" customHeight="1" x14ac:dyDescent="0.2"/>
    <row r="45681" ht="12.75" customHeight="1" x14ac:dyDescent="0.2"/>
    <row r="45682" ht="12.75" customHeight="1" x14ac:dyDescent="0.2"/>
    <row r="45683" ht="12.75" customHeight="1" x14ac:dyDescent="0.2"/>
    <row r="45684" ht="12.75" customHeight="1" x14ac:dyDescent="0.2"/>
    <row r="45685" ht="12.75" customHeight="1" x14ac:dyDescent="0.2"/>
    <row r="45686" ht="12.75" customHeight="1" x14ac:dyDescent="0.2"/>
    <row r="45687" ht="12.75" customHeight="1" x14ac:dyDescent="0.2"/>
    <row r="45688" ht="12.75" customHeight="1" x14ac:dyDescent="0.2"/>
    <row r="45689" ht="12.75" customHeight="1" x14ac:dyDescent="0.2"/>
    <row r="45690" ht="12.75" customHeight="1" x14ac:dyDescent="0.2"/>
    <row r="45691" ht="12.75" customHeight="1" x14ac:dyDescent="0.2"/>
    <row r="45692" ht="12.75" customHeight="1" x14ac:dyDescent="0.2"/>
    <row r="45693" ht="12.75" customHeight="1" x14ac:dyDescent="0.2"/>
    <row r="45694" ht="12.75" customHeight="1" x14ac:dyDescent="0.2"/>
    <row r="45695" ht="12.75" customHeight="1" x14ac:dyDescent="0.2"/>
    <row r="45696" ht="12.75" customHeight="1" x14ac:dyDescent="0.2"/>
    <row r="45697" ht="12.75" customHeight="1" x14ac:dyDescent="0.2"/>
    <row r="45698" ht="12.75" customHeight="1" x14ac:dyDescent="0.2"/>
    <row r="45699" ht="12.75" customHeight="1" x14ac:dyDescent="0.2"/>
    <row r="45700" ht="12.75" customHeight="1" x14ac:dyDescent="0.2"/>
    <row r="45701" ht="12.75" customHeight="1" x14ac:dyDescent="0.2"/>
    <row r="45702" ht="12.75" customHeight="1" x14ac:dyDescent="0.2"/>
    <row r="45703" ht="12.75" customHeight="1" x14ac:dyDescent="0.2"/>
    <row r="45704" ht="12.75" customHeight="1" x14ac:dyDescent="0.2"/>
    <row r="45705" ht="12.75" customHeight="1" x14ac:dyDescent="0.2"/>
    <row r="45706" ht="12.75" customHeight="1" x14ac:dyDescent="0.2"/>
    <row r="45707" ht="12.75" customHeight="1" x14ac:dyDescent="0.2"/>
    <row r="45708" ht="12.75" customHeight="1" x14ac:dyDescent="0.2"/>
    <row r="45709" ht="12.75" customHeight="1" x14ac:dyDescent="0.2"/>
    <row r="45710" ht="12.75" customHeight="1" x14ac:dyDescent="0.2"/>
    <row r="45711" ht="12.75" customHeight="1" x14ac:dyDescent="0.2"/>
    <row r="45712" ht="12.75" customHeight="1" x14ac:dyDescent="0.2"/>
    <row r="45713" ht="12.75" customHeight="1" x14ac:dyDescent="0.2"/>
    <row r="45714" ht="12.75" customHeight="1" x14ac:dyDescent="0.2"/>
    <row r="45715" ht="12.75" customHeight="1" x14ac:dyDescent="0.2"/>
    <row r="45716" ht="12.75" customHeight="1" x14ac:dyDescent="0.2"/>
    <row r="45717" ht="12.75" customHeight="1" x14ac:dyDescent="0.2"/>
    <row r="45718" ht="12.75" customHeight="1" x14ac:dyDescent="0.2"/>
    <row r="45719" ht="12.75" customHeight="1" x14ac:dyDescent="0.2"/>
    <row r="45720" ht="12.75" customHeight="1" x14ac:dyDescent="0.2"/>
    <row r="45721" ht="12.75" customHeight="1" x14ac:dyDescent="0.2"/>
    <row r="45722" ht="12.75" customHeight="1" x14ac:dyDescent="0.2"/>
    <row r="45723" ht="12.75" customHeight="1" x14ac:dyDescent="0.2"/>
    <row r="45724" ht="12.75" customHeight="1" x14ac:dyDescent="0.2"/>
    <row r="45725" ht="12.75" customHeight="1" x14ac:dyDescent="0.2"/>
    <row r="45726" ht="12.75" customHeight="1" x14ac:dyDescent="0.2"/>
    <row r="45727" ht="12.75" customHeight="1" x14ac:dyDescent="0.2"/>
    <row r="45728" ht="12.75" customHeight="1" x14ac:dyDescent="0.2"/>
    <row r="45729" ht="12.75" customHeight="1" x14ac:dyDescent="0.2"/>
    <row r="45730" ht="12.75" customHeight="1" x14ac:dyDescent="0.2"/>
    <row r="45731" ht="12.75" customHeight="1" x14ac:dyDescent="0.2"/>
    <row r="45732" ht="12.75" customHeight="1" x14ac:dyDescent="0.2"/>
    <row r="45733" ht="12.75" customHeight="1" x14ac:dyDescent="0.2"/>
    <row r="45734" ht="12.75" customHeight="1" x14ac:dyDescent="0.2"/>
    <row r="45735" ht="12.75" customHeight="1" x14ac:dyDescent="0.2"/>
    <row r="45736" ht="12.75" customHeight="1" x14ac:dyDescent="0.2"/>
    <row r="45737" ht="12.75" customHeight="1" x14ac:dyDescent="0.2"/>
    <row r="45738" ht="12.75" customHeight="1" x14ac:dyDescent="0.2"/>
    <row r="45739" ht="12.75" customHeight="1" x14ac:dyDescent="0.2"/>
    <row r="45740" ht="12.75" customHeight="1" x14ac:dyDescent="0.2"/>
    <row r="45741" ht="12.75" customHeight="1" x14ac:dyDescent="0.2"/>
    <row r="45742" ht="12.75" customHeight="1" x14ac:dyDescent="0.2"/>
    <row r="45743" ht="12.75" customHeight="1" x14ac:dyDescent="0.2"/>
    <row r="45744" ht="12.75" customHeight="1" x14ac:dyDescent="0.2"/>
    <row r="45745" ht="12.75" customHeight="1" x14ac:dyDescent="0.2"/>
    <row r="45746" ht="12.75" customHeight="1" x14ac:dyDescent="0.2"/>
    <row r="45747" ht="12.75" customHeight="1" x14ac:dyDescent="0.2"/>
    <row r="45748" ht="12.75" customHeight="1" x14ac:dyDescent="0.2"/>
    <row r="45749" ht="12.75" customHeight="1" x14ac:dyDescent="0.2"/>
    <row r="45750" ht="12.75" customHeight="1" x14ac:dyDescent="0.2"/>
    <row r="45751" ht="12.75" customHeight="1" x14ac:dyDescent="0.2"/>
    <row r="45752" ht="12.75" customHeight="1" x14ac:dyDescent="0.2"/>
    <row r="45753" ht="12.75" customHeight="1" x14ac:dyDescent="0.2"/>
    <row r="45754" ht="12.75" customHeight="1" x14ac:dyDescent="0.2"/>
    <row r="45755" ht="12.75" customHeight="1" x14ac:dyDescent="0.2"/>
    <row r="45756" ht="12.75" customHeight="1" x14ac:dyDescent="0.2"/>
    <row r="45757" ht="12.75" customHeight="1" x14ac:dyDescent="0.2"/>
    <row r="45758" ht="12.75" customHeight="1" x14ac:dyDescent="0.2"/>
    <row r="45759" ht="12.75" customHeight="1" x14ac:dyDescent="0.2"/>
    <row r="45760" ht="12.75" customHeight="1" x14ac:dyDescent="0.2"/>
    <row r="45761" ht="12.75" customHeight="1" x14ac:dyDescent="0.2"/>
    <row r="45762" ht="12.75" customHeight="1" x14ac:dyDescent="0.2"/>
    <row r="45763" ht="12.75" customHeight="1" x14ac:dyDescent="0.2"/>
    <row r="45764" ht="12.75" customHeight="1" x14ac:dyDescent="0.2"/>
    <row r="45765" ht="12.75" customHeight="1" x14ac:dyDescent="0.2"/>
    <row r="45766" ht="12.75" customHeight="1" x14ac:dyDescent="0.2"/>
    <row r="45767" ht="12.75" customHeight="1" x14ac:dyDescent="0.2"/>
    <row r="45768" ht="12.75" customHeight="1" x14ac:dyDescent="0.2"/>
    <row r="45769" ht="12.75" customHeight="1" x14ac:dyDescent="0.2"/>
    <row r="45770" ht="12.75" customHeight="1" x14ac:dyDescent="0.2"/>
    <row r="45771" ht="12.75" customHeight="1" x14ac:dyDescent="0.2"/>
    <row r="45772" ht="12.75" customHeight="1" x14ac:dyDescent="0.2"/>
    <row r="45773" ht="12.75" customHeight="1" x14ac:dyDescent="0.2"/>
    <row r="45774" ht="12.75" customHeight="1" x14ac:dyDescent="0.2"/>
    <row r="45775" ht="12.75" customHeight="1" x14ac:dyDescent="0.2"/>
    <row r="45776" ht="12.75" customHeight="1" x14ac:dyDescent="0.2"/>
    <row r="45777" ht="12.75" customHeight="1" x14ac:dyDescent="0.2"/>
    <row r="45778" ht="12.75" customHeight="1" x14ac:dyDescent="0.2"/>
    <row r="45779" ht="12.75" customHeight="1" x14ac:dyDescent="0.2"/>
    <row r="45780" ht="12.75" customHeight="1" x14ac:dyDescent="0.2"/>
    <row r="45781" ht="12.75" customHeight="1" x14ac:dyDescent="0.2"/>
    <row r="45782" ht="12.75" customHeight="1" x14ac:dyDescent="0.2"/>
    <row r="45783" ht="12.75" customHeight="1" x14ac:dyDescent="0.2"/>
    <row r="45784" ht="12.75" customHeight="1" x14ac:dyDescent="0.2"/>
    <row r="45785" ht="12.75" customHeight="1" x14ac:dyDescent="0.2"/>
    <row r="45786" ht="12.75" customHeight="1" x14ac:dyDescent="0.2"/>
    <row r="45787" ht="12.75" customHeight="1" x14ac:dyDescent="0.2"/>
    <row r="45788" ht="12.75" customHeight="1" x14ac:dyDescent="0.2"/>
    <row r="45789" ht="12.75" customHeight="1" x14ac:dyDescent="0.2"/>
    <row r="45790" ht="12.75" customHeight="1" x14ac:dyDescent="0.2"/>
    <row r="45791" ht="12.75" customHeight="1" x14ac:dyDescent="0.2"/>
    <row r="45792" ht="12.75" customHeight="1" x14ac:dyDescent="0.2"/>
    <row r="45793" ht="12.75" customHeight="1" x14ac:dyDescent="0.2"/>
    <row r="45794" ht="12.75" customHeight="1" x14ac:dyDescent="0.2"/>
    <row r="45795" ht="12.75" customHeight="1" x14ac:dyDescent="0.2"/>
    <row r="45796" ht="12.75" customHeight="1" x14ac:dyDescent="0.2"/>
    <row r="45797" ht="12.75" customHeight="1" x14ac:dyDescent="0.2"/>
    <row r="45798" ht="12.75" customHeight="1" x14ac:dyDescent="0.2"/>
    <row r="45799" ht="12.75" customHeight="1" x14ac:dyDescent="0.2"/>
    <row r="45800" ht="12.75" customHeight="1" x14ac:dyDescent="0.2"/>
    <row r="45801" ht="12.75" customHeight="1" x14ac:dyDescent="0.2"/>
    <row r="45802" ht="12.75" customHeight="1" x14ac:dyDescent="0.2"/>
    <row r="45803" ht="12.75" customHeight="1" x14ac:dyDescent="0.2"/>
    <row r="45804" ht="12.75" customHeight="1" x14ac:dyDescent="0.2"/>
    <row r="45805" ht="12.75" customHeight="1" x14ac:dyDescent="0.2"/>
    <row r="45806" ht="12.75" customHeight="1" x14ac:dyDescent="0.2"/>
    <row r="45807" ht="12.75" customHeight="1" x14ac:dyDescent="0.2"/>
    <row r="45808" ht="12.75" customHeight="1" x14ac:dyDescent="0.2"/>
    <row r="45809" ht="12.75" customHeight="1" x14ac:dyDescent="0.2"/>
    <row r="45810" ht="12.75" customHeight="1" x14ac:dyDescent="0.2"/>
    <row r="45811" ht="12.75" customHeight="1" x14ac:dyDescent="0.2"/>
    <row r="45812" ht="12.75" customHeight="1" x14ac:dyDescent="0.2"/>
    <row r="45813" ht="12.75" customHeight="1" x14ac:dyDescent="0.2"/>
    <row r="45814" ht="12.75" customHeight="1" x14ac:dyDescent="0.2"/>
    <row r="45815" ht="12.75" customHeight="1" x14ac:dyDescent="0.2"/>
    <row r="45816" ht="12.75" customHeight="1" x14ac:dyDescent="0.2"/>
    <row r="45817" ht="12.75" customHeight="1" x14ac:dyDescent="0.2"/>
    <row r="45818" ht="12.75" customHeight="1" x14ac:dyDescent="0.2"/>
    <row r="45819" ht="12.75" customHeight="1" x14ac:dyDescent="0.2"/>
    <row r="45820" ht="12.75" customHeight="1" x14ac:dyDescent="0.2"/>
    <row r="45821" ht="12.75" customHeight="1" x14ac:dyDescent="0.2"/>
    <row r="45822" ht="12.75" customHeight="1" x14ac:dyDescent="0.2"/>
    <row r="45823" ht="12.75" customHeight="1" x14ac:dyDescent="0.2"/>
    <row r="45824" ht="12.75" customHeight="1" x14ac:dyDescent="0.2"/>
    <row r="45825" ht="12.75" customHeight="1" x14ac:dyDescent="0.2"/>
    <row r="45826" ht="12.75" customHeight="1" x14ac:dyDescent="0.2"/>
    <row r="45827" ht="12.75" customHeight="1" x14ac:dyDescent="0.2"/>
    <row r="45828" ht="12.75" customHeight="1" x14ac:dyDescent="0.2"/>
    <row r="45829" ht="12.75" customHeight="1" x14ac:dyDescent="0.2"/>
    <row r="45830" ht="12.75" customHeight="1" x14ac:dyDescent="0.2"/>
    <row r="45831" ht="12.75" customHeight="1" x14ac:dyDescent="0.2"/>
    <row r="45832" ht="12.75" customHeight="1" x14ac:dyDescent="0.2"/>
    <row r="45833" ht="12.75" customHeight="1" x14ac:dyDescent="0.2"/>
    <row r="45834" ht="12.75" customHeight="1" x14ac:dyDescent="0.2"/>
    <row r="45835" ht="12.75" customHeight="1" x14ac:dyDescent="0.2"/>
    <row r="45836" ht="12.75" customHeight="1" x14ac:dyDescent="0.2"/>
    <row r="45837" ht="12.75" customHeight="1" x14ac:dyDescent="0.2"/>
    <row r="45838" ht="12.75" customHeight="1" x14ac:dyDescent="0.2"/>
    <row r="45839" ht="12.75" customHeight="1" x14ac:dyDescent="0.2"/>
    <row r="45840" ht="12.75" customHeight="1" x14ac:dyDescent="0.2"/>
    <row r="45841" ht="12.75" customHeight="1" x14ac:dyDescent="0.2"/>
    <row r="45842" ht="12.75" customHeight="1" x14ac:dyDescent="0.2"/>
    <row r="45843" ht="12.75" customHeight="1" x14ac:dyDescent="0.2"/>
    <row r="45844" ht="12.75" customHeight="1" x14ac:dyDescent="0.2"/>
    <row r="45845" ht="12.75" customHeight="1" x14ac:dyDescent="0.2"/>
    <row r="45846" ht="12.75" customHeight="1" x14ac:dyDescent="0.2"/>
    <row r="45847" ht="12.75" customHeight="1" x14ac:dyDescent="0.2"/>
    <row r="45848" ht="12.75" customHeight="1" x14ac:dyDescent="0.2"/>
    <row r="45849" ht="12.75" customHeight="1" x14ac:dyDescent="0.2"/>
    <row r="45850" ht="12.75" customHeight="1" x14ac:dyDescent="0.2"/>
    <row r="45851" ht="12.75" customHeight="1" x14ac:dyDescent="0.2"/>
    <row r="45852" ht="12.75" customHeight="1" x14ac:dyDescent="0.2"/>
    <row r="45853" ht="12.75" customHeight="1" x14ac:dyDescent="0.2"/>
    <row r="45854" ht="12.75" customHeight="1" x14ac:dyDescent="0.2"/>
    <row r="45855" ht="12.75" customHeight="1" x14ac:dyDescent="0.2"/>
    <row r="45856" ht="12.75" customHeight="1" x14ac:dyDescent="0.2"/>
    <row r="45857" ht="12.75" customHeight="1" x14ac:dyDescent="0.2"/>
    <row r="45858" ht="12.75" customHeight="1" x14ac:dyDescent="0.2"/>
    <row r="45859" ht="12.75" customHeight="1" x14ac:dyDescent="0.2"/>
    <row r="45860" ht="12.75" customHeight="1" x14ac:dyDescent="0.2"/>
    <row r="45861" ht="12.75" customHeight="1" x14ac:dyDescent="0.2"/>
    <row r="45862" ht="12.75" customHeight="1" x14ac:dyDescent="0.2"/>
    <row r="45863" ht="12.75" customHeight="1" x14ac:dyDescent="0.2"/>
    <row r="45864" ht="12.75" customHeight="1" x14ac:dyDescent="0.2"/>
    <row r="45865" ht="12.75" customHeight="1" x14ac:dyDescent="0.2"/>
    <row r="45866" ht="12.75" customHeight="1" x14ac:dyDescent="0.2"/>
    <row r="45867" ht="12.75" customHeight="1" x14ac:dyDescent="0.2"/>
    <row r="45868" ht="12.75" customHeight="1" x14ac:dyDescent="0.2"/>
    <row r="45869" ht="12.75" customHeight="1" x14ac:dyDescent="0.2"/>
    <row r="45870" ht="12.75" customHeight="1" x14ac:dyDescent="0.2"/>
    <row r="45871" ht="12.75" customHeight="1" x14ac:dyDescent="0.2"/>
    <row r="45872" ht="12.75" customHeight="1" x14ac:dyDescent="0.2"/>
    <row r="45873" ht="12.75" customHeight="1" x14ac:dyDescent="0.2"/>
    <row r="45874" ht="12.75" customHeight="1" x14ac:dyDescent="0.2"/>
    <row r="45875" ht="12.75" customHeight="1" x14ac:dyDescent="0.2"/>
    <row r="45876" ht="12.75" customHeight="1" x14ac:dyDescent="0.2"/>
    <row r="45877" ht="12.75" customHeight="1" x14ac:dyDescent="0.2"/>
    <row r="45878" ht="12.75" customHeight="1" x14ac:dyDescent="0.2"/>
    <row r="45879" ht="12.75" customHeight="1" x14ac:dyDescent="0.2"/>
    <row r="45880" ht="12.75" customHeight="1" x14ac:dyDescent="0.2"/>
    <row r="45881" ht="12.75" customHeight="1" x14ac:dyDescent="0.2"/>
    <row r="45882" ht="12.75" customHeight="1" x14ac:dyDescent="0.2"/>
    <row r="45883" ht="12.75" customHeight="1" x14ac:dyDescent="0.2"/>
    <row r="45884" ht="12.75" customHeight="1" x14ac:dyDescent="0.2"/>
    <row r="45885" ht="12.75" customHeight="1" x14ac:dyDescent="0.2"/>
    <row r="45886" ht="12.75" customHeight="1" x14ac:dyDescent="0.2"/>
    <row r="45887" ht="12.75" customHeight="1" x14ac:dyDescent="0.2"/>
    <row r="45888" ht="12.75" customHeight="1" x14ac:dyDescent="0.2"/>
    <row r="45889" ht="12.75" customHeight="1" x14ac:dyDescent="0.2"/>
    <row r="45890" ht="12.75" customHeight="1" x14ac:dyDescent="0.2"/>
    <row r="45891" ht="12.75" customHeight="1" x14ac:dyDescent="0.2"/>
    <row r="45892" ht="12.75" customHeight="1" x14ac:dyDescent="0.2"/>
    <row r="45893" ht="12.75" customHeight="1" x14ac:dyDescent="0.2"/>
    <row r="45894" ht="12.75" customHeight="1" x14ac:dyDescent="0.2"/>
    <row r="45895" ht="12.75" customHeight="1" x14ac:dyDescent="0.2"/>
    <row r="45896" ht="12.75" customHeight="1" x14ac:dyDescent="0.2"/>
    <row r="45897" ht="12.75" customHeight="1" x14ac:dyDescent="0.2"/>
    <row r="45898" ht="12.75" customHeight="1" x14ac:dyDescent="0.2"/>
    <row r="45899" ht="12.75" customHeight="1" x14ac:dyDescent="0.2"/>
    <row r="45900" ht="12.75" customHeight="1" x14ac:dyDescent="0.2"/>
    <row r="45901" ht="12.75" customHeight="1" x14ac:dyDescent="0.2"/>
    <row r="45902" ht="12.75" customHeight="1" x14ac:dyDescent="0.2"/>
    <row r="45903" ht="12.75" customHeight="1" x14ac:dyDescent="0.2"/>
    <row r="45904" ht="12.75" customHeight="1" x14ac:dyDescent="0.2"/>
    <row r="45905" ht="12.75" customHeight="1" x14ac:dyDescent="0.2"/>
    <row r="45906" ht="12.75" customHeight="1" x14ac:dyDescent="0.2"/>
    <row r="45907" ht="12.75" customHeight="1" x14ac:dyDescent="0.2"/>
    <row r="45908" ht="12.75" customHeight="1" x14ac:dyDescent="0.2"/>
    <row r="45909" ht="12.75" customHeight="1" x14ac:dyDescent="0.2"/>
    <row r="45910" ht="12.75" customHeight="1" x14ac:dyDescent="0.2"/>
    <row r="45911" ht="12.75" customHeight="1" x14ac:dyDescent="0.2"/>
    <row r="45912" ht="12.75" customHeight="1" x14ac:dyDescent="0.2"/>
    <row r="45913" ht="12.75" customHeight="1" x14ac:dyDescent="0.2"/>
    <row r="45914" ht="12.75" customHeight="1" x14ac:dyDescent="0.2"/>
    <row r="45915" ht="12.75" customHeight="1" x14ac:dyDescent="0.2"/>
    <row r="45916" ht="12.75" customHeight="1" x14ac:dyDescent="0.2"/>
    <row r="45917" ht="12.75" customHeight="1" x14ac:dyDescent="0.2"/>
    <row r="45918" ht="12.75" customHeight="1" x14ac:dyDescent="0.2"/>
    <row r="45919" ht="12.75" customHeight="1" x14ac:dyDescent="0.2"/>
    <row r="45920" ht="12.75" customHeight="1" x14ac:dyDescent="0.2"/>
    <row r="45921" ht="12.75" customHeight="1" x14ac:dyDescent="0.2"/>
    <row r="45922" ht="12.75" customHeight="1" x14ac:dyDescent="0.2"/>
    <row r="45923" ht="12.75" customHeight="1" x14ac:dyDescent="0.2"/>
    <row r="45924" ht="12.75" customHeight="1" x14ac:dyDescent="0.2"/>
    <row r="45925" ht="12.75" customHeight="1" x14ac:dyDescent="0.2"/>
    <row r="45926" ht="12.75" customHeight="1" x14ac:dyDescent="0.2"/>
    <row r="45927" ht="12.75" customHeight="1" x14ac:dyDescent="0.2"/>
    <row r="45928" ht="12.75" customHeight="1" x14ac:dyDescent="0.2"/>
    <row r="45929" ht="12.75" customHeight="1" x14ac:dyDescent="0.2"/>
    <row r="45930" ht="12.75" customHeight="1" x14ac:dyDescent="0.2"/>
    <row r="45931" ht="12.75" customHeight="1" x14ac:dyDescent="0.2"/>
    <row r="45932" ht="12.75" customHeight="1" x14ac:dyDescent="0.2"/>
    <row r="45933" ht="12.75" customHeight="1" x14ac:dyDescent="0.2"/>
    <row r="45934" ht="12.75" customHeight="1" x14ac:dyDescent="0.2"/>
    <row r="45935" ht="12.75" customHeight="1" x14ac:dyDescent="0.2"/>
    <row r="45936" ht="12.75" customHeight="1" x14ac:dyDescent="0.2"/>
    <row r="45937" ht="12.75" customHeight="1" x14ac:dyDescent="0.2"/>
    <row r="45938" ht="12.75" customHeight="1" x14ac:dyDescent="0.2"/>
    <row r="45939" ht="12.75" customHeight="1" x14ac:dyDescent="0.2"/>
    <row r="45940" ht="12.75" customHeight="1" x14ac:dyDescent="0.2"/>
    <row r="45941" ht="12.75" customHeight="1" x14ac:dyDescent="0.2"/>
    <row r="45942" ht="12.75" customHeight="1" x14ac:dyDescent="0.2"/>
    <row r="45943" ht="12.75" customHeight="1" x14ac:dyDescent="0.2"/>
    <row r="45944" ht="12.75" customHeight="1" x14ac:dyDescent="0.2"/>
    <row r="45945" ht="12.75" customHeight="1" x14ac:dyDescent="0.2"/>
    <row r="45946" ht="12.75" customHeight="1" x14ac:dyDescent="0.2"/>
    <row r="45947" ht="12.75" customHeight="1" x14ac:dyDescent="0.2"/>
    <row r="45948" ht="12.75" customHeight="1" x14ac:dyDescent="0.2"/>
    <row r="45949" ht="12.75" customHeight="1" x14ac:dyDescent="0.2"/>
    <row r="45950" ht="12.75" customHeight="1" x14ac:dyDescent="0.2"/>
    <row r="45951" ht="12.75" customHeight="1" x14ac:dyDescent="0.2"/>
    <row r="45952" ht="12.75" customHeight="1" x14ac:dyDescent="0.2"/>
    <row r="45953" ht="12.75" customHeight="1" x14ac:dyDescent="0.2"/>
    <row r="45954" ht="12.75" customHeight="1" x14ac:dyDescent="0.2"/>
    <row r="45955" ht="12.75" customHeight="1" x14ac:dyDescent="0.2"/>
    <row r="45956" ht="12.75" customHeight="1" x14ac:dyDescent="0.2"/>
    <row r="45957" ht="12.75" customHeight="1" x14ac:dyDescent="0.2"/>
    <row r="45958" ht="12.75" customHeight="1" x14ac:dyDescent="0.2"/>
    <row r="45959" ht="12.75" customHeight="1" x14ac:dyDescent="0.2"/>
    <row r="45960" ht="12.75" customHeight="1" x14ac:dyDescent="0.2"/>
    <row r="45961" ht="12.75" customHeight="1" x14ac:dyDescent="0.2"/>
    <row r="45962" ht="12.75" customHeight="1" x14ac:dyDescent="0.2"/>
    <row r="45963" ht="12.75" customHeight="1" x14ac:dyDescent="0.2"/>
    <row r="45964" ht="12.75" customHeight="1" x14ac:dyDescent="0.2"/>
    <row r="45965" ht="12.75" customHeight="1" x14ac:dyDescent="0.2"/>
    <row r="45966" ht="12.75" customHeight="1" x14ac:dyDescent="0.2"/>
    <row r="45967" ht="12.75" customHeight="1" x14ac:dyDescent="0.2"/>
    <row r="45968" ht="12.75" customHeight="1" x14ac:dyDescent="0.2"/>
    <row r="45969" ht="12.75" customHeight="1" x14ac:dyDescent="0.2"/>
    <row r="45970" ht="12.75" customHeight="1" x14ac:dyDescent="0.2"/>
    <row r="45971" ht="12.75" customHeight="1" x14ac:dyDescent="0.2"/>
    <row r="45972" ht="12.75" customHeight="1" x14ac:dyDescent="0.2"/>
    <row r="45973" ht="12.75" customHeight="1" x14ac:dyDescent="0.2"/>
    <row r="45974" ht="12.75" customHeight="1" x14ac:dyDescent="0.2"/>
    <row r="45975" ht="12.75" customHeight="1" x14ac:dyDescent="0.2"/>
    <row r="45976" ht="12.75" customHeight="1" x14ac:dyDescent="0.2"/>
    <row r="45977" ht="12.75" customHeight="1" x14ac:dyDescent="0.2"/>
    <row r="45978" ht="12.75" customHeight="1" x14ac:dyDescent="0.2"/>
    <row r="45979" ht="12.75" customHeight="1" x14ac:dyDescent="0.2"/>
    <row r="45980" ht="12.75" customHeight="1" x14ac:dyDescent="0.2"/>
    <row r="45981" ht="12.75" customHeight="1" x14ac:dyDescent="0.2"/>
    <row r="45982" ht="12.75" customHeight="1" x14ac:dyDescent="0.2"/>
    <row r="45983" ht="12.75" customHeight="1" x14ac:dyDescent="0.2"/>
    <row r="45984" ht="12.75" customHeight="1" x14ac:dyDescent="0.2"/>
    <row r="45985" ht="12.75" customHeight="1" x14ac:dyDescent="0.2"/>
    <row r="45986" ht="12.75" customHeight="1" x14ac:dyDescent="0.2"/>
    <row r="45987" ht="12.75" customHeight="1" x14ac:dyDescent="0.2"/>
    <row r="45988" ht="12.75" customHeight="1" x14ac:dyDescent="0.2"/>
    <row r="45989" ht="12.75" customHeight="1" x14ac:dyDescent="0.2"/>
    <row r="45990" ht="12.75" customHeight="1" x14ac:dyDescent="0.2"/>
    <row r="45991" ht="12.75" customHeight="1" x14ac:dyDescent="0.2"/>
    <row r="45992" ht="12.75" customHeight="1" x14ac:dyDescent="0.2"/>
    <row r="45993" ht="12.75" customHeight="1" x14ac:dyDescent="0.2"/>
    <row r="45994" ht="12.75" customHeight="1" x14ac:dyDescent="0.2"/>
    <row r="45995" ht="12.75" customHeight="1" x14ac:dyDescent="0.2"/>
    <row r="45996" ht="12.75" customHeight="1" x14ac:dyDescent="0.2"/>
    <row r="45997" ht="12.75" customHeight="1" x14ac:dyDescent="0.2"/>
    <row r="45998" ht="12.75" customHeight="1" x14ac:dyDescent="0.2"/>
    <row r="45999" ht="12.75" customHeight="1" x14ac:dyDescent="0.2"/>
    <row r="46000" ht="12.75" customHeight="1" x14ac:dyDescent="0.2"/>
    <row r="46001" ht="12.75" customHeight="1" x14ac:dyDescent="0.2"/>
    <row r="46002" ht="12.75" customHeight="1" x14ac:dyDescent="0.2"/>
    <row r="46003" ht="12.75" customHeight="1" x14ac:dyDescent="0.2"/>
    <row r="46004" ht="12.75" customHeight="1" x14ac:dyDescent="0.2"/>
    <row r="46005" ht="12.75" customHeight="1" x14ac:dyDescent="0.2"/>
    <row r="46006" ht="12.75" customHeight="1" x14ac:dyDescent="0.2"/>
    <row r="46007" ht="12.75" customHeight="1" x14ac:dyDescent="0.2"/>
    <row r="46008" ht="12.75" customHeight="1" x14ac:dyDescent="0.2"/>
    <row r="46009" ht="12.75" customHeight="1" x14ac:dyDescent="0.2"/>
    <row r="46010" ht="12.75" customHeight="1" x14ac:dyDescent="0.2"/>
    <row r="46011" ht="12.75" customHeight="1" x14ac:dyDescent="0.2"/>
    <row r="46012" ht="12.75" customHeight="1" x14ac:dyDescent="0.2"/>
    <row r="46013" ht="12.75" customHeight="1" x14ac:dyDescent="0.2"/>
    <row r="46014" ht="12.75" customHeight="1" x14ac:dyDescent="0.2"/>
    <row r="46015" ht="12.75" customHeight="1" x14ac:dyDescent="0.2"/>
    <row r="46016" ht="12.75" customHeight="1" x14ac:dyDescent="0.2"/>
    <row r="46017" ht="12.75" customHeight="1" x14ac:dyDescent="0.2"/>
    <row r="46018" ht="12.75" customHeight="1" x14ac:dyDescent="0.2"/>
    <row r="46019" ht="12.75" customHeight="1" x14ac:dyDescent="0.2"/>
    <row r="46020" ht="12.75" customHeight="1" x14ac:dyDescent="0.2"/>
    <row r="46021" ht="12.75" customHeight="1" x14ac:dyDescent="0.2"/>
    <row r="46022" ht="12.75" customHeight="1" x14ac:dyDescent="0.2"/>
    <row r="46023" ht="12.75" customHeight="1" x14ac:dyDescent="0.2"/>
    <row r="46024" ht="12.75" customHeight="1" x14ac:dyDescent="0.2"/>
    <row r="46025" ht="12.75" customHeight="1" x14ac:dyDescent="0.2"/>
    <row r="46026" ht="12.75" customHeight="1" x14ac:dyDescent="0.2"/>
    <row r="46027" ht="12.75" customHeight="1" x14ac:dyDescent="0.2"/>
    <row r="46028" ht="12.75" customHeight="1" x14ac:dyDescent="0.2"/>
    <row r="46029" ht="12.75" customHeight="1" x14ac:dyDescent="0.2"/>
    <row r="46030" ht="12.75" customHeight="1" x14ac:dyDescent="0.2"/>
    <row r="46031" ht="12.75" customHeight="1" x14ac:dyDescent="0.2"/>
    <row r="46032" ht="12.75" customHeight="1" x14ac:dyDescent="0.2"/>
    <row r="46033" ht="12.75" customHeight="1" x14ac:dyDescent="0.2"/>
    <row r="46034" ht="12.75" customHeight="1" x14ac:dyDescent="0.2"/>
    <row r="46035" ht="12.75" customHeight="1" x14ac:dyDescent="0.2"/>
    <row r="46036" ht="12.75" customHeight="1" x14ac:dyDescent="0.2"/>
    <row r="46037" ht="12.75" customHeight="1" x14ac:dyDescent="0.2"/>
    <row r="46038" ht="12.75" customHeight="1" x14ac:dyDescent="0.2"/>
    <row r="46039" ht="12.75" customHeight="1" x14ac:dyDescent="0.2"/>
    <row r="46040" ht="12.75" customHeight="1" x14ac:dyDescent="0.2"/>
    <row r="46041" ht="12.75" customHeight="1" x14ac:dyDescent="0.2"/>
    <row r="46042" ht="12.75" customHeight="1" x14ac:dyDescent="0.2"/>
    <row r="46043" ht="12.75" customHeight="1" x14ac:dyDescent="0.2"/>
    <row r="46044" ht="12.75" customHeight="1" x14ac:dyDescent="0.2"/>
    <row r="46045" ht="12.75" customHeight="1" x14ac:dyDescent="0.2"/>
    <row r="46046" ht="12.75" customHeight="1" x14ac:dyDescent="0.2"/>
    <row r="46047" ht="12.75" customHeight="1" x14ac:dyDescent="0.2"/>
    <row r="46048" ht="12.75" customHeight="1" x14ac:dyDescent="0.2"/>
    <row r="46049" ht="12.75" customHeight="1" x14ac:dyDescent="0.2"/>
    <row r="46050" ht="12.75" customHeight="1" x14ac:dyDescent="0.2"/>
    <row r="46051" ht="12.75" customHeight="1" x14ac:dyDescent="0.2"/>
    <row r="46052" ht="12.75" customHeight="1" x14ac:dyDescent="0.2"/>
    <row r="46053" ht="12.75" customHeight="1" x14ac:dyDescent="0.2"/>
    <row r="46054" ht="12.75" customHeight="1" x14ac:dyDescent="0.2"/>
    <row r="46055" ht="12.75" customHeight="1" x14ac:dyDescent="0.2"/>
    <row r="46056" ht="12.75" customHeight="1" x14ac:dyDescent="0.2"/>
    <row r="46057" ht="12.75" customHeight="1" x14ac:dyDescent="0.2"/>
    <row r="46058" ht="12.75" customHeight="1" x14ac:dyDescent="0.2"/>
    <row r="46059" ht="12.75" customHeight="1" x14ac:dyDescent="0.2"/>
    <row r="46060" ht="12.75" customHeight="1" x14ac:dyDescent="0.2"/>
    <row r="46061" ht="12.75" customHeight="1" x14ac:dyDescent="0.2"/>
    <row r="46062" ht="12.75" customHeight="1" x14ac:dyDescent="0.2"/>
    <row r="46063" ht="12.75" customHeight="1" x14ac:dyDescent="0.2"/>
    <row r="46064" ht="12.75" customHeight="1" x14ac:dyDescent="0.2"/>
    <row r="46065" ht="12.75" customHeight="1" x14ac:dyDescent="0.2"/>
    <row r="46066" ht="12.75" customHeight="1" x14ac:dyDescent="0.2"/>
    <row r="46067" ht="12.75" customHeight="1" x14ac:dyDescent="0.2"/>
    <row r="46068" ht="12.75" customHeight="1" x14ac:dyDescent="0.2"/>
    <row r="46069" ht="12.75" customHeight="1" x14ac:dyDescent="0.2"/>
    <row r="46070" ht="12.75" customHeight="1" x14ac:dyDescent="0.2"/>
    <row r="46071" ht="12.75" customHeight="1" x14ac:dyDescent="0.2"/>
    <row r="46072" ht="12.75" customHeight="1" x14ac:dyDescent="0.2"/>
    <row r="46073" ht="12.75" customHeight="1" x14ac:dyDescent="0.2"/>
    <row r="46074" ht="12.75" customHeight="1" x14ac:dyDescent="0.2"/>
    <row r="46075" ht="12.75" customHeight="1" x14ac:dyDescent="0.2"/>
    <row r="46076" ht="12.75" customHeight="1" x14ac:dyDescent="0.2"/>
    <row r="46077" ht="12.75" customHeight="1" x14ac:dyDescent="0.2"/>
    <row r="46078" ht="12.75" customHeight="1" x14ac:dyDescent="0.2"/>
    <row r="46079" ht="12.75" customHeight="1" x14ac:dyDescent="0.2"/>
    <row r="46080" ht="12.75" customHeight="1" x14ac:dyDescent="0.2"/>
    <row r="46081" ht="12.75" customHeight="1" x14ac:dyDescent="0.2"/>
    <row r="46082" ht="12.75" customHeight="1" x14ac:dyDescent="0.2"/>
    <row r="46083" ht="12.75" customHeight="1" x14ac:dyDescent="0.2"/>
    <row r="46084" ht="12.75" customHeight="1" x14ac:dyDescent="0.2"/>
    <row r="46085" ht="12.75" customHeight="1" x14ac:dyDescent="0.2"/>
    <row r="46086" ht="12.75" customHeight="1" x14ac:dyDescent="0.2"/>
    <row r="46087" ht="12.75" customHeight="1" x14ac:dyDescent="0.2"/>
    <row r="46088" ht="12.75" customHeight="1" x14ac:dyDescent="0.2"/>
    <row r="46089" ht="12.75" customHeight="1" x14ac:dyDescent="0.2"/>
    <row r="46090" ht="12.75" customHeight="1" x14ac:dyDescent="0.2"/>
    <row r="46091" ht="12.75" customHeight="1" x14ac:dyDescent="0.2"/>
    <row r="46092" ht="12.75" customHeight="1" x14ac:dyDescent="0.2"/>
    <row r="46093" ht="12.75" customHeight="1" x14ac:dyDescent="0.2"/>
    <row r="46094" ht="12.75" customHeight="1" x14ac:dyDescent="0.2"/>
    <row r="46095" ht="12.75" customHeight="1" x14ac:dyDescent="0.2"/>
    <row r="46096" ht="12.75" customHeight="1" x14ac:dyDescent="0.2"/>
    <row r="46097" ht="12.75" customHeight="1" x14ac:dyDescent="0.2"/>
    <row r="46098" ht="12.75" customHeight="1" x14ac:dyDescent="0.2"/>
    <row r="46099" ht="12.75" customHeight="1" x14ac:dyDescent="0.2"/>
    <row r="46100" ht="12.75" customHeight="1" x14ac:dyDescent="0.2"/>
    <row r="46101" ht="12.75" customHeight="1" x14ac:dyDescent="0.2"/>
    <row r="46102" ht="12.75" customHeight="1" x14ac:dyDescent="0.2"/>
    <row r="46103" ht="12.75" customHeight="1" x14ac:dyDescent="0.2"/>
    <row r="46104" ht="12.75" customHeight="1" x14ac:dyDescent="0.2"/>
    <row r="46105" ht="12.75" customHeight="1" x14ac:dyDescent="0.2"/>
    <row r="46106" ht="12.75" customHeight="1" x14ac:dyDescent="0.2"/>
    <row r="46107" ht="12.75" customHeight="1" x14ac:dyDescent="0.2"/>
    <row r="46108" ht="12.75" customHeight="1" x14ac:dyDescent="0.2"/>
    <row r="46109" ht="12.75" customHeight="1" x14ac:dyDescent="0.2"/>
    <row r="46110" ht="12.75" customHeight="1" x14ac:dyDescent="0.2"/>
    <row r="46111" ht="12.75" customHeight="1" x14ac:dyDescent="0.2"/>
    <row r="46112" ht="12.75" customHeight="1" x14ac:dyDescent="0.2"/>
    <row r="46113" ht="12.75" customHeight="1" x14ac:dyDescent="0.2"/>
    <row r="46114" ht="12.75" customHeight="1" x14ac:dyDescent="0.2"/>
    <row r="46115" ht="12.75" customHeight="1" x14ac:dyDescent="0.2"/>
    <row r="46116" ht="12.75" customHeight="1" x14ac:dyDescent="0.2"/>
    <row r="46117" ht="12.75" customHeight="1" x14ac:dyDescent="0.2"/>
    <row r="46118" ht="12.75" customHeight="1" x14ac:dyDescent="0.2"/>
    <row r="46119" ht="12.75" customHeight="1" x14ac:dyDescent="0.2"/>
    <row r="46120" ht="12.75" customHeight="1" x14ac:dyDescent="0.2"/>
    <row r="46121" ht="12.75" customHeight="1" x14ac:dyDescent="0.2"/>
    <row r="46122" ht="12.75" customHeight="1" x14ac:dyDescent="0.2"/>
    <row r="46123" ht="12.75" customHeight="1" x14ac:dyDescent="0.2"/>
    <row r="46124" ht="12.75" customHeight="1" x14ac:dyDescent="0.2"/>
    <row r="46125" ht="12.75" customHeight="1" x14ac:dyDescent="0.2"/>
    <row r="46126" ht="12.75" customHeight="1" x14ac:dyDescent="0.2"/>
    <row r="46127" ht="12.75" customHeight="1" x14ac:dyDescent="0.2"/>
    <row r="46128" ht="12.75" customHeight="1" x14ac:dyDescent="0.2"/>
    <row r="46129" ht="12.75" customHeight="1" x14ac:dyDescent="0.2"/>
    <row r="46130" ht="12.75" customHeight="1" x14ac:dyDescent="0.2"/>
    <row r="46131" ht="12.75" customHeight="1" x14ac:dyDescent="0.2"/>
    <row r="46132" ht="12.75" customHeight="1" x14ac:dyDescent="0.2"/>
    <row r="46133" ht="12.75" customHeight="1" x14ac:dyDescent="0.2"/>
    <row r="46134" ht="12.75" customHeight="1" x14ac:dyDescent="0.2"/>
    <row r="46135" ht="12.75" customHeight="1" x14ac:dyDescent="0.2"/>
    <row r="46136" ht="12.75" customHeight="1" x14ac:dyDescent="0.2"/>
    <row r="46137" ht="12.75" customHeight="1" x14ac:dyDescent="0.2"/>
    <row r="46138" ht="12.75" customHeight="1" x14ac:dyDescent="0.2"/>
    <row r="46139" ht="12.75" customHeight="1" x14ac:dyDescent="0.2"/>
    <row r="46140" ht="12.75" customHeight="1" x14ac:dyDescent="0.2"/>
    <row r="46141" ht="12.75" customHeight="1" x14ac:dyDescent="0.2"/>
    <row r="46142" ht="12.75" customHeight="1" x14ac:dyDescent="0.2"/>
    <row r="46143" ht="12.75" customHeight="1" x14ac:dyDescent="0.2"/>
    <row r="46144" ht="12.75" customHeight="1" x14ac:dyDescent="0.2"/>
    <row r="46145" ht="12.75" customHeight="1" x14ac:dyDescent="0.2"/>
    <row r="46146" ht="12.75" customHeight="1" x14ac:dyDescent="0.2"/>
    <row r="46147" ht="12.75" customHeight="1" x14ac:dyDescent="0.2"/>
    <row r="46148" ht="12.75" customHeight="1" x14ac:dyDescent="0.2"/>
    <row r="46149" ht="12.75" customHeight="1" x14ac:dyDescent="0.2"/>
    <row r="46150" ht="12.75" customHeight="1" x14ac:dyDescent="0.2"/>
    <row r="46151" ht="12.75" customHeight="1" x14ac:dyDescent="0.2"/>
    <row r="46152" ht="12.75" customHeight="1" x14ac:dyDescent="0.2"/>
    <row r="46153" ht="12.75" customHeight="1" x14ac:dyDescent="0.2"/>
    <row r="46154" ht="12.75" customHeight="1" x14ac:dyDescent="0.2"/>
    <row r="46155" ht="12.75" customHeight="1" x14ac:dyDescent="0.2"/>
    <row r="46156" ht="12.75" customHeight="1" x14ac:dyDescent="0.2"/>
    <row r="46157" ht="12.75" customHeight="1" x14ac:dyDescent="0.2"/>
    <row r="46158" ht="12.75" customHeight="1" x14ac:dyDescent="0.2"/>
    <row r="46159" ht="12.75" customHeight="1" x14ac:dyDescent="0.2"/>
    <row r="46160" ht="12.75" customHeight="1" x14ac:dyDescent="0.2"/>
    <row r="46161" ht="12.75" customHeight="1" x14ac:dyDescent="0.2"/>
    <row r="46162" ht="12.75" customHeight="1" x14ac:dyDescent="0.2"/>
    <row r="46163" ht="12.75" customHeight="1" x14ac:dyDescent="0.2"/>
    <row r="46164" ht="12.75" customHeight="1" x14ac:dyDescent="0.2"/>
    <row r="46165" ht="12.75" customHeight="1" x14ac:dyDescent="0.2"/>
    <row r="46166" ht="12.75" customHeight="1" x14ac:dyDescent="0.2"/>
    <row r="46167" ht="12.75" customHeight="1" x14ac:dyDescent="0.2"/>
    <row r="46168" ht="12.75" customHeight="1" x14ac:dyDescent="0.2"/>
    <row r="46169" ht="12.75" customHeight="1" x14ac:dyDescent="0.2"/>
    <row r="46170" ht="12.75" customHeight="1" x14ac:dyDescent="0.2"/>
    <row r="46171" ht="12.75" customHeight="1" x14ac:dyDescent="0.2"/>
    <row r="46172" ht="12.75" customHeight="1" x14ac:dyDescent="0.2"/>
    <row r="46173" ht="12.75" customHeight="1" x14ac:dyDescent="0.2"/>
    <row r="46174" ht="12.75" customHeight="1" x14ac:dyDescent="0.2"/>
    <row r="46175" ht="12.75" customHeight="1" x14ac:dyDescent="0.2"/>
    <row r="46176" ht="12.75" customHeight="1" x14ac:dyDescent="0.2"/>
    <row r="46177" ht="12.75" customHeight="1" x14ac:dyDescent="0.2"/>
    <row r="46178" ht="12.75" customHeight="1" x14ac:dyDescent="0.2"/>
    <row r="46179" ht="12.75" customHeight="1" x14ac:dyDescent="0.2"/>
    <row r="46180" ht="12.75" customHeight="1" x14ac:dyDescent="0.2"/>
    <row r="46181" ht="12.75" customHeight="1" x14ac:dyDescent="0.2"/>
    <row r="46182" ht="12.75" customHeight="1" x14ac:dyDescent="0.2"/>
    <row r="46183" ht="12.75" customHeight="1" x14ac:dyDescent="0.2"/>
    <row r="46184" ht="12.75" customHeight="1" x14ac:dyDescent="0.2"/>
    <row r="46185" ht="12.75" customHeight="1" x14ac:dyDescent="0.2"/>
    <row r="46186" ht="12.75" customHeight="1" x14ac:dyDescent="0.2"/>
    <row r="46187" ht="12.75" customHeight="1" x14ac:dyDescent="0.2"/>
    <row r="46188" ht="12.75" customHeight="1" x14ac:dyDescent="0.2"/>
    <row r="46189" ht="12.75" customHeight="1" x14ac:dyDescent="0.2"/>
    <row r="46190" ht="12.75" customHeight="1" x14ac:dyDescent="0.2"/>
    <row r="46191" ht="12.75" customHeight="1" x14ac:dyDescent="0.2"/>
    <row r="46192" ht="12.75" customHeight="1" x14ac:dyDescent="0.2"/>
    <row r="46193" ht="12.75" customHeight="1" x14ac:dyDescent="0.2"/>
    <row r="46194" ht="12.75" customHeight="1" x14ac:dyDescent="0.2"/>
    <row r="46195" ht="12.75" customHeight="1" x14ac:dyDescent="0.2"/>
    <row r="46196" ht="12.75" customHeight="1" x14ac:dyDescent="0.2"/>
    <row r="46197" ht="12.75" customHeight="1" x14ac:dyDescent="0.2"/>
    <row r="46198" ht="12.75" customHeight="1" x14ac:dyDescent="0.2"/>
    <row r="46199" ht="12.75" customHeight="1" x14ac:dyDescent="0.2"/>
    <row r="46200" ht="12.75" customHeight="1" x14ac:dyDescent="0.2"/>
    <row r="46201" ht="12.75" customHeight="1" x14ac:dyDescent="0.2"/>
    <row r="46202" ht="12.75" customHeight="1" x14ac:dyDescent="0.2"/>
    <row r="46203" ht="12.75" customHeight="1" x14ac:dyDescent="0.2"/>
    <row r="46204" ht="12.75" customHeight="1" x14ac:dyDescent="0.2"/>
    <row r="46205" ht="12.75" customHeight="1" x14ac:dyDescent="0.2"/>
    <row r="46206" ht="12.75" customHeight="1" x14ac:dyDescent="0.2"/>
    <row r="46207" ht="12.75" customHeight="1" x14ac:dyDescent="0.2"/>
    <row r="46208" ht="12.75" customHeight="1" x14ac:dyDescent="0.2"/>
    <row r="46209" ht="12.75" customHeight="1" x14ac:dyDescent="0.2"/>
    <row r="46210" ht="12.75" customHeight="1" x14ac:dyDescent="0.2"/>
    <row r="46211" ht="12.75" customHeight="1" x14ac:dyDescent="0.2"/>
    <row r="46212" ht="12.75" customHeight="1" x14ac:dyDescent="0.2"/>
    <row r="46213" ht="12.75" customHeight="1" x14ac:dyDescent="0.2"/>
    <row r="46214" ht="12.75" customHeight="1" x14ac:dyDescent="0.2"/>
    <row r="46215" ht="12.75" customHeight="1" x14ac:dyDescent="0.2"/>
    <row r="46216" ht="12.75" customHeight="1" x14ac:dyDescent="0.2"/>
    <row r="46217" ht="12.75" customHeight="1" x14ac:dyDescent="0.2"/>
    <row r="46218" ht="12.75" customHeight="1" x14ac:dyDescent="0.2"/>
    <row r="46219" ht="12.75" customHeight="1" x14ac:dyDescent="0.2"/>
    <row r="46220" ht="12.75" customHeight="1" x14ac:dyDescent="0.2"/>
    <row r="46221" ht="12.75" customHeight="1" x14ac:dyDescent="0.2"/>
    <row r="46222" ht="12.75" customHeight="1" x14ac:dyDescent="0.2"/>
    <row r="46223" ht="12.75" customHeight="1" x14ac:dyDescent="0.2"/>
    <row r="46224" ht="12.75" customHeight="1" x14ac:dyDescent="0.2"/>
    <row r="46225" ht="12.75" customHeight="1" x14ac:dyDescent="0.2"/>
    <row r="46226" ht="12.75" customHeight="1" x14ac:dyDescent="0.2"/>
    <row r="46227" ht="12.75" customHeight="1" x14ac:dyDescent="0.2"/>
    <row r="46228" ht="12.75" customHeight="1" x14ac:dyDescent="0.2"/>
    <row r="46229" ht="12.75" customHeight="1" x14ac:dyDescent="0.2"/>
    <row r="46230" ht="12.75" customHeight="1" x14ac:dyDescent="0.2"/>
    <row r="46231" ht="12.75" customHeight="1" x14ac:dyDescent="0.2"/>
    <row r="46232" ht="12.75" customHeight="1" x14ac:dyDescent="0.2"/>
    <row r="46233" ht="12.75" customHeight="1" x14ac:dyDescent="0.2"/>
    <row r="46234" ht="12.75" customHeight="1" x14ac:dyDescent="0.2"/>
    <row r="46235" ht="12.75" customHeight="1" x14ac:dyDescent="0.2"/>
    <row r="46236" ht="12.75" customHeight="1" x14ac:dyDescent="0.2"/>
    <row r="46237" ht="12.75" customHeight="1" x14ac:dyDescent="0.2"/>
    <row r="46238" ht="12.75" customHeight="1" x14ac:dyDescent="0.2"/>
    <row r="46239" ht="12.75" customHeight="1" x14ac:dyDescent="0.2"/>
    <row r="46240" ht="12.75" customHeight="1" x14ac:dyDescent="0.2"/>
    <row r="46241" ht="12.75" customHeight="1" x14ac:dyDescent="0.2"/>
    <row r="46242" ht="12.75" customHeight="1" x14ac:dyDescent="0.2"/>
    <row r="46243" ht="12.75" customHeight="1" x14ac:dyDescent="0.2"/>
    <row r="46244" ht="12.75" customHeight="1" x14ac:dyDescent="0.2"/>
    <row r="46245" ht="12.75" customHeight="1" x14ac:dyDescent="0.2"/>
    <row r="46246" ht="12.75" customHeight="1" x14ac:dyDescent="0.2"/>
    <row r="46247" ht="12.75" customHeight="1" x14ac:dyDescent="0.2"/>
    <row r="46248" ht="12.75" customHeight="1" x14ac:dyDescent="0.2"/>
    <row r="46249" ht="12.75" customHeight="1" x14ac:dyDescent="0.2"/>
    <row r="46250" ht="12.75" customHeight="1" x14ac:dyDescent="0.2"/>
    <row r="46251" ht="12.75" customHeight="1" x14ac:dyDescent="0.2"/>
    <row r="46252" ht="12.75" customHeight="1" x14ac:dyDescent="0.2"/>
    <row r="46253" ht="12.75" customHeight="1" x14ac:dyDescent="0.2"/>
    <row r="46254" ht="12.75" customHeight="1" x14ac:dyDescent="0.2"/>
    <row r="46255" ht="12.75" customHeight="1" x14ac:dyDescent="0.2"/>
    <row r="46256" ht="12.75" customHeight="1" x14ac:dyDescent="0.2"/>
    <row r="46257" ht="12.75" customHeight="1" x14ac:dyDescent="0.2"/>
    <row r="46258" ht="12.75" customHeight="1" x14ac:dyDescent="0.2"/>
    <row r="46259" ht="12.75" customHeight="1" x14ac:dyDescent="0.2"/>
    <row r="46260" ht="12.75" customHeight="1" x14ac:dyDescent="0.2"/>
    <row r="46261" ht="12.75" customHeight="1" x14ac:dyDescent="0.2"/>
    <row r="46262" ht="12.75" customHeight="1" x14ac:dyDescent="0.2"/>
    <row r="46263" ht="12.75" customHeight="1" x14ac:dyDescent="0.2"/>
    <row r="46264" ht="12.75" customHeight="1" x14ac:dyDescent="0.2"/>
    <row r="46265" ht="12.75" customHeight="1" x14ac:dyDescent="0.2"/>
    <row r="46266" ht="12.75" customHeight="1" x14ac:dyDescent="0.2"/>
    <row r="46267" ht="12.75" customHeight="1" x14ac:dyDescent="0.2"/>
    <row r="46268" ht="12.75" customHeight="1" x14ac:dyDescent="0.2"/>
    <row r="46269" ht="12.75" customHeight="1" x14ac:dyDescent="0.2"/>
    <row r="46270" ht="12.75" customHeight="1" x14ac:dyDescent="0.2"/>
    <row r="46271" ht="12.75" customHeight="1" x14ac:dyDescent="0.2"/>
    <row r="46272" ht="12.75" customHeight="1" x14ac:dyDescent="0.2"/>
    <row r="46273" ht="12.75" customHeight="1" x14ac:dyDescent="0.2"/>
    <row r="46274" ht="12.75" customHeight="1" x14ac:dyDescent="0.2"/>
    <row r="46275" ht="12.75" customHeight="1" x14ac:dyDescent="0.2"/>
    <row r="46276" ht="12.75" customHeight="1" x14ac:dyDescent="0.2"/>
    <row r="46277" ht="12.75" customHeight="1" x14ac:dyDescent="0.2"/>
    <row r="46278" ht="12.75" customHeight="1" x14ac:dyDescent="0.2"/>
    <row r="46279" ht="12.75" customHeight="1" x14ac:dyDescent="0.2"/>
    <row r="46280" ht="12.75" customHeight="1" x14ac:dyDescent="0.2"/>
    <row r="46281" ht="12.75" customHeight="1" x14ac:dyDescent="0.2"/>
    <row r="46282" ht="12.75" customHeight="1" x14ac:dyDescent="0.2"/>
    <row r="46283" ht="12.75" customHeight="1" x14ac:dyDescent="0.2"/>
    <row r="46284" ht="12.75" customHeight="1" x14ac:dyDescent="0.2"/>
    <row r="46285" ht="12.75" customHeight="1" x14ac:dyDescent="0.2"/>
    <row r="46286" ht="12.75" customHeight="1" x14ac:dyDescent="0.2"/>
    <row r="46287" ht="12.75" customHeight="1" x14ac:dyDescent="0.2"/>
    <row r="46288" ht="12.75" customHeight="1" x14ac:dyDescent="0.2"/>
    <row r="46289" ht="12.75" customHeight="1" x14ac:dyDescent="0.2"/>
    <row r="46290" ht="12.75" customHeight="1" x14ac:dyDescent="0.2"/>
    <row r="46291" ht="12.75" customHeight="1" x14ac:dyDescent="0.2"/>
    <row r="46292" ht="12.75" customHeight="1" x14ac:dyDescent="0.2"/>
    <row r="46293" ht="12.75" customHeight="1" x14ac:dyDescent="0.2"/>
    <row r="46294" ht="12.75" customHeight="1" x14ac:dyDescent="0.2"/>
    <row r="46295" ht="12.75" customHeight="1" x14ac:dyDescent="0.2"/>
    <row r="46296" ht="12.75" customHeight="1" x14ac:dyDescent="0.2"/>
    <row r="46297" ht="12.75" customHeight="1" x14ac:dyDescent="0.2"/>
    <row r="46298" ht="12.75" customHeight="1" x14ac:dyDescent="0.2"/>
    <row r="46299" ht="12.75" customHeight="1" x14ac:dyDescent="0.2"/>
    <row r="46300" ht="12.75" customHeight="1" x14ac:dyDescent="0.2"/>
    <row r="46301" ht="12.75" customHeight="1" x14ac:dyDescent="0.2"/>
    <row r="46302" ht="12.75" customHeight="1" x14ac:dyDescent="0.2"/>
    <row r="46303" ht="12.75" customHeight="1" x14ac:dyDescent="0.2"/>
    <row r="46304" ht="12.75" customHeight="1" x14ac:dyDescent="0.2"/>
    <row r="46305" ht="12.75" customHeight="1" x14ac:dyDescent="0.2"/>
    <row r="46306" ht="12.75" customHeight="1" x14ac:dyDescent="0.2"/>
    <row r="46307" ht="12.75" customHeight="1" x14ac:dyDescent="0.2"/>
    <row r="46308" ht="12.75" customHeight="1" x14ac:dyDescent="0.2"/>
    <row r="46309" ht="12.75" customHeight="1" x14ac:dyDescent="0.2"/>
    <row r="46310" ht="12.75" customHeight="1" x14ac:dyDescent="0.2"/>
    <row r="46311" ht="12.75" customHeight="1" x14ac:dyDescent="0.2"/>
    <row r="46312" ht="12.75" customHeight="1" x14ac:dyDescent="0.2"/>
    <row r="46313" ht="12.75" customHeight="1" x14ac:dyDescent="0.2"/>
    <row r="46314" ht="12.75" customHeight="1" x14ac:dyDescent="0.2"/>
    <row r="46315" ht="12.75" customHeight="1" x14ac:dyDescent="0.2"/>
    <row r="46316" ht="12.75" customHeight="1" x14ac:dyDescent="0.2"/>
    <row r="46317" ht="12.75" customHeight="1" x14ac:dyDescent="0.2"/>
    <row r="46318" ht="12.75" customHeight="1" x14ac:dyDescent="0.2"/>
    <row r="46319" ht="12.75" customHeight="1" x14ac:dyDescent="0.2"/>
    <row r="46320" ht="12.75" customHeight="1" x14ac:dyDescent="0.2"/>
    <row r="46321" ht="12.75" customHeight="1" x14ac:dyDescent="0.2"/>
    <row r="46322" ht="12.75" customHeight="1" x14ac:dyDescent="0.2"/>
    <row r="46323" ht="12.75" customHeight="1" x14ac:dyDescent="0.2"/>
    <row r="46324" ht="12.75" customHeight="1" x14ac:dyDescent="0.2"/>
    <row r="46325" ht="12.75" customHeight="1" x14ac:dyDescent="0.2"/>
    <row r="46326" ht="12.75" customHeight="1" x14ac:dyDescent="0.2"/>
    <row r="46327" ht="12.75" customHeight="1" x14ac:dyDescent="0.2"/>
    <row r="46328" ht="12.75" customHeight="1" x14ac:dyDescent="0.2"/>
    <row r="46329" ht="12.75" customHeight="1" x14ac:dyDescent="0.2"/>
    <row r="46330" ht="12.75" customHeight="1" x14ac:dyDescent="0.2"/>
    <row r="46331" ht="12.75" customHeight="1" x14ac:dyDescent="0.2"/>
    <row r="46332" ht="12.75" customHeight="1" x14ac:dyDescent="0.2"/>
    <row r="46333" ht="12.75" customHeight="1" x14ac:dyDescent="0.2"/>
    <row r="46334" ht="12.75" customHeight="1" x14ac:dyDescent="0.2"/>
    <row r="46335" ht="12.75" customHeight="1" x14ac:dyDescent="0.2"/>
    <row r="46336" ht="12.75" customHeight="1" x14ac:dyDescent="0.2"/>
    <row r="46337" ht="12.75" customHeight="1" x14ac:dyDescent="0.2"/>
    <row r="46338" ht="12.75" customHeight="1" x14ac:dyDescent="0.2"/>
    <row r="46339" ht="12.75" customHeight="1" x14ac:dyDescent="0.2"/>
    <row r="46340" ht="12.75" customHeight="1" x14ac:dyDescent="0.2"/>
    <row r="46341" ht="12.75" customHeight="1" x14ac:dyDescent="0.2"/>
    <row r="46342" ht="12.75" customHeight="1" x14ac:dyDescent="0.2"/>
    <row r="46343" ht="12.75" customHeight="1" x14ac:dyDescent="0.2"/>
    <row r="46344" ht="12.75" customHeight="1" x14ac:dyDescent="0.2"/>
    <row r="46345" ht="12.75" customHeight="1" x14ac:dyDescent="0.2"/>
    <row r="46346" ht="12.75" customHeight="1" x14ac:dyDescent="0.2"/>
    <row r="46347" ht="12.75" customHeight="1" x14ac:dyDescent="0.2"/>
    <row r="46348" ht="12.75" customHeight="1" x14ac:dyDescent="0.2"/>
    <row r="46349" ht="12.75" customHeight="1" x14ac:dyDescent="0.2"/>
    <row r="46350" ht="12.75" customHeight="1" x14ac:dyDescent="0.2"/>
    <row r="46351" ht="12.75" customHeight="1" x14ac:dyDescent="0.2"/>
    <row r="46352" ht="12.75" customHeight="1" x14ac:dyDescent="0.2"/>
    <row r="46353" ht="12.75" customHeight="1" x14ac:dyDescent="0.2"/>
    <row r="46354" ht="12.75" customHeight="1" x14ac:dyDescent="0.2"/>
    <row r="46355" ht="12.75" customHeight="1" x14ac:dyDescent="0.2"/>
    <row r="46356" ht="12.75" customHeight="1" x14ac:dyDescent="0.2"/>
    <row r="46357" ht="12.75" customHeight="1" x14ac:dyDescent="0.2"/>
    <row r="46358" ht="12.75" customHeight="1" x14ac:dyDescent="0.2"/>
    <row r="46359" ht="12.75" customHeight="1" x14ac:dyDescent="0.2"/>
    <row r="46360" ht="12.75" customHeight="1" x14ac:dyDescent="0.2"/>
    <row r="46361" ht="12.75" customHeight="1" x14ac:dyDescent="0.2"/>
    <row r="46362" ht="12.75" customHeight="1" x14ac:dyDescent="0.2"/>
    <row r="46363" ht="12.75" customHeight="1" x14ac:dyDescent="0.2"/>
    <row r="46364" ht="12.75" customHeight="1" x14ac:dyDescent="0.2"/>
    <row r="46365" ht="12.75" customHeight="1" x14ac:dyDescent="0.2"/>
    <row r="46366" ht="12.75" customHeight="1" x14ac:dyDescent="0.2"/>
    <row r="46367" ht="12.75" customHeight="1" x14ac:dyDescent="0.2"/>
    <row r="46368" ht="12.75" customHeight="1" x14ac:dyDescent="0.2"/>
    <row r="46369" ht="12.75" customHeight="1" x14ac:dyDescent="0.2"/>
    <row r="46370" ht="12.75" customHeight="1" x14ac:dyDescent="0.2"/>
    <row r="46371" ht="12.75" customHeight="1" x14ac:dyDescent="0.2"/>
    <row r="46372" ht="12.75" customHeight="1" x14ac:dyDescent="0.2"/>
    <row r="46373" ht="12.75" customHeight="1" x14ac:dyDescent="0.2"/>
    <row r="46374" ht="12.75" customHeight="1" x14ac:dyDescent="0.2"/>
    <row r="46375" ht="12.75" customHeight="1" x14ac:dyDescent="0.2"/>
    <row r="46376" ht="12.75" customHeight="1" x14ac:dyDescent="0.2"/>
    <row r="46377" ht="12.75" customHeight="1" x14ac:dyDescent="0.2"/>
    <row r="46378" ht="12.75" customHeight="1" x14ac:dyDescent="0.2"/>
    <row r="46379" ht="12.75" customHeight="1" x14ac:dyDescent="0.2"/>
    <row r="46380" ht="12.75" customHeight="1" x14ac:dyDescent="0.2"/>
    <row r="46381" ht="12.75" customHeight="1" x14ac:dyDescent="0.2"/>
    <row r="46382" ht="12.75" customHeight="1" x14ac:dyDescent="0.2"/>
    <row r="46383" ht="12.75" customHeight="1" x14ac:dyDescent="0.2"/>
    <row r="46384" ht="12.75" customHeight="1" x14ac:dyDescent="0.2"/>
    <row r="46385" ht="12.75" customHeight="1" x14ac:dyDescent="0.2"/>
    <row r="46386" ht="12.75" customHeight="1" x14ac:dyDescent="0.2"/>
    <row r="46387" ht="12.75" customHeight="1" x14ac:dyDescent="0.2"/>
    <row r="46388" ht="12.75" customHeight="1" x14ac:dyDescent="0.2"/>
    <row r="46389" ht="12.75" customHeight="1" x14ac:dyDescent="0.2"/>
    <row r="46390" ht="12.75" customHeight="1" x14ac:dyDescent="0.2"/>
    <row r="46391" ht="12.75" customHeight="1" x14ac:dyDescent="0.2"/>
    <row r="46392" ht="12.75" customHeight="1" x14ac:dyDescent="0.2"/>
    <row r="46393" ht="12.75" customHeight="1" x14ac:dyDescent="0.2"/>
    <row r="46394" ht="12.75" customHeight="1" x14ac:dyDescent="0.2"/>
    <row r="46395" ht="12.75" customHeight="1" x14ac:dyDescent="0.2"/>
    <row r="46396" ht="12.75" customHeight="1" x14ac:dyDescent="0.2"/>
    <row r="46397" ht="12.75" customHeight="1" x14ac:dyDescent="0.2"/>
    <row r="46398" ht="12.75" customHeight="1" x14ac:dyDescent="0.2"/>
    <row r="46399" ht="12.75" customHeight="1" x14ac:dyDescent="0.2"/>
    <row r="46400" ht="12.75" customHeight="1" x14ac:dyDescent="0.2"/>
    <row r="46401" ht="12.75" customHeight="1" x14ac:dyDescent="0.2"/>
    <row r="46402" ht="12.75" customHeight="1" x14ac:dyDescent="0.2"/>
    <row r="46403" ht="12.75" customHeight="1" x14ac:dyDescent="0.2"/>
    <row r="46404" ht="12.75" customHeight="1" x14ac:dyDescent="0.2"/>
    <row r="46405" ht="12.75" customHeight="1" x14ac:dyDescent="0.2"/>
    <row r="46406" ht="12.75" customHeight="1" x14ac:dyDescent="0.2"/>
    <row r="46407" ht="12.75" customHeight="1" x14ac:dyDescent="0.2"/>
    <row r="46408" ht="12.75" customHeight="1" x14ac:dyDescent="0.2"/>
    <row r="46409" ht="12.75" customHeight="1" x14ac:dyDescent="0.2"/>
    <row r="46410" ht="12.75" customHeight="1" x14ac:dyDescent="0.2"/>
    <row r="46411" ht="12.75" customHeight="1" x14ac:dyDescent="0.2"/>
    <row r="46412" ht="12.75" customHeight="1" x14ac:dyDescent="0.2"/>
    <row r="46413" ht="12.75" customHeight="1" x14ac:dyDescent="0.2"/>
    <row r="46414" ht="12.75" customHeight="1" x14ac:dyDescent="0.2"/>
    <row r="46415" ht="12.75" customHeight="1" x14ac:dyDescent="0.2"/>
    <row r="46416" ht="12.75" customHeight="1" x14ac:dyDescent="0.2"/>
    <row r="46417" ht="12.75" customHeight="1" x14ac:dyDescent="0.2"/>
    <row r="46418" ht="12.75" customHeight="1" x14ac:dyDescent="0.2"/>
    <row r="46419" ht="12.75" customHeight="1" x14ac:dyDescent="0.2"/>
    <row r="46420" ht="12.75" customHeight="1" x14ac:dyDescent="0.2"/>
    <row r="46421" ht="12.75" customHeight="1" x14ac:dyDescent="0.2"/>
    <row r="46422" ht="12.75" customHeight="1" x14ac:dyDescent="0.2"/>
    <row r="46423" ht="12.75" customHeight="1" x14ac:dyDescent="0.2"/>
    <row r="46424" ht="12.75" customHeight="1" x14ac:dyDescent="0.2"/>
    <row r="46425" ht="12.75" customHeight="1" x14ac:dyDescent="0.2"/>
    <row r="46426" ht="12.75" customHeight="1" x14ac:dyDescent="0.2"/>
    <row r="46427" ht="12.75" customHeight="1" x14ac:dyDescent="0.2"/>
    <row r="46428" ht="12.75" customHeight="1" x14ac:dyDescent="0.2"/>
    <row r="46429" ht="12.75" customHeight="1" x14ac:dyDescent="0.2"/>
    <row r="46430" ht="12.75" customHeight="1" x14ac:dyDescent="0.2"/>
    <row r="46431" ht="12.75" customHeight="1" x14ac:dyDescent="0.2"/>
    <row r="46432" ht="12.75" customHeight="1" x14ac:dyDescent="0.2"/>
    <row r="46433" ht="12.75" customHeight="1" x14ac:dyDescent="0.2"/>
    <row r="46434" ht="12.75" customHeight="1" x14ac:dyDescent="0.2"/>
    <row r="46435" ht="12.75" customHeight="1" x14ac:dyDescent="0.2"/>
    <row r="46436" ht="12.75" customHeight="1" x14ac:dyDescent="0.2"/>
    <row r="46437" ht="12.75" customHeight="1" x14ac:dyDescent="0.2"/>
    <row r="46438" ht="12.75" customHeight="1" x14ac:dyDescent="0.2"/>
    <row r="46439" ht="12.75" customHeight="1" x14ac:dyDescent="0.2"/>
    <row r="46440" ht="12.75" customHeight="1" x14ac:dyDescent="0.2"/>
    <row r="46441" ht="12.75" customHeight="1" x14ac:dyDescent="0.2"/>
    <row r="46442" ht="12.75" customHeight="1" x14ac:dyDescent="0.2"/>
    <row r="46443" ht="12.75" customHeight="1" x14ac:dyDescent="0.2"/>
    <row r="46444" ht="12.75" customHeight="1" x14ac:dyDescent="0.2"/>
    <row r="46445" ht="12.75" customHeight="1" x14ac:dyDescent="0.2"/>
    <row r="46446" ht="12.75" customHeight="1" x14ac:dyDescent="0.2"/>
    <row r="46447" ht="12.75" customHeight="1" x14ac:dyDescent="0.2"/>
    <row r="46448" ht="12.75" customHeight="1" x14ac:dyDescent="0.2"/>
    <row r="46449" ht="12.75" customHeight="1" x14ac:dyDescent="0.2"/>
    <row r="46450" ht="12.75" customHeight="1" x14ac:dyDescent="0.2"/>
    <row r="46451" ht="12.75" customHeight="1" x14ac:dyDescent="0.2"/>
    <row r="46452" ht="12.75" customHeight="1" x14ac:dyDescent="0.2"/>
    <row r="46453" ht="12.75" customHeight="1" x14ac:dyDescent="0.2"/>
    <row r="46454" ht="12.75" customHeight="1" x14ac:dyDescent="0.2"/>
    <row r="46455" ht="12.75" customHeight="1" x14ac:dyDescent="0.2"/>
    <row r="46456" ht="12.75" customHeight="1" x14ac:dyDescent="0.2"/>
    <row r="46457" ht="12.75" customHeight="1" x14ac:dyDescent="0.2"/>
    <row r="46458" ht="12.75" customHeight="1" x14ac:dyDescent="0.2"/>
    <row r="46459" ht="12.75" customHeight="1" x14ac:dyDescent="0.2"/>
    <row r="46460" ht="12.75" customHeight="1" x14ac:dyDescent="0.2"/>
    <row r="46461" ht="12.75" customHeight="1" x14ac:dyDescent="0.2"/>
    <row r="46462" ht="12.75" customHeight="1" x14ac:dyDescent="0.2"/>
    <row r="46463" ht="12.75" customHeight="1" x14ac:dyDescent="0.2"/>
    <row r="46464" ht="12.75" customHeight="1" x14ac:dyDescent="0.2"/>
    <row r="46465" ht="12.75" customHeight="1" x14ac:dyDescent="0.2"/>
    <row r="46466" ht="12.75" customHeight="1" x14ac:dyDescent="0.2"/>
    <row r="46467" ht="12.75" customHeight="1" x14ac:dyDescent="0.2"/>
    <row r="46468" ht="12.75" customHeight="1" x14ac:dyDescent="0.2"/>
    <row r="46469" ht="12.75" customHeight="1" x14ac:dyDescent="0.2"/>
    <row r="46470" ht="12.75" customHeight="1" x14ac:dyDescent="0.2"/>
    <row r="46471" ht="12.75" customHeight="1" x14ac:dyDescent="0.2"/>
    <row r="46472" ht="12.75" customHeight="1" x14ac:dyDescent="0.2"/>
    <row r="46473" ht="12.75" customHeight="1" x14ac:dyDescent="0.2"/>
    <row r="46474" ht="12.75" customHeight="1" x14ac:dyDescent="0.2"/>
    <row r="46475" ht="12.75" customHeight="1" x14ac:dyDescent="0.2"/>
    <row r="46476" ht="12.75" customHeight="1" x14ac:dyDescent="0.2"/>
    <row r="46477" ht="12.75" customHeight="1" x14ac:dyDescent="0.2"/>
    <row r="46478" ht="12.75" customHeight="1" x14ac:dyDescent="0.2"/>
    <row r="46479" ht="12.75" customHeight="1" x14ac:dyDescent="0.2"/>
    <row r="46480" ht="12.75" customHeight="1" x14ac:dyDescent="0.2"/>
    <row r="46481" ht="12.75" customHeight="1" x14ac:dyDescent="0.2"/>
    <row r="46482" ht="12.75" customHeight="1" x14ac:dyDescent="0.2"/>
    <row r="46483" ht="12.75" customHeight="1" x14ac:dyDescent="0.2"/>
    <row r="46484" ht="12.75" customHeight="1" x14ac:dyDescent="0.2"/>
    <row r="46485" ht="12.75" customHeight="1" x14ac:dyDescent="0.2"/>
    <row r="46486" ht="12.75" customHeight="1" x14ac:dyDescent="0.2"/>
    <row r="46487" ht="12.75" customHeight="1" x14ac:dyDescent="0.2"/>
    <row r="46488" ht="12.75" customHeight="1" x14ac:dyDescent="0.2"/>
    <row r="46489" ht="12.75" customHeight="1" x14ac:dyDescent="0.2"/>
    <row r="46490" ht="12.75" customHeight="1" x14ac:dyDescent="0.2"/>
    <row r="46491" ht="12.75" customHeight="1" x14ac:dyDescent="0.2"/>
    <row r="46492" ht="12.75" customHeight="1" x14ac:dyDescent="0.2"/>
    <row r="46493" ht="12.75" customHeight="1" x14ac:dyDescent="0.2"/>
    <row r="46494" ht="12.75" customHeight="1" x14ac:dyDescent="0.2"/>
    <row r="46495" ht="12.75" customHeight="1" x14ac:dyDescent="0.2"/>
    <row r="46496" ht="12.75" customHeight="1" x14ac:dyDescent="0.2"/>
    <row r="46497" ht="12.75" customHeight="1" x14ac:dyDescent="0.2"/>
    <row r="46498" ht="12.75" customHeight="1" x14ac:dyDescent="0.2"/>
    <row r="46499" ht="12.75" customHeight="1" x14ac:dyDescent="0.2"/>
    <row r="46500" ht="12.75" customHeight="1" x14ac:dyDescent="0.2"/>
    <row r="46501" ht="12.75" customHeight="1" x14ac:dyDescent="0.2"/>
    <row r="46502" ht="12.75" customHeight="1" x14ac:dyDescent="0.2"/>
    <row r="46503" ht="12.75" customHeight="1" x14ac:dyDescent="0.2"/>
    <row r="46504" ht="12.75" customHeight="1" x14ac:dyDescent="0.2"/>
    <row r="46505" ht="12.75" customHeight="1" x14ac:dyDescent="0.2"/>
    <row r="46506" ht="12.75" customHeight="1" x14ac:dyDescent="0.2"/>
    <row r="46507" ht="12.75" customHeight="1" x14ac:dyDescent="0.2"/>
    <row r="46508" ht="12.75" customHeight="1" x14ac:dyDescent="0.2"/>
    <row r="46509" ht="12.75" customHeight="1" x14ac:dyDescent="0.2"/>
    <row r="46510" ht="12.75" customHeight="1" x14ac:dyDescent="0.2"/>
    <row r="46511" ht="12.75" customHeight="1" x14ac:dyDescent="0.2"/>
    <row r="46512" ht="12.75" customHeight="1" x14ac:dyDescent="0.2"/>
    <row r="46513" ht="12.75" customHeight="1" x14ac:dyDescent="0.2"/>
    <row r="46514" ht="12.75" customHeight="1" x14ac:dyDescent="0.2"/>
    <row r="46515" ht="12.75" customHeight="1" x14ac:dyDescent="0.2"/>
    <row r="46516" ht="12.75" customHeight="1" x14ac:dyDescent="0.2"/>
    <row r="46517" ht="12.75" customHeight="1" x14ac:dyDescent="0.2"/>
    <row r="46518" ht="12.75" customHeight="1" x14ac:dyDescent="0.2"/>
    <row r="46519" ht="12.75" customHeight="1" x14ac:dyDescent="0.2"/>
    <row r="46520" ht="12.75" customHeight="1" x14ac:dyDescent="0.2"/>
    <row r="46521" ht="12.75" customHeight="1" x14ac:dyDescent="0.2"/>
    <row r="46522" ht="12.75" customHeight="1" x14ac:dyDescent="0.2"/>
    <row r="46523" ht="12.75" customHeight="1" x14ac:dyDescent="0.2"/>
    <row r="46524" ht="12.75" customHeight="1" x14ac:dyDescent="0.2"/>
    <row r="46525" ht="12.75" customHeight="1" x14ac:dyDescent="0.2"/>
    <row r="46526" ht="12.75" customHeight="1" x14ac:dyDescent="0.2"/>
    <row r="46527" ht="12.75" customHeight="1" x14ac:dyDescent="0.2"/>
    <row r="46528" ht="12.75" customHeight="1" x14ac:dyDescent="0.2"/>
    <row r="46529" ht="12.75" customHeight="1" x14ac:dyDescent="0.2"/>
    <row r="46530" ht="12.75" customHeight="1" x14ac:dyDescent="0.2"/>
    <row r="46531" ht="12.75" customHeight="1" x14ac:dyDescent="0.2"/>
    <row r="46532" ht="12.75" customHeight="1" x14ac:dyDescent="0.2"/>
    <row r="46533" ht="12.75" customHeight="1" x14ac:dyDescent="0.2"/>
    <row r="46534" ht="12.75" customHeight="1" x14ac:dyDescent="0.2"/>
    <row r="46535" ht="12.75" customHeight="1" x14ac:dyDescent="0.2"/>
    <row r="46536" ht="12.75" customHeight="1" x14ac:dyDescent="0.2"/>
    <row r="46537" ht="12.75" customHeight="1" x14ac:dyDescent="0.2"/>
    <row r="46538" ht="12.75" customHeight="1" x14ac:dyDescent="0.2"/>
    <row r="46539" ht="12.75" customHeight="1" x14ac:dyDescent="0.2"/>
    <row r="46540" ht="12.75" customHeight="1" x14ac:dyDescent="0.2"/>
    <row r="46541" ht="12.75" customHeight="1" x14ac:dyDescent="0.2"/>
    <row r="46542" ht="12.75" customHeight="1" x14ac:dyDescent="0.2"/>
    <row r="46543" ht="12.75" customHeight="1" x14ac:dyDescent="0.2"/>
    <row r="46544" ht="12.75" customHeight="1" x14ac:dyDescent="0.2"/>
    <row r="46545" ht="12.75" customHeight="1" x14ac:dyDescent="0.2"/>
    <row r="46546" ht="12.75" customHeight="1" x14ac:dyDescent="0.2"/>
    <row r="46547" ht="12.75" customHeight="1" x14ac:dyDescent="0.2"/>
    <row r="46548" ht="12.75" customHeight="1" x14ac:dyDescent="0.2"/>
    <row r="46549" ht="12.75" customHeight="1" x14ac:dyDescent="0.2"/>
    <row r="46550" ht="12.75" customHeight="1" x14ac:dyDescent="0.2"/>
    <row r="46551" ht="12.75" customHeight="1" x14ac:dyDescent="0.2"/>
    <row r="46552" ht="12.75" customHeight="1" x14ac:dyDescent="0.2"/>
    <row r="46553" ht="12.75" customHeight="1" x14ac:dyDescent="0.2"/>
    <row r="46554" ht="12.75" customHeight="1" x14ac:dyDescent="0.2"/>
    <row r="46555" ht="12.75" customHeight="1" x14ac:dyDescent="0.2"/>
    <row r="46556" ht="12.75" customHeight="1" x14ac:dyDescent="0.2"/>
    <row r="46557" ht="12.75" customHeight="1" x14ac:dyDescent="0.2"/>
    <row r="46558" ht="12.75" customHeight="1" x14ac:dyDescent="0.2"/>
    <row r="46559" ht="12.75" customHeight="1" x14ac:dyDescent="0.2"/>
    <row r="46560" ht="12.75" customHeight="1" x14ac:dyDescent="0.2"/>
    <row r="46561" ht="12.75" customHeight="1" x14ac:dyDescent="0.2"/>
    <row r="46562" ht="12.75" customHeight="1" x14ac:dyDescent="0.2"/>
    <row r="46563" ht="12.75" customHeight="1" x14ac:dyDescent="0.2"/>
    <row r="46564" ht="12.75" customHeight="1" x14ac:dyDescent="0.2"/>
    <row r="46565" ht="12.75" customHeight="1" x14ac:dyDescent="0.2"/>
    <row r="46566" ht="12.75" customHeight="1" x14ac:dyDescent="0.2"/>
    <row r="46567" ht="12.75" customHeight="1" x14ac:dyDescent="0.2"/>
    <row r="46568" ht="12.75" customHeight="1" x14ac:dyDescent="0.2"/>
    <row r="46569" ht="12.75" customHeight="1" x14ac:dyDescent="0.2"/>
    <row r="46570" ht="12.75" customHeight="1" x14ac:dyDescent="0.2"/>
    <row r="46571" ht="12.75" customHeight="1" x14ac:dyDescent="0.2"/>
    <row r="46572" ht="12.75" customHeight="1" x14ac:dyDescent="0.2"/>
    <row r="46573" ht="12.75" customHeight="1" x14ac:dyDescent="0.2"/>
    <row r="46574" ht="12.75" customHeight="1" x14ac:dyDescent="0.2"/>
    <row r="46575" ht="12.75" customHeight="1" x14ac:dyDescent="0.2"/>
    <row r="46576" ht="12.75" customHeight="1" x14ac:dyDescent="0.2"/>
    <row r="46577" ht="12.75" customHeight="1" x14ac:dyDescent="0.2"/>
    <row r="46578" ht="12.75" customHeight="1" x14ac:dyDescent="0.2"/>
    <row r="46579" ht="12.75" customHeight="1" x14ac:dyDescent="0.2"/>
    <row r="46580" ht="12.75" customHeight="1" x14ac:dyDescent="0.2"/>
    <row r="46581" ht="12.75" customHeight="1" x14ac:dyDescent="0.2"/>
    <row r="46582" ht="12.75" customHeight="1" x14ac:dyDescent="0.2"/>
    <row r="46583" ht="12.75" customHeight="1" x14ac:dyDescent="0.2"/>
    <row r="46584" ht="12.75" customHeight="1" x14ac:dyDescent="0.2"/>
    <row r="46585" ht="12.75" customHeight="1" x14ac:dyDescent="0.2"/>
    <row r="46586" ht="12.75" customHeight="1" x14ac:dyDescent="0.2"/>
    <row r="46587" ht="12.75" customHeight="1" x14ac:dyDescent="0.2"/>
    <row r="46588" ht="12.75" customHeight="1" x14ac:dyDescent="0.2"/>
    <row r="46589" ht="12.75" customHeight="1" x14ac:dyDescent="0.2"/>
    <row r="46590" ht="12.75" customHeight="1" x14ac:dyDescent="0.2"/>
    <row r="46591" ht="12.75" customHeight="1" x14ac:dyDescent="0.2"/>
    <row r="46592" ht="12.75" customHeight="1" x14ac:dyDescent="0.2"/>
    <row r="46593" ht="12.75" customHeight="1" x14ac:dyDescent="0.2"/>
    <row r="46594" ht="12.75" customHeight="1" x14ac:dyDescent="0.2"/>
    <row r="46595" ht="12.75" customHeight="1" x14ac:dyDescent="0.2"/>
    <row r="46596" ht="12.75" customHeight="1" x14ac:dyDescent="0.2"/>
    <row r="46597" ht="12.75" customHeight="1" x14ac:dyDescent="0.2"/>
    <row r="46598" ht="12.75" customHeight="1" x14ac:dyDescent="0.2"/>
    <row r="46599" ht="12.75" customHeight="1" x14ac:dyDescent="0.2"/>
    <row r="46600" ht="12.75" customHeight="1" x14ac:dyDescent="0.2"/>
    <row r="46601" ht="12.75" customHeight="1" x14ac:dyDescent="0.2"/>
    <row r="46602" ht="12.75" customHeight="1" x14ac:dyDescent="0.2"/>
    <row r="46603" ht="12.75" customHeight="1" x14ac:dyDescent="0.2"/>
    <row r="46604" ht="12.75" customHeight="1" x14ac:dyDescent="0.2"/>
    <row r="46605" ht="12.75" customHeight="1" x14ac:dyDescent="0.2"/>
    <row r="46606" ht="12.75" customHeight="1" x14ac:dyDescent="0.2"/>
    <row r="46607" ht="12.75" customHeight="1" x14ac:dyDescent="0.2"/>
    <row r="46608" ht="12.75" customHeight="1" x14ac:dyDescent="0.2"/>
    <row r="46609" ht="12.75" customHeight="1" x14ac:dyDescent="0.2"/>
    <row r="46610" ht="12.75" customHeight="1" x14ac:dyDescent="0.2"/>
    <row r="46611" ht="12.75" customHeight="1" x14ac:dyDescent="0.2"/>
    <row r="46612" ht="12.75" customHeight="1" x14ac:dyDescent="0.2"/>
    <row r="46613" ht="12.75" customHeight="1" x14ac:dyDescent="0.2"/>
    <row r="46614" ht="12.75" customHeight="1" x14ac:dyDescent="0.2"/>
    <row r="46615" ht="12.75" customHeight="1" x14ac:dyDescent="0.2"/>
    <row r="46616" ht="12.75" customHeight="1" x14ac:dyDescent="0.2"/>
    <row r="46617" ht="12.75" customHeight="1" x14ac:dyDescent="0.2"/>
    <row r="46618" ht="12.75" customHeight="1" x14ac:dyDescent="0.2"/>
    <row r="46619" ht="12.75" customHeight="1" x14ac:dyDescent="0.2"/>
    <row r="46620" ht="12.75" customHeight="1" x14ac:dyDescent="0.2"/>
    <row r="46621" ht="12.75" customHeight="1" x14ac:dyDescent="0.2"/>
    <row r="46622" ht="12.75" customHeight="1" x14ac:dyDescent="0.2"/>
    <row r="46623" ht="12.75" customHeight="1" x14ac:dyDescent="0.2"/>
    <row r="46624" ht="12.75" customHeight="1" x14ac:dyDescent="0.2"/>
    <row r="46625" ht="12.75" customHeight="1" x14ac:dyDescent="0.2"/>
    <row r="46626" ht="12.75" customHeight="1" x14ac:dyDescent="0.2"/>
    <row r="46627" ht="12.75" customHeight="1" x14ac:dyDescent="0.2"/>
    <row r="46628" ht="12.75" customHeight="1" x14ac:dyDescent="0.2"/>
    <row r="46629" ht="12.75" customHeight="1" x14ac:dyDescent="0.2"/>
    <row r="46630" ht="12.75" customHeight="1" x14ac:dyDescent="0.2"/>
    <row r="46631" ht="12.75" customHeight="1" x14ac:dyDescent="0.2"/>
    <row r="46632" ht="12.75" customHeight="1" x14ac:dyDescent="0.2"/>
    <row r="46633" ht="12.75" customHeight="1" x14ac:dyDescent="0.2"/>
    <row r="46634" ht="12.75" customHeight="1" x14ac:dyDescent="0.2"/>
    <row r="46635" ht="12.75" customHeight="1" x14ac:dyDescent="0.2"/>
    <row r="46636" ht="12.75" customHeight="1" x14ac:dyDescent="0.2"/>
    <row r="46637" ht="12.75" customHeight="1" x14ac:dyDescent="0.2"/>
    <row r="46638" ht="12.75" customHeight="1" x14ac:dyDescent="0.2"/>
    <row r="46639" ht="12.75" customHeight="1" x14ac:dyDescent="0.2"/>
    <row r="46640" ht="12.75" customHeight="1" x14ac:dyDescent="0.2"/>
    <row r="46641" ht="12.75" customHeight="1" x14ac:dyDescent="0.2"/>
    <row r="46642" ht="12.75" customHeight="1" x14ac:dyDescent="0.2"/>
    <row r="46643" ht="12.75" customHeight="1" x14ac:dyDescent="0.2"/>
    <row r="46644" ht="12.75" customHeight="1" x14ac:dyDescent="0.2"/>
    <row r="46645" ht="12.75" customHeight="1" x14ac:dyDescent="0.2"/>
    <row r="46646" ht="12.75" customHeight="1" x14ac:dyDescent="0.2"/>
    <row r="46647" ht="12.75" customHeight="1" x14ac:dyDescent="0.2"/>
    <row r="46648" ht="12.75" customHeight="1" x14ac:dyDescent="0.2"/>
    <row r="46649" ht="12.75" customHeight="1" x14ac:dyDescent="0.2"/>
    <row r="46650" ht="12.75" customHeight="1" x14ac:dyDescent="0.2"/>
    <row r="46651" ht="12.75" customHeight="1" x14ac:dyDescent="0.2"/>
    <row r="46652" ht="12.75" customHeight="1" x14ac:dyDescent="0.2"/>
    <row r="46653" ht="12.75" customHeight="1" x14ac:dyDescent="0.2"/>
    <row r="46654" ht="12.75" customHeight="1" x14ac:dyDescent="0.2"/>
    <row r="46655" ht="12.75" customHeight="1" x14ac:dyDescent="0.2"/>
    <row r="46656" ht="12.75" customHeight="1" x14ac:dyDescent="0.2"/>
    <row r="46657" ht="12.75" customHeight="1" x14ac:dyDescent="0.2"/>
    <row r="46658" ht="12.75" customHeight="1" x14ac:dyDescent="0.2"/>
    <row r="46659" ht="12.75" customHeight="1" x14ac:dyDescent="0.2"/>
    <row r="46660" ht="12.75" customHeight="1" x14ac:dyDescent="0.2"/>
    <row r="46661" ht="12.75" customHeight="1" x14ac:dyDescent="0.2"/>
    <row r="46662" ht="12.75" customHeight="1" x14ac:dyDescent="0.2"/>
    <row r="46663" ht="12.75" customHeight="1" x14ac:dyDescent="0.2"/>
    <row r="46664" ht="12.75" customHeight="1" x14ac:dyDescent="0.2"/>
    <row r="46665" ht="12.75" customHeight="1" x14ac:dyDescent="0.2"/>
    <row r="46666" ht="12.75" customHeight="1" x14ac:dyDescent="0.2"/>
    <row r="46667" ht="12.75" customHeight="1" x14ac:dyDescent="0.2"/>
    <row r="46668" ht="12.75" customHeight="1" x14ac:dyDescent="0.2"/>
    <row r="46669" ht="12.75" customHeight="1" x14ac:dyDescent="0.2"/>
    <row r="46670" ht="12.75" customHeight="1" x14ac:dyDescent="0.2"/>
    <row r="46671" ht="12.75" customHeight="1" x14ac:dyDescent="0.2"/>
    <row r="46672" ht="12.75" customHeight="1" x14ac:dyDescent="0.2"/>
    <row r="46673" ht="12.75" customHeight="1" x14ac:dyDescent="0.2"/>
    <row r="46674" ht="12.75" customHeight="1" x14ac:dyDescent="0.2"/>
    <row r="46675" ht="12.75" customHeight="1" x14ac:dyDescent="0.2"/>
    <row r="46676" ht="12.75" customHeight="1" x14ac:dyDescent="0.2"/>
    <row r="46677" ht="12.75" customHeight="1" x14ac:dyDescent="0.2"/>
    <row r="46678" ht="12.75" customHeight="1" x14ac:dyDescent="0.2"/>
    <row r="46679" ht="12.75" customHeight="1" x14ac:dyDescent="0.2"/>
    <row r="46680" ht="12.75" customHeight="1" x14ac:dyDescent="0.2"/>
    <row r="46681" ht="12.75" customHeight="1" x14ac:dyDescent="0.2"/>
    <row r="46682" ht="12.75" customHeight="1" x14ac:dyDescent="0.2"/>
    <row r="46683" ht="12.75" customHeight="1" x14ac:dyDescent="0.2"/>
    <row r="46684" ht="12.75" customHeight="1" x14ac:dyDescent="0.2"/>
    <row r="46685" ht="12.75" customHeight="1" x14ac:dyDescent="0.2"/>
    <row r="46686" ht="12.75" customHeight="1" x14ac:dyDescent="0.2"/>
    <row r="46687" ht="12.75" customHeight="1" x14ac:dyDescent="0.2"/>
    <row r="46688" ht="12.75" customHeight="1" x14ac:dyDescent="0.2"/>
    <row r="46689" ht="12.75" customHeight="1" x14ac:dyDescent="0.2"/>
    <row r="46690" ht="12.75" customHeight="1" x14ac:dyDescent="0.2"/>
    <row r="46691" ht="12.75" customHeight="1" x14ac:dyDescent="0.2"/>
    <row r="46692" ht="12.75" customHeight="1" x14ac:dyDescent="0.2"/>
    <row r="46693" ht="12.75" customHeight="1" x14ac:dyDescent="0.2"/>
    <row r="46694" ht="12.75" customHeight="1" x14ac:dyDescent="0.2"/>
    <row r="46695" ht="12.75" customHeight="1" x14ac:dyDescent="0.2"/>
    <row r="46696" ht="12.75" customHeight="1" x14ac:dyDescent="0.2"/>
    <row r="46697" ht="12.75" customHeight="1" x14ac:dyDescent="0.2"/>
    <row r="46698" ht="12.75" customHeight="1" x14ac:dyDescent="0.2"/>
    <row r="46699" ht="12.75" customHeight="1" x14ac:dyDescent="0.2"/>
    <row r="46700" ht="12.75" customHeight="1" x14ac:dyDescent="0.2"/>
    <row r="46701" ht="12.75" customHeight="1" x14ac:dyDescent="0.2"/>
    <row r="46702" ht="12.75" customHeight="1" x14ac:dyDescent="0.2"/>
    <row r="46703" ht="12.75" customHeight="1" x14ac:dyDescent="0.2"/>
    <row r="46704" ht="12.75" customHeight="1" x14ac:dyDescent="0.2"/>
    <row r="46705" ht="12.75" customHeight="1" x14ac:dyDescent="0.2"/>
    <row r="46706" ht="12.75" customHeight="1" x14ac:dyDescent="0.2"/>
    <row r="46707" ht="12.75" customHeight="1" x14ac:dyDescent="0.2"/>
    <row r="46708" ht="12.75" customHeight="1" x14ac:dyDescent="0.2"/>
    <row r="46709" ht="12.75" customHeight="1" x14ac:dyDescent="0.2"/>
    <row r="46710" ht="12.75" customHeight="1" x14ac:dyDescent="0.2"/>
    <row r="46711" ht="12.75" customHeight="1" x14ac:dyDescent="0.2"/>
    <row r="46712" ht="12.75" customHeight="1" x14ac:dyDescent="0.2"/>
    <row r="46713" ht="12.75" customHeight="1" x14ac:dyDescent="0.2"/>
    <row r="46714" ht="12.75" customHeight="1" x14ac:dyDescent="0.2"/>
    <row r="46715" ht="12.75" customHeight="1" x14ac:dyDescent="0.2"/>
    <row r="46716" ht="12.75" customHeight="1" x14ac:dyDescent="0.2"/>
    <row r="46717" ht="12.75" customHeight="1" x14ac:dyDescent="0.2"/>
    <row r="46718" ht="12.75" customHeight="1" x14ac:dyDescent="0.2"/>
    <row r="46719" ht="12.75" customHeight="1" x14ac:dyDescent="0.2"/>
    <row r="46720" ht="12.75" customHeight="1" x14ac:dyDescent="0.2"/>
    <row r="46721" ht="12.75" customHeight="1" x14ac:dyDescent="0.2"/>
    <row r="46722" ht="12.75" customHeight="1" x14ac:dyDescent="0.2"/>
    <row r="46723" ht="12.75" customHeight="1" x14ac:dyDescent="0.2"/>
    <row r="46724" ht="12.75" customHeight="1" x14ac:dyDescent="0.2"/>
    <row r="46725" ht="12.75" customHeight="1" x14ac:dyDescent="0.2"/>
    <row r="46726" ht="12.75" customHeight="1" x14ac:dyDescent="0.2"/>
    <row r="46727" ht="12.75" customHeight="1" x14ac:dyDescent="0.2"/>
    <row r="46728" ht="12.75" customHeight="1" x14ac:dyDescent="0.2"/>
    <row r="46729" ht="12.75" customHeight="1" x14ac:dyDescent="0.2"/>
    <row r="46730" ht="12.75" customHeight="1" x14ac:dyDescent="0.2"/>
    <row r="46731" ht="12.75" customHeight="1" x14ac:dyDescent="0.2"/>
    <row r="46732" ht="12.75" customHeight="1" x14ac:dyDescent="0.2"/>
    <row r="46733" ht="12.75" customHeight="1" x14ac:dyDescent="0.2"/>
    <row r="46734" ht="12.75" customHeight="1" x14ac:dyDescent="0.2"/>
    <row r="46735" ht="12.75" customHeight="1" x14ac:dyDescent="0.2"/>
    <row r="46736" ht="12.75" customHeight="1" x14ac:dyDescent="0.2"/>
    <row r="46737" ht="12.75" customHeight="1" x14ac:dyDescent="0.2"/>
    <row r="46738" ht="12.75" customHeight="1" x14ac:dyDescent="0.2"/>
    <row r="46739" ht="12.75" customHeight="1" x14ac:dyDescent="0.2"/>
    <row r="46740" ht="12.75" customHeight="1" x14ac:dyDescent="0.2"/>
    <row r="46741" ht="12.75" customHeight="1" x14ac:dyDescent="0.2"/>
    <row r="46742" ht="12.75" customHeight="1" x14ac:dyDescent="0.2"/>
    <row r="46743" ht="12.75" customHeight="1" x14ac:dyDescent="0.2"/>
    <row r="46744" ht="12.75" customHeight="1" x14ac:dyDescent="0.2"/>
    <row r="46745" ht="12.75" customHeight="1" x14ac:dyDescent="0.2"/>
    <row r="46746" ht="12.75" customHeight="1" x14ac:dyDescent="0.2"/>
    <row r="46747" ht="12.75" customHeight="1" x14ac:dyDescent="0.2"/>
    <row r="46748" ht="12.75" customHeight="1" x14ac:dyDescent="0.2"/>
    <row r="46749" ht="12.75" customHeight="1" x14ac:dyDescent="0.2"/>
    <row r="46750" ht="12.75" customHeight="1" x14ac:dyDescent="0.2"/>
    <row r="46751" ht="12.75" customHeight="1" x14ac:dyDescent="0.2"/>
    <row r="46752" ht="12.75" customHeight="1" x14ac:dyDescent="0.2"/>
    <row r="46753" ht="12.75" customHeight="1" x14ac:dyDescent="0.2"/>
    <row r="46754" ht="12.75" customHeight="1" x14ac:dyDescent="0.2"/>
    <row r="46755" ht="12.75" customHeight="1" x14ac:dyDescent="0.2"/>
    <row r="46756" ht="12.75" customHeight="1" x14ac:dyDescent="0.2"/>
    <row r="46757" ht="12.75" customHeight="1" x14ac:dyDescent="0.2"/>
    <row r="46758" ht="12.75" customHeight="1" x14ac:dyDescent="0.2"/>
    <row r="46759" ht="12.75" customHeight="1" x14ac:dyDescent="0.2"/>
    <row r="46760" ht="12.75" customHeight="1" x14ac:dyDescent="0.2"/>
    <row r="46761" ht="12.75" customHeight="1" x14ac:dyDescent="0.2"/>
    <row r="46762" ht="12.75" customHeight="1" x14ac:dyDescent="0.2"/>
    <row r="46763" ht="12.75" customHeight="1" x14ac:dyDescent="0.2"/>
    <row r="46764" ht="12.75" customHeight="1" x14ac:dyDescent="0.2"/>
    <row r="46765" ht="12.75" customHeight="1" x14ac:dyDescent="0.2"/>
    <row r="46766" ht="12.75" customHeight="1" x14ac:dyDescent="0.2"/>
    <row r="46767" ht="12.75" customHeight="1" x14ac:dyDescent="0.2"/>
    <row r="46768" ht="12.75" customHeight="1" x14ac:dyDescent="0.2"/>
    <row r="46769" ht="12.75" customHeight="1" x14ac:dyDescent="0.2"/>
    <row r="46770" ht="12.75" customHeight="1" x14ac:dyDescent="0.2"/>
    <row r="46771" ht="12.75" customHeight="1" x14ac:dyDescent="0.2"/>
    <row r="46772" ht="12.75" customHeight="1" x14ac:dyDescent="0.2"/>
    <row r="46773" ht="12.75" customHeight="1" x14ac:dyDescent="0.2"/>
    <row r="46774" ht="12.75" customHeight="1" x14ac:dyDescent="0.2"/>
    <row r="46775" ht="12.75" customHeight="1" x14ac:dyDescent="0.2"/>
    <row r="46776" ht="12.75" customHeight="1" x14ac:dyDescent="0.2"/>
    <row r="46777" ht="12.75" customHeight="1" x14ac:dyDescent="0.2"/>
    <row r="46778" ht="12.75" customHeight="1" x14ac:dyDescent="0.2"/>
    <row r="46779" ht="12.75" customHeight="1" x14ac:dyDescent="0.2"/>
    <row r="46780" ht="12.75" customHeight="1" x14ac:dyDescent="0.2"/>
    <row r="46781" ht="12.75" customHeight="1" x14ac:dyDescent="0.2"/>
    <row r="46782" ht="12.75" customHeight="1" x14ac:dyDescent="0.2"/>
    <row r="46783" ht="12.75" customHeight="1" x14ac:dyDescent="0.2"/>
    <row r="46784" ht="12.75" customHeight="1" x14ac:dyDescent="0.2"/>
    <row r="46785" ht="12.75" customHeight="1" x14ac:dyDescent="0.2"/>
    <row r="46786" ht="12.75" customHeight="1" x14ac:dyDescent="0.2"/>
    <row r="46787" ht="12.75" customHeight="1" x14ac:dyDescent="0.2"/>
    <row r="46788" ht="12.75" customHeight="1" x14ac:dyDescent="0.2"/>
    <row r="46789" ht="12.75" customHeight="1" x14ac:dyDescent="0.2"/>
    <row r="46790" ht="12.75" customHeight="1" x14ac:dyDescent="0.2"/>
    <row r="46791" ht="12.75" customHeight="1" x14ac:dyDescent="0.2"/>
    <row r="46792" ht="12.75" customHeight="1" x14ac:dyDescent="0.2"/>
    <row r="46793" ht="12.75" customHeight="1" x14ac:dyDescent="0.2"/>
    <row r="46794" ht="12.75" customHeight="1" x14ac:dyDescent="0.2"/>
    <row r="46795" ht="12.75" customHeight="1" x14ac:dyDescent="0.2"/>
    <row r="46796" ht="12.75" customHeight="1" x14ac:dyDescent="0.2"/>
    <row r="46797" ht="12.75" customHeight="1" x14ac:dyDescent="0.2"/>
    <row r="46798" ht="12.75" customHeight="1" x14ac:dyDescent="0.2"/>
    <row r="46799" ht="12.75" customHeight="1" x14ac:dyDescent="0.2"/>
    <row r="46800" ht="12.75" customHeight="1" x14ac:dyDescent="0.2"/>
    <row r="46801" ht="12.75" customHeight="1" x14ac:dyDescent="0.2"/>
    <row r="46802" ht="12.75" customHeight="1" x14ac:dyDescent="0.2"/>
    <row r="46803" ht="12.75" customHeight="1" x14ac:dyDescent="0.2"/>
    <row r="46804" ht="12.75" customHeight="1" x14ac:dyDescent="0.2"/>
    <row r="46805" ht="12.75" customHeight="1" x14ac:dyDescent="0.2"/>
    <row r="46806" ht="12.75" customHeight="1" x14ac:dyDescent="0.2"/>
    <row r="46807" ht="12.75" customHeight="1" x14ac:dyDescent="0.2"/>
    <row r="46808" ht="12.75" customHeight="1" x14ac:dyDescent="0.2"/>
    <row r="46809" ht="12.75" customHeight="1" x14ac:dyDescent="0.2"/>
    <row r="46810" ht="12.75" customHeight="1" x14ac:dyDescent="0.2"/>
    <row r="46811" ht="12.75" customHeight="1" x14ac:dyDescent="0.2"/>
    <row r="46812" ht="12.75" customHeight="1" x14ac:dyDescent="0.2"/>
    <row r="46813" ht="12.75" customHeight="1" x14ac:dyDescent="0.2"/>
    <row r="46814" ht="12.75" customHeight="1" x14ac:dyDescent="0.2"/>
    <row r="46815" ht="12.75" customHeight="1" x14ac:dyDescent="0.2"/>
    <row r="46816" ht="12.75" customHeight="1" x14ac:dyDescent="0.2"/>
    <row r="46817" ht="12.75" customHeight="1" x14ac:dyDescent="0.2"/>
    <row r="46818" ht="12.75" customHeight="1" x14ac:dyDescent="0.2"/>
    <row r="46819" ht="12.75" customHeight="1" x14ac:dyDescent="0.2"/>
    <row r="46820" ht="12.75" customHeight="1" x14ac:dyDescent="0.2"/>
    <row r="46821" ht="12.75" customHeight="1" x14ac:dyDescent="0.2"/>
    <row r="46822" ht="12.75" customHeight="1" x14ac:dyDescent="0.2"/>
    <row r="46823" ht="12.75" customHeight="1" x14ac:dyDescent="0.2"/>
    <row r="46824" ht="12.75" customHeight="1" x14ac:dyDescent="0.2"/>
    <row r="46825" ht="12.75" customHeight="1" x14ac:dyDescent="0.2"/>
    <row r="46826" ht="12.75" customHeight="1" x14ac:dyDescent="0.2"/>
    <row r="46827" ht="12.75" customHeight="1" x14ac:dyDescent="0.2"/>
    <row r="46828" ht="12.75" customHeight="1" x14ac:dyDescent="0.2"/>
    <row r="46829" ht="12.75" customHeight="1" x14ac:dyDescent="0.2"/>
    <row r="46830" ht="12.75" customHeight="1" x14ac:dyDescent="0.2"/>
    <row r="46831" ht="12.75" customHeight="1" x14ac:dyDescent="0.2"/>
    <row r="46832" ht="12.75" customHeight="1" x14ac:dyDescent="0.2"/>
    <row r="46833" ht="12.75" customHeight="1" x14ac:dyDescent="0.2"/>
    <row r="46834" ht="12.75" customHeight="1" x14ac:dyDescent="0.2"/>
    <row r="46835" ht="12.75" customHeight="1" x14ac:dyDescent="0.2"/>
    <row r="46836" ht="12.75" customHeight="1" x14ac:dyDescent="0.2"/>
    <row r="46837" ht="12.75" customHeight="1" x14ac:dyDescent="0.2"/>
    <row r="46838" ht="12.75" customHeight="1" x14ac:dyDescent="0.2"/>
    <row r="46839" ht="12.75" customHeight="1" x14ac:dyDescent="0.2"/>
    <row r="46840" ht="12.75" customHeight="1" x14ac:dyDescent="0.2"/>
    <row r="46841" ht="12.75" customHeight="1" x14ac:dyDescent="0.2"/>
    <row r="46842" ht="12.75" customHeight="1" x14ac:dyDescent="0.2"/>
    <row r="46843" ht="12.75" customHeight="1" x14ac:dyDescent="0.2"/>
    <row r="46844" ht="12.75" customHeight="1" x14ac:dyDescent="0.2"/>
    <row r="46845" ht="12.75" customHeight="1" x14ac:dyDescent="0.2"/>
    <row r="46846" ht="12.75" customHeight="1" x14ac:dyDescent="0.2"/>
    <row r="46847" ht="12.75" customHeight="1" x14ac:dyDescent="0.2"/>
    <row r="46848" ht="12.75" customHeight="1" x14ac:dyDescent="0.2"/>
    <row r="46849" ht="12.75" customHeight="1" x14ac:dyDescent="0.2"/>
    <row r="46850" ht="12.75" customHeight="1" x14ac:dyDescent="0.2"/>
    <row r="46851" ht="12.75" customHeight="1" x14ac:dyDescent="0.2"/>
    <row r="46852" ht="12.75" customHeight="1" x14ac:dyDescent="0.2"/>
    <row r="46853" ht="12.75" customHeight="1" x14ac:dyDescent="0.2"/>
    <row r="46854" ht="12.75" customHeight="1" x14ac:dyDescent="0.2"/>
    <row r="46855" ht="12.75" customHeight="1" x14ac:dyDescent="0.2"/>
    <row r="46856" ht="12.75" customHeight="1" x14ac:dyDescent="0.2"/>
    <row r="46857" ht="12.75" customHeight="1" x14ac:dyDescent="0.2"/>
    <row r="46858" ht="12.75" customHeight="1" x14ac:dyDescent="0.2"/>
    <row r="46859" ht="12.75" customHeight="1" x14ac:dyDescent="0.2"/>
    <row r="46860" ht="12.75" customHeight="1" x14ac:dyDescent="0.2"/>
    <row r="46861" ht="12.75" customHeight="1" x14ac:dyDescent="0.2"/>
    <row r="46862" ht="12.75" customHeight="1" x14ac:dyDescent="0.2"/>
    <row r="46863" ht="12.75" customHeight="1" x14ac:dyDescent="0.2"/>
    <row r="46864" ht="12.75" customHeight="1" x14ac:dyDescent="0.2"/>
    <row r="46865" ht="12.75" customHeight="1" x14ac:dyDescent="0.2"/>
    <row r="46866" ht="12.75" customHeight="1" x14ac:dyDescent="0.2"/>
    <row r="46867" ht="12.75" customHeight="1" x14ac:dyDescent="0.2"/>
    <row r="46868" ht="12.75" customHeight="1" x14ac:dyDescent="0.2"/>
    <row r="46869" ht="12.75" customHeight="1" x14ac:dyDescent="0.2"/>
    <row r="46870" ht="12.75" customHeight="1" x14ac:dyDescent="0.2"/>
    <row r="46871" ht="12.75" customHeight="1" x14ac:dyDescent="0.2"/>
    <row r="46872" ht="12.75" customHeight="1" x14ac:dyDescent="0.2"/>
    <row r="46873" ht="12.75" customHeight="1" x14ac:dyDescent="0.2"/>
    <row r="46874" ht="12.75" customHeight="1" x14ac:dyDescent="0.2"/>
    <row r="46875" ht="12.75" customHeight="1" x14ac:dyDescent="0.2"/>
    <row r="46876" ht="12.75" customHeight="1" x14ac:dyDescent="0.2"/>
    <row r="46877" ht="12.75" customHeight="1" x14ac:dyDescent="0.2"/>
    <row r="46878" ht="12.75" customHeight="1" x14ac:dyDescent="0.2"/>
    <row r="46879" ht="12.75" customHeight="1" x14ac:dyDescent="0.2"/>
    <row r="46880" ht="12.75" customHeight="1" x14ac:dyDescent="0.2"/>
    <row r="46881" ht="12.75" customHeight="1" x14ac:dyDescent="0.2"/>
    <row r="46882" ht="12.75" customHeight="1" x14ac:dyDescent="0.2"/>
    <row r="46883" ht="12.75" customHeight="1" x14ac:dyDescent="0.2"/>
    <row r="46884" ht="12.75" customHeight="1" x14ac:dyDescent="0.2"/>
    <row r="46885" ht="12.75" customHeight="1" x14ac:dyDescent="0.2"/>
    <row r="46886" ht="12.75" customHeight="1" x14ac:dyDescent="0.2"/>
    <row r="46887" ht="12.75" customHeight="1" x14ac:dyDescent="0.2"/>
    <row r="46888" ht="12.75" customHeight="1" x14ac:dyDescent="0.2"/>
    <row r="46889" ht="12.75" customHeight="1" x14ac:dyDescent="0.2"/>
    <row r="46890" ht="12.75" customHeight="1" x14ac:dyDescent="0.2"/>
    <row r="46891" ht="12.75" customHeight="1" x14ac:dyDescent="0.2"/>
    <row r="46892" ht="12.75" customHeight="1" x14ac:dyDescent="0.2"/>
    <row r="46893" ht="12.75" customHeight="1" x14ac:dyDescent="0.2"/>
    <row r="46894" ht="12.75" customHeight="1" x14ac:dyDescent="0.2"/>
    <row r="46895" ht="12.75" customHeight="1" x14ac:dyDescent="0.2"/>
    <row r="46896" ht="12.75" customHeight="1" x14ac:dyDescent="0.2"/>
    <row r="46897" ht="12.75" customHeight="1" x14ac:dyDescent="0.2"/>
    <row r="46898" ht="12.75" customHeight="1" x14ac:dyDescent="0.2"/>
    <row r="46899" ht="12.75" customHeight="1" x14ac:dyDescent="0.2"/>
    <row r="46900" ht="12.75" customHeight="1" x14ac:dyDescent="0.2"/>
    <row r="46901" ht="12.75" customHeight="1" x14ac:dyDescent="0.2"/>
    <row r="46902" ht="12.75" customHeight="1" x14ac:dyDescent="0.2"/>
    <row r="46903" ht="12.75" customHeight="1" x14ac:dyDescent="0.2"/>
    <row r="46904" ht="12.75" customHeight="1" x14ac:dyDescent="0.2"/>
    <row r="46905" ht="12.75" customHeight="1" x14ac:dyDescent="0.2"/>
    <row r="46906" ht="12.75" customHeight="1" x14ac:dyDescent="0.2"/>
    <row r="46907" ht="12.75" customHeight="1" x14ac:dyDescent="0.2"/>
    <row r="46908" ht="12.75" customHeight="1" x14ac:dyDescent="0.2"/>
    <row r="46909" ht="12.75" customHeight="1" x14ac:dyDescent="0.2"/>
    <row r="46910" ht="12.75" customHeight="1" x14ac:dyDescent="0.2"/>
    <row r="46911" ht="12.75" customHeight="1" x14ac:dyDescent="0.2"/>
    <row r="46912" ht="12.75" customHeight="1" x14ac:dyDescent="0.2"/>
    <row r="46913" ht="12.75" customHeight="1" x14ac:dyDescent="0.2"/>
    <row r="46914" ht="12.75" customHeight="1" x14ac:dyDescent="0.2"/>
    <row r="46915" ht="12.75" customHeight="1" x14ac:dyDescent="0.2"/>
    <row r="46916" ht="12.75" customHeight="1" x14ac:dyDescent="0.2"/>
    <row r="46917" ht="12.75" customHeight="1" x14ac:dyDescent="0.2"/>
    <row r="46918" ht="12.75" customHeight="1" x14ac:dyDescent="0.2"/>
    <row r="46919" ht="12.75" customHeight="1" x14ac:dyDescent="0.2"/>
    <row r="46920" ht="12.75" customHeight="1" x14ac:dyDescent="0.2"/>
    <row r="46921" ht="12.75" customHeight="1" x14ac:dyDescent="0.2"/>
    <row r="46922" ht="12.75" customHeight="1" x14ac:dyDescent="0.2"/>
    <row r="46923" ht="12.75" customHeight="1" x14ac:dyDescent="0.2"/>
    <row r="46924" ht="12.75" customHeight="1" x14ac:dyDescent="0.2"/>
    <row r="46925" ht="12.75" customHeight="1" x14ac:dyDescent="0.2"/>
    <row r="46926" ht="12.75" customHeight="1" x14ac:dyDescent="0.2"/>
    <row r="46927" ht="12.75" customHeight="1" x14ac:dyDescent="0.2"/>
    <row r="46928" ht="12.75" customHeight="1" x14ac:dyDescent="0.2"/>
    <row r="46929" ht="12.75" customHeight="1" x14ac:dyDescent="0.2"/>
    <row r="46930" ht="12.75" customHeight="1" x14ac:dyDescent="0.2"/>
    <row r="46931" ht="12.75" customHeight="1" x14ac:dyDescent="0.2"/>
    <row r="46932" ht="12.75" customHeight="1" x14ac:dyDescent="0.2"/>
    <row r="46933" ht="12.75" customHeight="1" x14ac:dyDescent="0.2"/>
    <row r="46934" ht="12.75" customHeight="1" x14ac:dyDescent="0.2"/>
    <row r="46935" ht="12.75" customHeight="1" x14ac:dyDescent="0.2"/>
    <row r="46936" ht="12.75" customHeight="1" x14ac:dyDescent="0.2"/>
    <row r="46937" ht="12.75" customHeight="1" x14ac:dyDescent="0.2"/>
    <row r="46938" ht="12.75" customHeight="1" x14ac:dyDescent="0.2"/>
    <row r="46939" ht="12.75" customHeight="1" x14ac:dyDescent="0.2"/>
    <row r="46940" ht="12.75" customHeight="1" x14ac:dyDescent="0.2"/>
    <row r="46941" ht="12.75" customHeight="1" x14ac:dyDescent="0.2"/>
    <row r="46942" ht="12.75" customHeight="1" x14ac:dyDescent="0.2"/>
    <row r="46943" ht="12.75" customHeight="1" x14ac:dyDescent="0.2"/>
    <row r="46944" ht="12.75" customHeight="1" x14ac:dyDescent="0.2"/>
    <row r="46945" ht="12.75" customHeight="1" x14ac:dyDescent="0.2"/>
    <row r="46946" ht="12.75" customHeight="1" x14ac:dyDescent="0.2"/>
    <row r="46947" ht="12.75" customHeight="1" x14ac:dyDescent="0.2"/>
    <row r="46948" ht="12.75" customHeight="1" x14ac:dyDescent="0.2"/>
    <row r="46949" ht="12.75" customHeight="1" x14ac:dyDescent="0.2"/>
    <row r="46950" ht="12.75" customHeight="1" x14ac:dyDescent="0.2"/>
    <row r="46951" ht="12.75" customHeight="1" x14ac:dyDescent="0.2"/>
    <row r="46952" ht="12.75" customHeight="1" x14ac:dyDescent="0.2"/>
    <row r="46953" ht="12.75" customHeight="1" x14ac:dyDescent="0.2"/>
    <row r="46954" ht="12.75" customHeight="1" x14ac:dyDescent="0.2"/>
    <row r="46955" ht="12.75" customHeight="1" x14ac:dyDescent="0.2"/>
    <row r="46956" ht="12.75" customHeight="1" x14ac:dyDescent="0.2"/>
    <row r="46957" ht="12.75" customHeight="1" x14ac:dyDescent="0.2"/>
    <row r="46958" ht="12.75" customHeight="1" x14ac:dyDescent="0.2"/>
    <row r="46959" ht="12.75" customHeight="1" x14ac:dyDescent="0.2"/>
    <row r="46960" ht="12.75" customHeight="1" x14ac:dyDescent="0.2"/>
    <row r="46961" ht="12.75" customHeight="1" x14ac:dyDescent="0.2"/>
    <row r="46962" ht="12.75" customHeight="1" x14ac:dyDescent="0.2"/>
    <row r="46963" ht="12.75" customHeight="1" x14ac:dyDescent="0.2"/>
    <row r="46964" ht="12.75" customHeight="1" x14ac:dyDescent="0.2"/>
    <row r="46965" ht="12.75" customHeight="1" x14ac:dyDescent="0.2"/>
    <row r="46966" ht="12.75" customHeight="1" x14ac:dyDescent="0.2"/>
    <row r="46967" ht="12.75" customHeight="1" x14ac:dyDescent="0.2"/>
    <row r="46968" ht="12.75" customHeight="1" x14ac:dyDescent="0.2"/>
    <row r="46969" ht="12.75" customHeight="1" x14ac:dyDescent="0.2"/>
    <row r="46970" ht="12.75" customHeight="1" x14ac:dyDescent="0.2"/>
    <row r="46971" ht="12.75" customHeight="1" x14ac:dyDescent="0.2"/>
    <row r="46972" ht="12.75" customHeight="1" x14ac:dyDescent="0.2"/>
    <row r="46973" ht="12.75" customHeight="1" x14ac:dyDescent="0.2"/>
    <row r="46974" ht="12.75" customHeight="1" x14ac:dyDescent="0.2"/>
    <row r="46975" ht="12.75" customHeight="1" x14ac:dyDescent="0.2"/>
    <row r="46976" ht="12.75" customHeight="1" x14ac:dyDescent="0.2"/>
    <row r="46977" ht="12.75" customHeight="1" x14ac:dyDescent="0.2"/>
    <row r="46978" ht="12.75" customHeight="1" x14ac:dyDescent="0.2"/>
    <row r="46979" ht="12.75" customHeight="1" x14ac:dyDescent="0.2"/>
    <row r="46980" ht="12.75" customHeight="1" x14ac:dyDescent="0.2"/>
    <row r="46981" ht="12.75" customHeight="1" x14ac:dyDescent="0.2"/>
    <row r="46982" ht="12.75" customHeight="1" x14ac:dyDescent="0.2"/>
    <row r="46983" ht="12.75" customHeight="1" x14ac:dyDescent="0.2"/>
    <row r="46984" ht="12.75" customHeight="1" x14ac:dyDescent="0.2"/>
    <row r="46985" ht="12.75" customHeight="1" x14ac:dyDescent="0.2"/>
    <row r="46986" ht="12.75" customHeight="1" x14ac:dyDescent="0.2"/>
    <row r="46987" ht="12.75" customHeight="1" x14ac:dyDescent="0.2"/>
    <row r="46988" ht="12.75" customHeight="1" x14ac:dyDescent="0.2"/>
    <row r="46989" ht="12.75" customHeight="1" x14ac:dyDescent="0.2"/>
    <row r="46990" ht="12.75" customHeight="1" x14ac:dyDescent="0.2"/>
    <row r="46991" ht="12.75" customHeight="1" x14ac:dyDescent="0.2"/>
    <row r="46992" ht="12.75" customHeight="1" x14ac:dyDescent="0.2"/>
    <row r="46993" ht="12.75" customHeight="1" x14ac:dyDescent="0.2"/>
    <row r="46994" ht="12.75" customHeight="1" x14ac:dyDescent="0.2"/>
    <row r="46995" ht="12.75" customHeight="1" x14ac:dyDescent="0.2"/>
    <row r="46996" ht="12.75" customHeight="1" x14ac:dyDescent="0.2"/>
    <row r="46997" ht="12.75" customHeight="1" x14ac:dyDescent="0.2"/>
    <row r="46998" ht="12.75" customHeight="1" x14ac:dyDescent="0.2"/>
    <row r="46999" ht="12.75" customHeight="1" x14ac:dyDescent="0.2"/>
    <row r="47000" ht="12.75" customHeight="1" x14ac:dyDescent="0.2"/>
    <row r="47001" ht="12.75" customHeight="1" x14ac:dyDescent="0.2"/>
    <row r="47002" ht="12.75" customHeight="1" x14ac:dyDescent="0.2"/>
    <row r="47003" ht="12.75" customHeight="1" x14ac:dyDescent="0.2"/>
    <row r="47004" ht="12.75" customHeight="1" x14ac:dyDescent="0.2"/>
    <row r="47005" ht="12.75" customHeight="1" x14ac:dyDescent="0.2"/>
    <row r="47006" ht="12.75" customHeight="1" x14ac:dyDescent="0.2"/>
    <row r="47007" ht="12.75" customHeight="1" x14ac:dyDescent="0.2"/>
    <row r="47008" ht="12.75" customHeight="1" x14ac:dyDescent="0.2"/>
    <row r="47009" ht="12.75" customHeight="1" x14ac:dyDescent="0.2"/>
    <row r="47010" ht="12.75" customHeight="1" x14ac:dyDescent="0.2"/>
    <row r="47011" ht="12.75" customHeight="1" x14ac:dyDescent="0.2"/>
    <row r="47012" ht="12.75" customHeight="1" x14ac:dyDescent="0.2"/>
    <row r="47013" ht="12.75" customHeight="1" x14ac:dyDescent="0.2"/>
    <row r="47014" ht="12.75" customHeight="1" x14ac:dyDescent="0.2"/>
    <row r="47015" ht="12.75" customHeight="1" x14ac:dyDescent="0.2"/>
    <row r="47016" ht="12.75" customHeight="1" x14ac:dyDescent="0.2"/>
    <row r="47017" ht="12.75" customHeight="1" x14ac:dyDescent="0.2"/>
    <row r="47018" ht="12.75" customHeight="1" x14ac:dyDescent="0.2"/>
    <row r="47019" ht="12.75" customHeight="1" x14ac:dyDescent="0.2"/>
    <row r="47020" ht="12.75" customHeight="1" x14ac:dyDescent="0.2"/>
    <row r="47021" ht="12.75" customHeight="1" x14ac:dyDescent="0.2"/>
    <row r="47022" ht="12.75" customHeight="1" x14ac:dyDescent="0.2"/>
    <row r="47023" ht="12.75" customHeight="1" x14ac:dyDescent="0.2"/>
    <row r="47024" ht="12.75" customHeight="1" x14ac:dyDescent="0.2"/>
    <row r="47025" ht="12.75" customHeight="1" x14ac:dyDescent="0.2"/>
    <row r="47026" ht="12.75" customHeight="1" x14ac:dyDescent="0.2"/>
    <row r="47027" ht="12.75" customHeight="1" x14ac:dyDescent="0.2"/>
    <row r="47028" ht="12.75" customHeight="1" x14ac:dyDescent="0.2"/>
    <row r="47029" ht="12.75" customHeight="1" x14ac:dyDescent="0.2"/>
    <row r="47030" ht="12.75" customHeight="1" x14ac:dyDescent="0.2"/>
    <row r="47031" ht="12.75" customHeight="1" x14ac:dyDescent="0.2"/>
    <row r="47032" ht="12.75" customHeight="1" x14ac:dyDescent="0.2"/>
    <row r="47033" ht="12.75" customHeight="1" x14ac:dyDescent="0.2"/>
    <row r="47034" ht="12.75" customHeight="1" x14ac:dyDescent="0.2"/>
    <row r="47035" ht="12.75" customHeight="1" x14ac:dyDescent="0.2"/>
    <row r="47036" ht="12.75" customHeight="1" x14ac:dyDescent="0.2"/>
    <row r="47037" ht="12.75" customHeight="1" x14ac:dyDescent="0.2"/>
    <row r="47038" ht="12.75" customHeight="1" x14ac:dyDescent="0.2"/>
    <row r="47039" ht="12.75" customHeight="1" x14ac:dyDescent="0.2"/>
    <row r="47040" ht="12.75" customHeight="1" x14ac:dyDescent="0.2"/>
    <row r="47041" ht="12.75" customHeight="1" x14ac:dyDescent="0.2"/>
    <row r="47042" ht="12.75" customHeight="1" x14ac:dyDescent="0.2"/>
    <row r="47043" ht="12.75" customHeight="1" x14ac:dyDescent="0.2"/>
    <row r="47044" ht="12.75" customHeight="1" x14ac:dyDescent="0.2"/>
    <row r="47045" ht="12.75" customHeight="1" x14ac:dyDescent="0.2"/>
    <row r="47046" ht="12.75" customHeight="1" x14ac:dyDescent="0.2"/>
    <row r="47047" ht="12.75" customHeight="1" x14ac:dyDescent="0.2"/>
    <row r="47048" ht="12.75" customHeight="1" x14ac:dyDescent="0.2"/>
    <row r="47049" ht="12.75" customHeight="1" x14ac:dyDescent="0.2"/>
    <row r="47050" ht="12.75" customHeight="1" x14ac:dyDescent="0.2"/>
    <row r="47051" ht="12.75" customHeight="1" x14ac:dyDescent="0.2"/>
    <row r="47052" ht="12.75" customHeight="1" x14ac:dyDescent="0.2"/>
    <row r="47053" ht="12.75" customHeight="1" x14ac:dyDescent="0.2"/>
    <row r="47054" ht="12.75" customHeight="1" x14ac:dyDescent="0.2"/>
    <row r="47055" ht="12.75" customHeight="1" x14ac:dyDescent="0.2"/>
    <row r="47056" ht="12.75" customHeight="1" x14ac:dyDescent="0.2"/>
    <row r="47057" ht="12.75" customHeight="1" x14ac:dyDescent="0.2"/>
    <row r="47058" ht="12.75" customHeight="1" x14ac:dyDescent="0.2"/>
    <row r="47059" ht="12.75" customHeight="1" x14ac:dyDescent="0.2"/>
    <row r="47060" ht="12.75" customHeight="1" x14ac:dyDescent="0.2"/>
    <row r="47061" ht="12.75" customHeight="1" x14ac:dyDescent="0.2"/>
    <row r="47062" ht="12.75" customHeight="1" x14ac:dyDescent="0.2"/>
    <row r="47063" ht="12.75" customHeight="1" x14ac:dyDescent="0.2"/>
    <row r="47064" ht="12.75" customHeight="1" x14ac:dyDescent="0.2"/>
    <row r="47065" ht="12.75" customHeight="1" x14ac:dyDescent="0.2"/>
    <row r="47066" ht="12.75" customHeight="1" x14ac:dyDescent="0.2"/>
    <row r="47067" ht="12.75" customHeight="1" x14ac:dyDescent="0.2"/>
    <row r="47068" ht="12.75" customHeight="1" x14ac:dyDescent="0.2"/>
    <row r="47069" ht="12.75" customHeight="1" x14ac:dyDescent="0.2"/>
    <row r="47070" ht="12.75" customHeight="1" x14ac:dyDescent="0.2"/>
    <row r="47071" ht="12.75" customHeight="1" x14ac:dyDescent="0.2"/>
    <row r="47072" ht="12.75" customHeight="1" x14ac:dyDescent="0.2"/>
    <row r="47073" ht="12.75" customHeight="1" x14ac:dyDescent="0.2"/>
    <row r="47074" ht="12.75" customHeight="1" x14ac:dyDescent="0.2"/>
    <row r="47075" ht="12.75" customHeight="1" x14ac:dyDescent="0.2"/>
    <row r="47076" ht="12.75" customHeight="1" x14ac:dyDescent="0.2"/>
    <row r="47077" ht="12.75" customHeight="1" x14ac:dyDescent="0.2"/>
    <row r="47078" ht="12.75" customHeight="1" x14ac:dyDescent="0.2"/>
    <row r="47079" ht="12.75" customHeight="1" x14ac:dyDescent="0.2"/>
    <row r="47080" ht="12.75" customHeight="1" x14ac:dyDescent="0.2"/>
    <row r="47081" ht="12.75" customHeight="1" x14ac:dyDescent="0.2"/>
    <row r="47082" ht="12.75" customHeight="1" x14ac:dyDescent="0.2"/>
    <row r="47083" ht="12.75" customHeight="1" x14ac:dyDescent="0.2"/>
    <row r="47084" ht="12.75" customHeight="1" x14ac:dyDescent="0.2"/>
    <row r="47085" ht="12.75" customHeight="1" x14ac:dyDescent="0.2"/>
    <row r="47086" ht="12.75" customHeight="1" x14ac:dyDescent="0.2"/>
    <row r="47087" ht="12.75" customHeight="1" x14ac:dyDescent="0.2"/>
    <row r="47088" ht="12.75" customHeight="1" x14ac:dyDescent="0.2"/>
    <row r="47089" ht="12.75" customHeight="1" x14ac:dyDescent="0.2"/>
    <row r="47090" ht="12.75" customHeight="1" x14ac:dyDescent="0.2"/>
    <row r="47091" ht="12.75" customHeight="1" x14ac:dyDescent="0.2"/>
    <row r="47092" ht="12.75" customHeight="1" x14ac:dyDescent="0.2"/>
    <row r="47093" ht="12.75" customHeight="1" x14ac:dyDescent="0.2"/>
    <row r="47094" ht="12.75" customHeight="1" x14ac:dyDescent="0.2"/>
    <row r="47095" ht="12.75" customHeight="1" x14ac:dyDescent="0.2"/>
    <row r="47096" ht="12.75" customHeight="1" x14ac:dyDescent="0.2"/>
    <row r="47097" ht="12.75" customHeight="1" x14ac:dyDescent="0.2"/>
    <row r="47098" ht="12.75" customHeight="1" x14ac:dyDescent="0.2"/>
    <row r="47099" ht="12.75" customHeight="1" x14ac:dyDescent="0.2"/>
    <row r="47100" ht="12.75" customHeight="1" x14ac:dyDescent="0.2"/>
    <row r="47101" ht="12.75" customHeight="1" x14ac:dyDescent="0.2"/>
    <row r="47102" ht="12.75" customHeight="1" x14ac:dyDescent="0.2"/>
    <row r="47103" ht="12.75" customHeight="1" x14ac:dyDescent="0.2"/>
    <row r="47104" ht="12.75" customHeight="1" x14ac:dyDescent="0.2"/>
    <row r="47105" ht="12.75" customHeight="1" x14ac:dyDescent="0.2"/>
    <row r="47106" ht="12.75" customHeight="1" x14ac:dyDescent="0.2"/>
    <row r="47107" ht="12.75" customHeight="1" x14ac:dyDescent="0.2"/>
    <row r="47108" ht="12.75" customHeight="1" x14ac:dyDescent="0.2"/>
    <row r="47109" ht="12.75" customHeight="1" x14ac:dyDescent="0.2"/>
    <row r="47110" ht="12.75" customHeight="1" x14ac:dyDescent="0.2"/>
    <row r="47111" ht="12.75" customHeight="1" x14ac:dyDescent="0.2"/>
    <row r="47112" ht="12.75" customHeight="1" x14ac:dyDescent="0.2"/>
    <row r="47113" ht="12.75" customHeight="1" x14ac:dyDescent="0.2"/>
    <row r="47114" ht="12.75" customHeight="1" x14ac:dyDescent="0.2"/>
    <row r="47115" ht="12.75" customHeight="1" x14ac:dyDescent="0.2"/>
    <row r="47116" ht="12.75" customHeight="1" x14ac:dyDescent="0.2"/>
    <row r="47117" ht="12.75" customHeight="1" x14ac:dyDescent="0.2"/>
    <row r="47118" ht="12.75" customHeight="1" x14ac:dyDescent="0.2"/>
    <row r="47119" ht="12.75" customHeight="1" x14ac:dyDescent="0.2"/>
    <row r="47120" ht="12.75" customHeight="1" x14ac:dyDescent="0.2"/>
    <row r="47121" ht="12.75" customHeight="1" x14ac:dyDescent="0.2"/>
    <row r="47122" ht="12.75" customHeight="1" x14ac:dyDescent="0.2"/>
    <row r="47123" ht="12.75" customHeight="1" x14ac:dyDescent="0.2"/>
    <row r="47124" ht="12.75" customHeight="1" x14ac:dyDescent="0.2"/>
    <row r="47125" ht="12.75" customHeight="1" x14ac:dyDescent="0.2"/>
    <row r="47126" ht="12.75" customHeight="1" x14ac:dyDescent="0.2"/>
    <row r="47127" ht="12.75" customHeight="1" x14ac:dyDescent="0.2"/>
    <row r="47128" ht="12.75" customHeight="1" x14ac:dyDescent="0.2"/>
    <row r="47129" ht="12.75" customHeight="1" x14ac:dyDescent="0.2"/>
    <row r="47130" ht="12.75" customHeight="1" x14ac:dyDescent="0.2"/>
    <row r="47131" ht="12.75" customHeight="1" x14ac:dyDescent="0.2"/>
    <row r="47132" ht="12.75" customHeight="1" x14ac:dyDescent="0.2"/>
    <row r="47133" ht="12.75" customHeight="1" x14ac:dyDescent="0.2"/>
    <row r="47134" ht="12.75" customHeight="1" x14ac:dyDescent="0.2"/>
    <row r="47135" ht="12.75" customHeight="1" x14ac:dyDescent="0.2"/>
    <row r="47136" ht="12.75" customHeight="1" x14ac:dyDescent="0.2"/>
    <row r="47137" ht="12.75" customHeight="1" x14ac:dyDescent="0.2"/>
    <row r="47138" ht="12.75" customHeight="1" x14ac:dyDescent="0.2"/>
    <row r="47139" ht="12.75" customHeight="1" x14ac:dyDescent="0.2"/>
    <row r="47140" ht="12.75" customHeight="1" x14ac:dyDescent="0.2"/>
    <row r="47141" ht="12.75" customHeight="1" x14ac:dyDescent="0.2"/>
    <row r="47142" ht="12.75" customHeight="1" x14ac:dyDescent="0.2"/>
    <row r="47143" ht="12.75" customHeight="1" x14ac:dyDescent="0.2"/>
    <row r="47144" ht="12.75" customHeight="1" x14ac:dyDescent="0.2"/>
    <row r="47145" ht="12.75" customHeight="1" x14ac:dyDescent="0.2"/>
    <row r="47146" ht="12.75" customHeight="1" x14ac:dyDescent="0.2"/>
    <row r="47147" ht="12.75" customHeight="1" x14ac:dyDescent="0.2"/>
    <row r="47148" ht="12.75" customHeight="1" x14ac:dyDescent="0.2"/>
    <row r="47149" ht="12.75" customHeight="1" x14ac:dyDescent="0.2"/>
    <row r="47150" ht="12.75" customHeight="1" x14ac:dyDescent="0.2"/>
    <row r="47151" ht="12.75" customHeight="1" x14ac:dyDescent="0.2"/>
    <row r="47152" ht="12.75" customHeight="1" x14ac:dyDescent="0.2"/>
    <row r="47153" ht="12.75" customHeight="1" x14ac:dyDescent="0.2"/>
    <row r="47154" ht="12.75" customHeight="1" x14ac:dyDescent="0.2"/>
    <row r="47155" ht="12.75" customHeight="1" x14ac:dyDescent="0.2"/>
    <row r="47156" ht="12.75" customHeight="1" x14ac:dyDescent="0.2"/>
    <row r="47157" ht="12.75" customHeight="1" x14ac:dyDescent="0.2"/>
    <row r="47158" ht="12.75" customHeight="1" x14ac:dyDescent="0.2"/>
    <row r="47159" ht="12.75" customHeight="1" x14ac:dyDescent="0.2"/>
    <row r="47160" ht="12.75" customHeight="1" x14ac:dyDescent="0.2"/>
    <row r="47161" ht="12.75" customHeight="1" x14ac:dyDescent="0.2"/>
    <row r="47162" ht="12.75" customHeight="1" x14ac:dyDescent="0.2"/>
    <row r="47163" ht="12.75" customHeight="1" x14ac:dyDescent="0.2"/>
    <row r="47164" ht="12.75" customHeight="1" x14ac:dyDescent="0.2"/>
    <row r="47165" ht="12.75" customHeight="1" x14ac:dyDescent="0.2"/>
    <row r="47166" ht="12.75" customHeight="1" x14ac:dyDescent="0.2"/>
    <row r="47167" ht="12.75" customHeight="1" x14ac:dyDescent="0.2"/>
    <row r="47168" ht="12.75" customHeight="1" x14ac:dyDescent="0.2"/>
    <row r="47169" ht="12.75" customHeight="1" x14ac:dyDescent="0.2"/>
    <row r="47170" ht="12.75" customHeight="1" x14ac:dyDescent="0.2"/>
    <row r="47171" ht="12.75" customHeight="1" x14ac:dyDescent="0.2"/>
    <row r="47172" ht="12.75" customHeight="1" x14ac:dyDescent="0.2"/>
    <row r="47173" ht="12.75" customHeight="1" x14ac:dyDescent="0.2"/>
    <row r="47174" ht="12.75" customHeight="1" x14ac:dyDescent="0.2"/>
    <row r="47175" ht="12.75" customHeight="1" x14ac:dyDescent="0.2"/>
    <row r="47176" ht="12.75" customHeight="1" x14ac:dyDescent="0.2"/>
    <row r="47177" ht="12.75" customHeight="1" x14ac:dyDescent="0.2"/>
    <row r="47178" ht="12.75" customHeight="1" x14ac:dyDescent="0.2"/>
    <row r="47179" ht="12.75" customHeight="1" x14ac:dyDescent="0.2"/>
    <row r="47180" ht="12.75" customHeight="1" x14ac:dyDescent="0.2"/>
    <row r="47181" ht="12.75" customHeight="1" x14ac:dyDescent="0.2"/>
    <row r="47182" ht="12.75" customHeight="1" x14ac:dyDescent="0.2"/>
    <row r="47183" ht="12.75" customHeight="1" x14ac:dyDescent="0.2"/>
    <row r="47184" ht="12.75" customHeight="1" x14ac:dyDescent="0.2"/>
    <row r="47185" ht="12.75" customHeight="1" x14ac:dyDescent="0.2"/>
    <row r="47186" ht="12.75" customHeight="1" x14ac:dyDescent="0.2"/>
    <row r="47187" ht="12.75" customHeight="1" x14ac:dyDescent="0.2"/>
    <row r="47188" ht="12.75" customHeight="1" x14ac:dyDescent="0.2"/>
    <row r="47189" ht="12.75" customHeight="1" x14ac:dyDescent="0.2"/>
    <row r="47190" ht="12.75" customHeight="1" x14ac:dyDescent="0.2"/>
    <row r="47191" ht="12.75" customHeight="1" x14ac:dyDescent="0.2"/>
    <row r="47192" ht="12.75" customHeight="1" x14ac:dyDescent="0.2"/>
    <row r="47193" ht="12.75" customHeight="1" x14ac:dyDescent="0.2"/>
    <row r="47194" ht="12.75" customHeight="1" x14ac:dyDescent="0.2"/>
    <row r="47195" ht="12.75" customHeight="1" x14ac:dyDescent="0.2"/>
    <row r="47196" ht="12.75" customHeight="1" x14ac:dyDescent="0.2"/>
    <row r="47197" ht="12.75" customHeight="1" x14ac:dyDescent="0.2"/>
    <row r="47198" ht="12.75" customHeight="1" x14ac:dyDescent="0.2"/>
    <row r="47199" ht="12.75" customHeight="1" x14ac:dyDescent="0.2"/>
    <row r="47200" ht="12.75" customHeight="1" x14ac:dyDescent="0.2"/>
    <row r="47201" ht="12.75" customHeight="1" x14ac:dyDescent="0.2"/>
    <row r="47202" ht="12.75" customHeight="1" x14ac:dyDescent="0.2"/>
    <row r="47203" ht="12.75" customHeight="1" x14ac:dyDescent="0.2"/>
    <row r="47204" ht="12.75" customHeight="1" x14ac:dyDescent="0.2"/>
    <row r="47205" ht="12.75" customHeight="1" x14ac:dyDescent="0.2"/>
    <row r="47206" ht="12.75" customHeight="1" x14ac:dyDescent="0.2"/>
    <row r="47207" ht="12.75" customHeight="1" x14ac:dyDescent="0.2"/>
    <row r="47208" ht="12.75" customHeight="1" x14ac:dyDescent="0.2"/>
    <row r="47209" ht="12.75" customHeight="1" x14ac:dyDescent="0.2"/>
    <row r="47210" ht="12.75" customHeight="1" x14ac:dyDescent="0.2"/>
    <row r="47211" ht="12.75" customHeight="1" x14ac:dyDescent="0.2"/>
    <row r="47212" ht="12.75" customHeight="1" x14ac:dyDescent="0.2"/>
    <row r="47213" ht="12.75" customHeight="1" x14ac:dyDescent="0.2"/>
    <row r="47214" ht="12.75" customHeight="1" x14ac:dyDescent="0.2"/>
    <row r="47215" ht="12.75" customHeight="1" x14ac:dyDescent="0.2"/>
    <row r="47216" ht="12.75" customHeight="1" x14ac:dyDescent="0.2"/>
    <row r="47217" ht="12.75" customHeight="1" x14ac:dyDescent="0.2"/>
    <row r="47218" ht="12.75" customHeight="1" x14ac:dyDescent="0.2"/>
    <row r="47219" ht="12.75" customHeight="1" x14ac:dyDescent="0.2"/>
    <row r="47220" ht="12.75" customHeight="1" x14ac:dyDescent="0.2"/>
    <row r="47221" ht="12.75" customHeight="1" x14ac:dyDescent="0.2"/>
    <row r="47222" ht="12.75" customHeight="1" x14ac:dyDescent="0.2"/>
    <row r="47223" ht="12.75" customHeight="1" x14ac:dyDescent="0.2"/>
    <row r="47224" ht="12.75" customHeight="1" x14ac:dyDescent="0.2"/>
    <row r="47225" ht="12.75" customHeight="1" x14ac:dyDescent="0.2"/>
    <row r="47226" ht="12.75" customHeight="1" x14ac:dyDescent="0.2"/>
    <row r="47227" ht="12.75" customHeight="1" x14ac:dyDescent="0.2"/>
    <row r="47228" ht="12.75" customHeight="1" x14ac:dyDescent="0.2"/>
    <row r="47229" ht="12.75" customHeight="1" x14ac:dyDescent="0.2"/>
    <row r="47230" ht="12.75" customHeight="1" x14ac:dyDescent="0.2"/>
    <row r="47231" ht="12.75" customHeight="1" x14ac:dyDescent="0.2"/>
    <row r="47232" ht="12.75" customHeight="1" x14ac:dyDescent="0.2"/>
    <row r="47233" ht="12.75" customHeight="1" x14ac:dyDescent="0.2"/>
    <row r="47234" ht="12.75" customHeight="1" x14ac:dyDescent="0.2"/>
    <row r="47235" ht="12.75" customHeight="1" x14ac:dyDescent="0.2"/>
    <row r="47236" ht="12.75" customHeight="1" x14ac:dyDescent="0.2"/>
    <row r="47237" ht="12.75" customHeight="1" x14ac:dyDescent="0.2"/>
    <row r="47238" ht="12.75" customHeight="1" x14ac:dyDescent="0.2"/>
    <row r="47239" ht="12.75" customHeight="1" x14ac:dyDescent="0.2"/>
    <row r="47240" ht="12.75" customHeight="1" x14ac:dyDescent="0.2"/>
    <row r="47241" ht="12.75" customHeight="1" x14ac:dyDescent="0.2"/>
    <row r="47242" ht="12.75" customHeight="1" x14ac:dyDescent="0.2"/>
    <row r="47243" ht="12.75" customHeight="1" x14ac:dyDescent="0.2"/>
    <row r="47244" ht="12.75" customHeight="1" x14ac:dyDescent="0.2"/>
    <row r="47245" ht="12.75" customHeight="1" x14ac:dyDescent="0.2"/>
    <row r="47246" ht="12.75" customHeight="1" x14ac:dyDescent="0.2"/>
    <row r="47247" ht="12.75" customHeight="1" x14ac:dyDescent="0.2"/>
    <row r="47248" ht="12.75" customHeight="1" x14ac:dyDescent="0.2"/>
    <row r="47249" ht="12.75" customHeight="1" x14ac:dyDescent="0.2"/>
    <row r="47250" ht="12.75" customHeight="1" x14ac:dyDescent="0.2"/>
    <row r="47251" ht="12.75" customHeight="1" x14ac:dyDescent="0.2"/>
    <row r="47252" ht="12.75" customHeight="1" x14ac:dyDescent="0.2"/>
    <row r="47253" ht="12.75" customHeight="1" x14ac:dyDescent="0.2"/>
    <row r="47254" ht="12.75" customHeight="1" x14ac:dyDescent="0.2"/>
    <row r="47255" ht="12.75" customHeight="1" x14ac:dyDescent="0.2"/>
    <row r="47256" ht="12.75" customHeight="1" x14ac:dyDescent="0.2"/>
    <row r="47257" ht="12.75" customHeight="1" x14ac:dyDescent="0.2"/>
    <row r="47258" ht="12.75" customHeight="1" x14ac:dyDescent="0.2"/>
    <row r="47259" ht="12.75" customHeight="1" x14ac:dyDescent="0.2"/>
    <row r="47260" ht="12.75" customHeight="1" x14ac:dyDescent="0.2"/>
    <row r="47261" ht="12.75" customHeight="1" x14ac:dyDescent="0.2"/>
    <row r="47262" ht="12.75" customHeight="1" x14ac:dyDescent="0.2"/>
    <row r="47263" ht="12.75" customHeight="1" x14ac:dyDescent="0.2"/>
    <row r="47264" ht="12.75" customHeight="1" x14ac:dyDescent="0.2"/>
    <row r="47265" ht="12.75" customHeight="1" x14ac:dyDescent="0.2"/>
    <row r="47266" ht="12.75" customHeight="1" x14ac:dyDescent="0.2"/>
    <row r="47267" ht="12.75" customHeight="1" x14ac:dyDescent="0.2"/>
    <row r="47268" ht="12.75" customHeight="1" x14ac:dyDescent="0.2"/>
    <row r="47269" ht="12.75" customHeight="1" x14ac:dyDescent="0.2"/>
    <row r="47270" ht="12.75" customHeight="1" x14ac:dyDescent="0.2"/>
    <row r="47271" ht="12.75" customHeight="1" x14ac:dyDescent="0.2"/>
    <row r="47272" ht="12.75" customHeight="1" x14ac:dyDescent="0.2"/>
    <row r="47273" ht="12.75" customHeight="1" x14ac:dyDescent="0.2"/>
    <row r="47274" ht="12.75" customHeight="1" x14ac:dyDescent="0.2"/>
    <row r="47275" ht="12.75" customHeight="1" x14ac:dyDescent="0.2"/>
    <row r="47276" ht="12.75" customHeight="1" x14ac:dyDescent="0.2"/>
    <row r="47277" ht="12.75" customHeight="1" x14ac:dyDescent="0.2"/>
    <row r="47278" ht="12.75" customHeight="1" x14ac:dyDescent="0.2"/>
    <row r="47279" ht="12.75" customHeight="1" x14ac:dyDescent="0.2"/>
    <row r="47280" ht="12.75" customHeight="1" x14ac:dyDescent="0.2"/>
    <row r="47281" ht="12.75" customHeight="1" x14ac:dyDescent="0.2"/>
    <row r="47282" ht="12.75" customHeight="1" x14ac:dyDescent="0.2"/>
    <row r="47283" ht="12.75" customHeight="1" x14ac:dyDescent="0.2"/>
    <row r="47284" ht="12.75" customHeight="1" x14ac:dyDescent="0.2"/>
    <row r="47285" ht="12.75" customHeight="1" x14ac:dyDescent="0.2"/>
    <row r="47286" ht="12.75" customHeight="1" x14ac:dyDescent="0.2"/>
    <row r="47287" ht="12.75" customHeight="1" x14ac:dyDescent="0.2"/>
    <row r="47288" ht="12.75" customHeight="1" x14ac:dyDescent="0.2"/>
    <row r="47289" ht="12.75" customHeight="1" x14ac:dyDescent="0.2"/>
    <row r="47290" ht="12.75" customHeight="1" x14ac:dyDescent="0.2"/>
    <row r="47291" ht="12.75" customHeight="1" x14ac:dyDescent="0.2"/>
    <row r="47292" ht="12.75" customHeight="1" x14ac:dyDescent="0.2"/>
    <row r="47293" ht="12.75" customHeight="1" x14ac:dyDescent="0.2"/>
    <row r="47294" ht="12.75" customHeight="1" x14ac:dyDescent="0.2"/>
    <row r="47295" ht="12.75" customHeight="1" x14ac:dyDescent="0.2"/>
    <row r="47296" ht="12.75" customHeight="1" x14ac:dyDescent="0.2"/>
    <row r="47297" ht="12.75" customHeight="1" x14ac:dyDescent="0.2"/>
    <row r="47298" ht="12.75" customHeight="1" x14ac:dyDescent="0.2"/>
    <row r="47299" ht="12.75" customHeight="1" x14ac:dyDescent="0.2"/>
    <row r="47300" ht="12.75" customHeight="1" x14ac:dyDescent="0.2"/>
    <row r="47301" ht="12.75" customHeight="1" x14ac:dyDescent="0.2"/>
    <row r="47302" ht="12.75" customHeight="1" x14ac:dyDescent="0.2"/>
    <row r="47303" ht="12.75" customHeight="1" x14ac:dyDescent="0.2"/>
    <row r="47304" ht="12.75" customHeight="1" x14ac:dyDescent="0.2"/>
    <row r="47305" ht="12.75" customHeight="1" x14ac:dyDescent="0.2"/>
    <row r="47306" ht="12.75" customHeight="1" x14ac:dyDescent="0.2"/>
    <row r="47307" ht="12.75" customHeight="1" x14ac:dyDescent="0.2"/>
    <row r="47308" ht="12.75" customHeight="1" x14ac:dyDescent="0.2"/>
    <row r="47309" ht="12.75" customHeight="1" x14ac:dyDescent="0.2"/>
    <row r="47310" ht="12.75" customHeight="1" x14ac:dyDescent="0.2"/>
    <row r="47311" ht="12.75" customHeight="1" x14ac:dyDescent="0.2"/>
    <row r="47312" ht="12.75" customHeight="1" x14ac:dyDescent="0.2"/>
    <row r="47313" ht="12.75" customHeight="1" x14ac:dyDescent="0.2"/>
    <row r="47314" ht="12.75" customHeight="1" x14ac:dyDescent="0.2"/>
    <row r="47315" ht="12.75" customHeight="1" x14ac:dyDescent="0.2"/>
    <row r="47316" ht="12.75" customHeight="1" x14ac:dyDescent="0.2"/>
    <row r="47317" ht="12.75" customHeight="1" x14ac:dyDescent="0.2"/>
    <row r="47318" ht="12.75" customHeight="1" x14ac:dyDescent="0.2"/>
    <row r="47319" ht="12.75" customHeight="1" x14ac:dyDescent="0.2"/>
    <row r="47320" ht="12.75" customHeight="1" x14ac:dyDescent="0.2"/>
    <row r="47321" ht="12.75" customHeight="1" x14ac:dyDescent="0.2"/>
    <row r="47322" ht="12.75" customHeight="1" x14ac:dyDescent="0.2"/>
    <row r="47323" ht="12.75" customHeight="1" x14ac:dyDescent="0.2"/>
    <row r="47324" ht="12.75" customHeight="1" x14ac:dyDescent="0.2"/>
    <row r="47325" ht="12.75" customHeight="1" x14ac:dyDescent="0.2"/>
    <row r="47326" ht="12.75" customHeight="1" x14ac:dyDescent="0.2"/>
    <row r="47327" ht="12.75" customHeight="1" x14ac:dyDescent="0.2"/>
    <row r="47328" ht="12.75" customHeight="1" x14ac:dyDescent="0.2"/>
    <row r="47329" ht="12.75" customHeight="1" x14ac:dyDescent="0.2"/>
    <row r="47330" ht="12.75" customHeight="1" x14ac:dyDescent="0.2"/>
    <row r="47331" ht="12.75" customHeight="1" x14ac:dyDescent="0.2"/>
    <row r="47332" ht="12.75" customHeight="1" x14ac:dyDescent="0.2"/>
    <row r="47333" ht="12.75" customHeight="1" x14ac:dyDescent="0.2"/>
    <row r="47334" ht="12.75" customHeight="1" x14ac:dyDescent="0.2"/>
    <row r="47335" ht="12.75" customHeight="1" x14ac:dyDescent="0.2"/>
    <row r="47336" ht="12.75" customHeight="1" x14ac:dyDescent="0.2"/>
    <row r="47337" ht="12.75" customHeight="1" x14ac:dyDescent="0.2"/>
    <row r="47338" ht="12.75" customHeight="1" x14ac:dyDescent="0.2"/>
    <row r="47339" ht="12.75" customHeight="1" x14ac:dyDescent="0.2"/>
    <row r="47340" ht="12.75" customHeight="1" x14ac:dyDescent="0.2"/>
    <row r="47341" ht="12.75" customHeight="1" x14ac:dyDescent="0.2"/>
    <row r="47342" ht="12.75" customHeight="1" x14ac:dyDescent="0.2"/>
    <row r="47343" ht="12.75" customHeight="1" x14ac:dyDescent="0.2"/>
    <row r="47344" ht="12.75" customHeight="1" x14ac:dyDescent="0.2"/>
    <row r="47345" ht="12.75" customHeight="1" x14ac:dyDescent="0.2"/>
    <row r="47346" ht="12.75" customHeight="1" x14ac:dyDescent="0.2"/>
    <row r="47347" ht="12.75" customHeight="1" x14ac:dyDescent="0.2"/>
    <row r="47348" ht="12.75" customHeight="1" x14ac:dyDescent="0.2"/>
    <row r="47349" ht="12.75" customHeight="1" x14ac:dyDescent="0.2"/>
    <row r="47350" ht="12.75" customHeight="1" x14ac:dyDescent="0.2"/>
    <row r="47351" ht="12.75" customHeight="1" x14ac:dyDescent="0.2"/>
    <row r="47352" ht="12.75" customHeight="1" x14ac:dyDescent="0.2"/>
    <row r="47353" ht="12.75" customHeight="1" x14ac:dyDescent="0.2"/>
    <row r="47354" ht="12.75" customHeight="1" x14ac:dyDescent="0.2"/>
    <row r="47355" ht="12.75" customHeight="1" x14ac:dyDescent="0.2"/>
    <row r="47356" ht="12.75" customHeight="1" x14ac:dyDescent="0.2"/>
    <row r="47357" ht="12.75" customHeight="1" x14ac:dyDescent="0.2"/>
    <row r="47358" ht="12.75" customHeight="1" x14ac:dyDescent="0.2"/>
    <row r="47359" ht="12.75" customHeight="1" x14ac:dyDescent="0.2"/>
    <row r="47360" ht="12.75" customHeight="1" x14ac:dyDescent="0.2"/>
    <row r="47361" ht="12.75" customHeight="1" x14ac:dyDescent="0.2"/>
    <row r="47362" ht="12.75" customHeight="1" x14ac:dyDescent="0.2"/>
    <row r="47363" ht="12.75" customHeight="1" x14ac:dyDescent="0.2"/>
    <row r="47364" ht="12.75" customHeight="1" x14ac:dyDescent="0.2"/>
    <row r="47365" ht="12.75" customHeight="1" x14ac:dyDescent="0.2"/>
    <row r="47366" ht="12.75" customHeight="1" x14ac:dyDescent="0.2"/>
    <row r="47367" ht="12.75" customHeight="1" x14ac:dyDescent="0.2"/>
    <row r="47368" ht="12.75" customHeight="1" x14ac:dyDescent="0.2"/>
    <row r="47369" ht="12.75" customHeight="1" x14ac:dyDescent="0.2"/>
    <row r="47370" ht="12.75" customHeight="1" x14ac:dyDescent="0.2"/>
    <row r="47371" ht="12.75" customHeight="1" x14ac:dyDescent="0.2"/>
    <row r="47372" ht="12.75" customHeight="1" x14ac:dyDescent="0.2"/>
    <row r="47373" ht="12.75" customHeight="1" x14ac:dyDescent="0.2"/>
    <row r="47374" ht="12.75" customHeight="1" x14ac:dyDescent="0.2"/>
    <row r="47375" ht="12.75" customHeight="1" x14ac:dyDescent="0.2"/>
    <row r="47376" ht="12.75" customHeight="1" x14ac:dyDescent="0.2"/>
    <row r="47377" ht="12.75" customHeight="1" x14ac:dyDescent="0.2"/>
    <row r="47378" ht="12.75" customHeight="1" x14ac:dyDescent="0.2"/>
    <row r="47379" ht="12.75" customHeight="1" x14ac:dyDescent="0.2"/>
    <row r="47380" ht="12.75" customHeight="1" x14ac:dyDescent="0.2"/>
    <row r="47381" ht="12.75" customHeight="1" x14ac:dyDescent="0.2"/>
    <row r="47382" ht="12.75" customHeight="1" x14ac:dyDescent="0.2"/>
    <row r="47383" ht="12.75" customHeight="1" x14ac:dyDescent="0.2"/>
    <row r="47384" ht="12.75" customHeight="1" x14ac:dyDescent="0.2"/>
    <row r="47385" ht="12.75" customHeight="1" x14ac:dyDescent="0.2"/>
    <row r="47386" ht="12.75" customHeight="1" x14ac:dyDescent="0.2"/>
    <row r="47387" ht="12.75" customHeight="1" x14ac:dyDescent="0.2"/>
    <row r="47388" ht="12.75" customHeight="1" x14ac:dyDescent="0.2"/>
    <row r="47389" ht="12.75" customHeight="1" x14ac:dyDescent="0.2"/>
    <row r="47390" ht="12.75" customHeight="1" x14ac:dyDescent="0.2"/>
    <row r="47391" ht="12.75" customHeight="1" x14ac:dyDescent="0.2"/>
    <row r="47392" ht="12.75" customHeight="1" x14ac:dyDescent="0.2"/>
    <row r="47393" ht="12.75" customHeight="1" x14ac:dyDescent="0.2"/>
    <row r="47394" ht="12.75" customHeight="1" x14ac:dyDescent="0.2"/>
    <row r="47395" ht="12.75" customHeight="1" x14ac:dyDescent="0.2"/>
    <row r="47396" ht="12.75" customHeight="1" x14ac:dyDescent="0.2"/>
    <row r="47397" ht="12.75" customHeight="1" x14ac:dyDescent="0.2"/>
    <row r="47398" ht="12.75" customHeight="1" x14ac:dyDescent="0.2"/>
    <row r="47399" ht="12.75" customHeight="1" x14ac:dyDescent="0.2"/>
    <row r="47400" ht="12.75" customHeight="1" x14ac:dyDescent="0.2"/>
    <row r="47401" ht="12.75" customHeight="1" x14ac:dyDescent="0.2"/>
    <row r="47402" ht="12.75" customHeight="1" x14ac:dyDescent="0.2"/>
    <row r="47403" ht="12.75" customHeight="1" x14ac:dyDescent="0.2"/>
    <row r="47404" ht="12.75" customHeight="1" x14ac:dyDescent="0.2"/>
    <row r="47405" ht="12.75" customHeight="1" x14ac:dyDescent="0.2"/>
    <row r="47406" ht="12.75" customHeight="1" x14ac:dyDescent="0.2"/>
    <row r="47407" ht="12.75" customHeight="1" x14ac:dyDescent="0.2"/>
    <row r="47408" ht="12.75" customHeight="1" x14ac:dyDescent="0.2"/>
    <row r="47409" ht="12.75" customHeight="1" x14ac:dyDescent="0.2"/>
    <row r="47410" ht="12.75" customHeight="1" x14ac:dyDescent="0.2"/>
    <row r="47411" ht="12.75" customHeight="1" x14ac:dyDescent="0.2"/>
    <row r="47412" ht="12.75" customHeight="1" x14ac:dyDescent="0.2"/>
    <row r="47413" ht="12.75" customHeight="1" x14ac:dyDescent="0.2"/>
    <row r="47414" ht="12.75" customHeight="1" x14ac:dyDescent="0.2"/>
    <row r="47415" ht="12.75" customHeight="1" x14ac:dyDescent="0.2"/>
    <row r="47416" ht="12.75" customHeight="1" x14ac:dyDescent="0.2"/>
    <row r="47417" ht="12.75" customHeight="1" x14ac:dyDescent="0.2"/>
    <row r="47418" ht="12.75" customHeight="1" x14ac:dyDescent="0.2"/>
    <row r="47419" ht="12.75" customHeight="1" x14ac:dyDescent="0.2"/>
    <row r="47420" ht="12.75" customHeight="1" x14ac:dyDescent="0.2"/>
    <row r="47421" ht="12.75" customHeight="1" x14ac:dyDescent="0.2"/>
    <row r="47422" ht="12.75" customHeight="1" x14ac:dyDescent="0.2"/>
    <row r="47423" ht="12.75" customHeight="1" x14ac:dyDescent="0.2"/>
    <row r="47424" ht="12.75" customHeight="1" x14ac:dyDescent="0.2"/>
    <row r="47425" ht="12.75" customHeight="1" x14ac:dyDescent="0.2"/>
    <row r="47426" ht="12.75" customHeight="1" x14ac:dyDescent="0.2"/>
    <row r="47427" ht="12.75" customHeight="1" x14ac:dyDescent="0.2"/>
    <row r="47428" ht="12.75" customHeight="1" x14ac:dyDescent="0.2"/>
    <row r="47429" ht="12.75" customHeight="1" x14ac:dyDescent="0.2"/>
    <row r="47430" ht="12.75" customHeight="1" x14ac:dyDescent="0.2"/>
    <row r="47431" ht="12.75" customHeight="1" x14ac:dyDescent="0.2"/>
    <row r="47432" ht="12.75" customHeight="1" x14ac:dyDescent="0.2"/>
    <row r="47433" ht="12.75" customHeight="1" x14ac:dyDescent="0.2"/>
    <row r="47434" ht="12.75" customHeight="1" x14ac:dyDescent="0.2"/>
    <row r="47435" ht="12.75" customHeight="1" x14ac:dyDescent="0.2"/>
    <row r="47436" ht="12.75" customHeight="1" x14ac:dyDescent="0.2"/>
    <row r="47437" ht="12.75" customHeight="1" x14ac:dyDescent="0.2"/>
    <row r="47438" ht="12.75" customHeight="1" x14ac:dyDescent="0.2"/>
    <row r="47439" ht="12.75" customHeight="1" x14ac:dyDescent="0.2"/>
    <row r="47440" ht="12.75" customHeight="1" x14ac:dyDescent="0.2"/>
    <row r="47441" ht="12.75" customHeight="1" x14ac:dyDescent="0.2"/>
    <row r="47442" ht="12.75" customHeight="1" x14ac:dyDescent="0.2"/>
    <row r="47443" ht="12.75" customHeight="1" x14ac:dyDescent="0.2"/>
    <row r="47444" ht="12.75" customHeight="1" x14ac:dyDescent="0.2"/>
    <row r="47445" ht="12.75" customHeight="1" x14ac:dyDescent="0.2"/>
    <row r="47446" ht="12.75" customHeight="1" x14ac:dyDescent="0.2"/>
    <row r="47447" ht="12.75" customHeight="1" x14ac:dyDescent="0.2"/>
    <row r="47448" ht="12.75" customHeight="1" x14ac:dyDescent="0.2"/>
    <row r="47449" ht="12.75" customHeight="1" x14ac:dyDescent="0.2"/>
    <row r="47450" ht="12.75" customHeight="1" x14ac:dyDescent="0.2"/>
    <row r="47451" ht="12.75" customHeight="1" x14ac:dyDescent="0.2"/>
    <row r="47452" ht="12.75" customHeight="1" x14ac:dyDescent="0.2"/>
    <row r="47453" ht="12.75" customHeight="1" x14ac:dyDescent="0.2"/>
    <row r="47454" ht="12.75" customHeight="1" x14ac:dyDescent="0.2"/>
    <row r="47455" ht="12.75" customHeight="1" x14ac:dyDescent="0.2"/>
    <row r="47456" ht="12.75" customHeight="1" x14ac:dyDescent="0.2"/>
    <row r="47457" ht="12.75" customHeight="1" x14ac:dyDescent="0.2"/>
    <row r="47458" ht="12.75" customHeight="1" x14ac:dyDescent="0.2"/>
    <row r="47459" ht="12.75" customHeight="1" x14ac:dyDescent="0.2"/>
    <row r="47460" ht="12.75" customHeight="1" x14ac:dyDescent="0.2"/>
    <row r="47461" ht="12.75" customHeight="1" x14ac:dyDescent="0.2"/>
    <row r="47462" ht="12.75" customHeight="1" x14ac:dyDescent="0.2"/>
    <row r="47463" ht="12.75" customHeight="1" x14ac:dyDescent="0.2"/>
    <row r="47464" ht="12.75" customHeight="1" x14ac:dyDescent="0.2"/>
    <row r="47465" ht="12.75" customHeight="1" x14ac:dyDescent="0.2"/>
    <row r="47466" ht="12.75" customHeight="1" x14ac:dyDescent="0.2"/>
    <row r="47467" ht="12.75" customHeight="1" x14ac:dyDescent="0.2"/>
    <row r="47468" ht="12.75" customHeight="1" x14ac:dyDescent="0.2"/>
    <row r="47469" ht="12.75" customHeight="1" x14ac:dyDescent="0.2"/>
    <row r="47470" ht="12.75" customHeight="1" x14ac:dyDescent="0.2"/>
    <row r="47471" ht="12.75" customHeight="1" x14ac:dyDescent="0.2"/>
    <row r="47472" ht="12.75" customHeight="1" x14ac:dyDescent="0.2"/>
    <row r="47473" ht="12.75" customHeight="1" x14ac:dyDescent="0.2"/>
    <row r="47474" ht="12.75" customHeight="1" x14ac:dyDescent="0.2"/>
    <row r="47475" ht="12.75" customHeight="1" x14ac:dyDescent="0.2"/>
    <row r="47476" ht="12.75" customHeight="1" x14ac:dyDescent="0.2"/>
    <row r="47477" ht="12.75" customHeight="1" x14ac:dyDescent="0.2"/>
    <row r="47478" ht="12.75" customHeight="1" x14ac:dyDescent="0.2"/>
    <row r="47479" ht="12.75" customHeight="1" x14ac:dyDescent="0.2"/>
    <row r="47480" ht="12.75" customHeight="1" x14ac:dyDescent="0.2"/>
    <row r="47481" ht="12.75" customHeight="1" x14ac:dyDescent="0.2"/>
    <row r="47482" ht="12.75" customHeight="1" x14ac:dyDescent="0.2"/>
    <row r="47483" ht="12.75" customHeight="1" x14ac:dyDescent="0.2"/>
    <row r="47484" ht="12.75" customHeight="1" x14ac:dyDescent="0.2"/>
    <row r="47485" ht="12.75" customHeight="1" x14ac:dyDescent="0.2"/>
    <row r="47486" ht="12.75" customHeight="1" x14ac:dyDescent="0.2"/>
    <row r="47487" ht="12.75" customHeight="1" x14ac:dyDescent="0.2"/>
    <row r="47488" ht="12.75" customHeight="1" x14ac:dyDescent="0.2"/>
    <row r="47489" ht="12.75" customHeight="1" x14ac:dyDescent="0.2"/>
    <row r="47490" ht="12.75" customHeight="1" x14ac:dyDescent="0.2"/>
    <row r="47491" ht="12.75" customHeight="1" x14ac:dyDescent="0.2"/>
    <row r="47492" ht="12.75" customHeight="1" x14ac:dyDescent="0.2"/>
    <row r="47493" ht="12.75" customHeight="1" x14ac:dyDescent="0.2"/>
    <row r="47494" ht="12.75" customHeight="1" x14ac:dyDescent="0.2"/>
    <row r="47495" ht="12.75" customHeight="1" x14ac:dyDescent="0.2"/>
    <row r="47496" ht="12.75" customHeight="1" x14ac:dyDescent="0.2"/>
    <row r="47497" ht="12.75" customHeight="1" x14ac:dyDescent="0.2"/>
    <row r="47498" ht="12.75" customHeight="1" x14ac:dyDescent="0.2"/>
    <row r="47499" ht="12.75" customHeight="1" x14ac:dyDescent="0.2"/>
    <row r="47500" ht="12.75" customHeight="1" x14ac:dyDescent="0.2"/>
    <row r="47501" ht="12.75" customHeight="1" x14ac:dyDescent="0.2"/>
    <row r="47502" ht="12.75" customHeight="1" x14ac:dyDescent="0.2"/>
    <row r="47503" ht="12.75" customHeight="1" x14ac:dyDescent="0.2"/>
    <row r="47504" ht="12.75" customHeight="1" x14ac:dyDescent="0.2"/>
    <row r="47505" ht="12.75" customHeight="1" x14ac:dyDescent="0.2"/>
    <row r="47506" ht="12.75" customHeight="1" x14ac:dyDescent="0.2"/>
    <row r="47507" ht="12.75" customHeight="1" x14ac:dyDescent="0.2"/>
    <row r="47508" ht="12.75" customHeight="1" x14ac:dyDescent="0.2"/>
    <row r="47509" ht="12.75" customHeight="1" x14ac:dyDescent="0.2"/>
    <row r="47510" ht="12.75" customHeight="1" x14ac:dyDescent="0.2"/>
    <row r="47511" ht="12.75" customHeight="1" x14ac:dyDescent="0.2"/>
    <row r="47512" ht="12.75" customHeight="1" x14ac:dyDescent="0.2"/>
    <row r="47513" ht="12.75" customHeight="1" x14ac:dyDescent="0.2"/>
    <row r="47514" ht="12.75" customHeight="1" x14ac:dyDescent="0.2"/>
    <row r="47515" ht="12.75" customHeight="1" x14ac:dyDescent="0.2"/>
    <row r="47516" ht="12.75" customHeight="1" x14ac:dyDescent="0.2"/>
    <row r="47517" ht="12.75" customHeight="1" x14ac:dyDescent="0.2"/>
    <row r="47518" ht="12.75" customHeight="1" x14ac:dyDescent="0.2"/>
    <row r="47519" ht="12.75" customHeight="1" x14ac:dyDescent="0.2"/>
    <row r="47520" ht="12.75" customHeight="1" x14ac:dyDescent="0.2"/>
    <row r="47521" ht="12.75" customHeight="1" x14ac:dyDescent="0.2"/>
    <row r="47522" ht="12.75" customHeight="1" x14ac:dyDescent="0.2"/>
    <row r="47523" ht="12.75" customHeight="1" x14ac:dyDescent="0.2"/>
    <row r="47524" ht="12.75" customHeight="1" x14ac:dyDescent="0.2"/>
    <row r="47525" ht="12.75" customHeight="1" x14ac:dyDescent="0.2"/>
    <row r="47526" ht="12.75" customHeight="1" x14ac:dyDescent="0.2"/>
    <row r="47527" ht="12.75" customHeight="1" x14ac:dyDescent="0.2"/>
    <row r="47528" ht="12.75" customHeight="1" x14ac:dyDescent="0.2"/>
    <row r="47529" ht="12.75" customHeight="1" x14ac:dyDescent="0.2"/>
    <row r="47530" ht="12.75" customHeight="1" x14ac:dyDescent="0.2"/>
    <row r="47531" ht="12.75" customHeight="1" x14ac:dyDescent="0.2"/>
    <row r="47532" ht="12.75" customHeight="1" x14ac:dyDescent="0.2"/>
    <row r="47533" ht="12.75" customHeight="1" x14ac:dyDescent="0.2"/>
    <row r="47534" ht="12.75" customHeight="1" x14ac:dyDescent="0.2"/>
    <row r="47535" ht="12.75" customHeight="1" x14ac:dyDescent="0.2"/>
    <row r="47536" ht="12.75" customHeight="1" x14ac:dyDescent="0.2"/>
    <row r="47537" ht="12.75" customHeight="1" x14ac:dyDescent="0.2"/>
    <row r="47538" ht="12.75" customHeight="1" x14ac:dyDescent="0.2"/>
    <row r="47539" ht="12.75" customHeight="1" x14ac:dyDescent="0.2"/>
    <row r="47540" ht="12.75" customHeight="1" x14ac:dyDescent="0.2"/>
    <row r="47541" ht="12.75" customHeight="1" x14ac:dyDescent="0.2"/>
    <row r="47542" ht="12.75" customHeight="1" x14ac:dyDescent="0.2"/>
    <row r="47543" ht="12.75" customHeight="1" x14ac:dyDescent="0.2"/>
    <row r="47544" ht="12.75" customHeight="1" x14ac:dyDescent="0.2"/>
    <row r="47545" ht="12.75" customHeight="1" x14ac:dyDescent="0.2"/>
    <row r="47546" ht="12.75" customHeight="1" x14ac:dyDescent="0.2"/>
    <row r="47547" ht="12.75" customHeight="1" x14ac:dyDescent="0.2"/>
    <row r="47548" ht="12.75" customHeight="1" x14ac:dyDescent="0.2"/>
    <row r="47549" ht="12.75" customHeight="1" x14ac:dyDescent="0.2"/>
    <row r="47550" ht="12.75" customHeight="1" x14ac:dyDescent="0.2"/>
    <row r="47551" ht="12.75" customHeight="1" x14ac:dyDescent="0.2"/>
    <row r="47552" ht="12.75" customHeight="1" x14ac:dyDescent="0.2"/>
    <row r="47553" ht="12.75" customHeight="1" x14ac:dyDescent="0.2"/>
    <row r="47554" ht="12.75" customHeight="1" x14ac:dyDescent="0.2"/>
    <row r="47555" ht="12.75" customHeight="1" x14ac:dyDescent="0.2"/>
    <row r="47556" ht="12.75" customHeight="1" x14ac:dyDescent="0.2"/>
    <row r="47557" ht="12.75" customHeight="1" x14ac:dyDescent="0.2"/>
    <row r="47558" ht="12.75" customHeight="1" x14ac:dyDescent="0.2"/>
    <row r="47559" ht="12.75" customHeight="1" x14ac:dyDescent="0.2"/>
    <row r="47560" ht="12.75" customHeight="1" x14ac:dyDescent="0.2"/>
    <row r="47561" ht="12.75" customHeight="1" x14ac:dyDescent="0.2"/>
    <row r="47562" ht="12.75" customHeight="1" x14ac:dyDescent="0.2"/>
    <row r="47563" ht="12.75" customHeight="1" x14ac:dyDescent="0.2"/>
    <row r="47564" ht="12.75" customHeight="1" x14ac:dyDescent="0.2"/>
    <row r="47565" ht="12.75" customHeight="1" x14ac:dyDescent="0.2"/>
    <row r="47566" ht="12.75" customHeight="1" x14ac:dyDescent="0.2"/>
    <row r="47567" ht="12.75" customHeight="1" x14ac:dyDescent="0.2"/>
    <row r="47568" ht="12.75" customHeight="1" x14ac:dyDescent="0.2"/>
    <row r="47569" ht="12.75" customHeight="1" x14ac:dyDescent="0.2"/>
    <row r="47570" ht="12.75" customHeight="1" x14ac:dyDescent="0.2"/>
    <row r="47571" ht="12.75" customHeight="1" x14ac:dyDescent="0.2"/>
    <row r="47572" ht="12.75" customHeight="1" x14ac:dyDescent="0.2"/>
    <row r="47573" ht="12.75" customHeight="1" x14ac:dyDescent="0.2"/>
    <row r="47574" ht="12.75" customHeight="1" x14ac:dyDescent="0.2"/>
    <row r="47575" ht="12.75" customHeight="1" x14ac:dyDescent="0.2"/>
    <row r="47576" ht="12.75" customHeight="1" x14ac:dyDescent="0.2"/>
    <row r="47577" ht="12.75" customHeight="1" x14ac:dyDescent="0.2"/>
    <row r="47578" ht="12.75" customHeight="1" x14ac:dyDescent="0.2"/>
    <row r="47579" ht="12.75" customHeight="1" x14ac:dyDescent="0.2"/>
    <row r="47580" ht="12.75" customHeight="1" x14ac:dyDescent="0.2"/>
    <row r="47581" ht="12.75" customHeight="1" x14ac:dyDescent="0.2"/>
    <row r="47582" ht="12.75" customHeight="1" x14ac:dyDescent="0.2"/>
    <row r="47583" ht="12.75" customHeight="1" x14ac:dyDescent="0.2"/>
    <row r="47584" ht="12.75" customHeight="1" x14ac:dyDescent="0.2"/>
    <row r="47585" ht="12.75" customHeight="1" x14ac:dyDescent="0.2"/>
    <row r="47586" ht="12.75" customHeight="1" x14ac:dyDescent="0.2"/>
    <row r="47587" ht="12.75" customHeight="1" x14ac:dyDescent="0.2"/>
    <row r="47588" ht="12.75" customHeight="1" x14ac:dyDescent="0.2"/>
    <row r="47589" ht="12.75" customHeight="1" x14ac:dyDescent="0.2"/>
    <row r="47590" ht="12.75" customHeight="1" x14ac:dyDescent="0.2"/>
    <row r="47591" ht="12.75" customHeight="1" x14ac:dyDescent="0.2"/>
    <row r="47592" ht="12.75" customHeight="1" x14ac:dyDescent="0.2"/>
    <row r="47593" ht="12.75" customHeight="1" x14ac:dyDescent="0.2"/>
    <row r="47594" ht="12.75" customHeight="1" x14ac:dyDescent="0.2"/>
    <row r="47595" ht="12.75" customHeight="1" x14ac:dyDescent="0.2"/>
    <row r="47596" ht="12.75" customHeight="1" x14ac:dyDescent="0.2"/>
    <row r="47597" ht="12.75" customHeight="1" x14ac:dyDescent="0.2"/>
    <row r="47598" ht="12.75" customHeight="1" x14ac:dyDescent="0.2"/>
    <row r="47599" ht="12.75" customHeight="1" x14ac:dyDescent="0.2"/>
    <row r="47600" ht="12.75" customHeight="1" x14ac:dyDescent="0.2"/>
    <row r="47601" ht="12.75" customHeight="1" x14ac:dyDescent="0.2"/>
    <row r="47602" ht="12.75" customHeight="1" x14ac:dyDescent="0.2"/>
    <row r="47603" ht="12.75" customHeight="1" x14ac:dyDescent="0.2"/>
    <row r="47604" ht="12.75" customHeight="1" x14ac:dyDescent="0.2"/>
    <row r="47605" ht="12.75" customHeight="1" x14ac:dyDescent="0.2"/>
    <row r="47606" ht="12.75" customHeight="1" x14ac:dyDescent="0.2"/>
    <row r="47607" ht="12.75" customHeight="1" x14ac:dyDescent="0.2"/>
    <row r="47608" ht="12.75" customHeight="1" x14ac:dyDescent="0.2"/>
    <row r="47609" ht="12.75" customHeight="1" x14ac:dyDescent="0.2"/>
    <row r="47610" ht="12.75" customHeight="1" x14ac:dyDescent="0.2"/>
    <row r="47611" ht="12.75" customHeight="1" x14ac:dyDescent="0.2"/>
    <row r="47612" ht="12.75" customHeight="1" x14ac:dyDescent="0.2"/>
    <row r="47613" ht="12.75" customHeight="1" x14ac:dyDescent="0.2"/>
    <row r="47614" ht="12.75" customHeight="1" x14ac:dyDescent="0.2"/>
    <row r="47615" ht="12.75" customHeight="1" x14ac:dyDescent="0.2"/>
    <row r="47616" ht="12.75" customHeight="1" x14ac:dyDescent="0.2"/>
    <row r="47617" ht="12.75" customHeight="1" x14ac:dyDescent="0.2"/>
    <row r="47618" ht="12.75" customHeight="1" x14ac:dyDescent="0.2"/>
    <row r="47619" ht="12.75" customHeight="1" x14ac:dyDescent="0.2"/>
    <row r="47620" ht="12.75" customHeight="1" x14ac:dyDescent="0.2"/>
    <row r="47621" ht="12.75" customHeight="1" x14ac:dyDescent="0.2"/>
    <row r="47622" ht="12.75" customHeight="1" x14ac:dyDescent="0.2"/>
    <row r="47623" ht="12.75" customHeight="1" x14ac:dyDescent="0.2"/>
    <row r="47624" ht="12.75" customHeight="1" x14ac:dyDescent="0.2"/>
    <row r="47625" ht="12.75" customHeight="1" x14ac:dyDescent="0.2"/>
    <row r="47626" ht="12.75" customHeight="1" x14ac:dyDescent="0.2"/>
    <row r="47627" ht="12.75" customHeight="1" x14ac:dyDescent="0.2"/>
    <row r="47628" ht="12.75" customHeight="1" x14ac:dyDescent="0.2"/>
    <row r="47629" ht="12.75" customHeight="1" x14ac:dyDescent="0.2"/>
    <row r="47630" ht="12.75" customHeight="1" x14ac:dyDescent="0.2"/>
    <row r="47631" ht="12.75" customHeight="1" x14ac:dyDescent="0.2"/>
    <row r="47632" ht="12.75" customHeight="1" x14ac:dyDescent="0.2"/>
    <row r="47633" ht="12.75" customHeight="1" x14ac:dyDescent="0.2"/>
    <row r="47634" ht="12.75" customHeight="1" x14ac:dyDescent="0.2"/>
    <row r="47635" ht="12.75" customHeight="1" x14ac:dyDescent="0.2"/>
    <row r="47636" ht="12.75" customHeight="1" x14ac:dyDescent="0.2"/>
    <row r="47637" ht="12.75" customHeight="1" x14ac:dyDescent="0.2"/>
    <row r="47638" ht="12.75" customHeight="1" x14ac:dyDescent="0.2"/>
    <row r="47639" ht="12.75" customHeight="1" x14ac:dyDescent="0.2"/>
    <row r="47640" ht="12.75" customHeight="1" x14ac:dyDescent="0.2"/>
    <row r="47641" ht="12.75" customHeight="1" x14ac:dyDescent="0.2"/>
    <row r="47642" ht="12.75" customHeight="1" x14ac:dyDescent="0.2"/>
    <row r="47643" ht="12.75" customHeight="1" x14ac:dyDescent="0.2"/>
    <row r="47644" ht="12.75" customHeight="1" x14ac:dyDescent="0.2"/>
    <row r="47645" ht="12.75" customHeight="1" x14ac:dyDescent="0.2"/>
    <row r="47646" ht="12.75" customHeight="1" x14ac:dyDescent="0.2"/>
    <row r="47647" ht="12.75" customHeight="1" x14ac:dyDescent="0.2"/>
    <row r="47648" ht="12.75" customHeight="1" x14ac:dyDescent="0.2"/>
    <row r="47649" ht="12.75" customHeight="1" x14ac:dyDescent="0.2"/>
    <row r="47650" ht="12.75" customHeight="1" x14ac:dyDescent="0.2"/>
    <row r="47651" ht="12.75" customHeight="1" x14ac:dyDescent="0.2"/>
    <row r="47652" ht="12.75" customHeight="1" x14ac:dyDescent="0.2"/>
    <row r="47653" ht="12.75" customHeight="1" x14ac:dyDescent="0.2"/>
    <row r="47654" ht="12.75" customHeight="1" x14ac:dyDescent="0.2"/>
    <row r="47655" ht="12.75" customHeight="1" x14ac:dyDescent="0.2"/>
    <row r="47656" ht="12.75" customHeight="1" x14ac:dyDescent="0.2"/>
    <row r="47657" ht="12.75" customHeight="1" x14ac:dyDescent="0.2"/>
    <row r="47658" ht="12.75" customHeight="1" x14ac:dyDescent="0.2"/>
    <row r="47659" ht="12.75" customHeight="1" x14ac:dyDescent="0.2"/>
    <row r="47660" ht="12.75" customHeight="1" x14ac:dyDescent="0.2"/>
    <row r="47661" ht="12.75" customHeight="1" x14ac:dyDescent="0.2"/>
    <row r="47662" ht="12.75" customHeight="1" x14ac:dyDescent="0.2"/>
    <row r="47663" ht="12.75" customHeight="1" x14ac:dyDescent="0.2"/>
    <row r="47664" ht="12.75" customHeight="1" x14ac:dyDescent="0.2"/>
    <row r="47665" ht="12.75" customHeight="1" x14ac:dyDescent="0.2"/>
    <row r="47666" ht="12.75" customHeight="1" x14ac:dyDescent="0.2"/>
    <row r="47667" ht="12.75" customHeight="1" x14ac:dyDescent="0.2"/>
    <row r="47668" ht="12.75" customHeight="1" x14ac:dyDescent="0.2"/>
    <row r="47669" ht="12.75" customHeight="1" x14ac:dyDescent="0.2"/>
    <row r="47670" ht="12.75" customHeight="1" x14ac:dyDescent="0.2"/>
    <row r="47671" ht="12.75" customHeight="1" x14ac:dyDescent="0.2"/>
    <row r="47672" ht="12.75" customHeight="1" x14ac:dyDescent="0.2"/>
    <row r="47673" ht="12.75" customHeight="1" x14ac:dyDescent="0.2"/>
    <row r="47674" ht="12.75" customHeight="1" x14ac:dyDescent="0.2"/>
    <row r="47675" ht="12.75" customHeight="1" x14ac:dyDescent="0.2"/>
    <row r="47676" ht="12.75" customHeight="1" x14ac:dyDescent="0.2"/>
    <row r="47677" ht="12.75" customHeight="1" x14ac:dyDescent="0.2"/>
    <row r="47678" ht="12.75" customHeight="1" x14ac:dyDescent="0.2"/>
    <row r="47679" ht="12.75" customHeight="1" x14ac:dyDescent="0.2"/>
    <row r="47680" ht="12.75" customHeight="1" x14ac:dyDescent="0.2"/>
    <row r="47681" ht="12.75" customHeight="1" x14ac:dyDescent="0.2"/>
    <row r="47682" ht="12.75" customHeight="1" x14ac:dyDescent="0.2"/>
    <row r="47683" ht="12.75" customHeight="1" x14ac:dyDescent="0.2"/>
    <row r="47684" ht="12.75" customHeight="1" x14ac:dyDescent="0.2"/>
    <row r="47685" ht="12.75" customHeight="1" x14ac:dyDescent="0.2"/>
    <row r="47686" ht="12.75" customHeight="1" x14ac:dyDescent="0.2"/>
    <row r="47687" ht="12.75" customHeight="1" x14ac:dyDescent="0.2"/>
    <row r="47688" ht="12.75" customHeight="1" x14ac:dyDescent="0.2"/>
    <row r="47689" ht="12.75" customHeight="1" x14ac:dyDescent="0.2"/>
    <row r="47690" ht="12.75" customHeight="1" x14ac:dyDescent="0.2"/>
    <row r="47691" ht="12.75" customHeight="1" x14ac:dyDescent="0.2"/>
    <row r="47692" ht="12.75" customHeight="1" x14ac:dyDescent="0.2"/>
    <row r="47693" ht="12.75" customHeight="1" x14ac:dyDescent="0.2"/>
    <row r="47694" ht="12.75" customHeight="1" x14ac:dyDescent="0.2"/>
    <row r="47695" ht="12.75" customHeight="1" x14ac:dyDescent="0.2"/>
    <row r="47696" ht="12.75" customHeight="1" x14ac:dyDescent="0.2"/>
    <row r="47697" ht="12.75" customHeight="1" x14ac:dyDescent="0.2"/>
    <row r="47698" ht="12.75" customHeight="1" x14ac:dyDescent="0.2"/>
    <row r="47699" ht="12.75" customHeight="1" x14ac:dyDescent="0.2"/>
    <row r="47700" ht="12.75" customHeight="1" x14ac:dyDescent="0.2"/>
    <row r="47701" ht="12.75" customHeight="1" x14ac:dyDescent="0.2"/>
    <row r="47702" ht="12.75" customHeight="1" x14ac:dyDescent="0.2"/>
    <row r="47703" ht="12.75" customHeight="1" x14ac:dyDescent="0.2"/>
    <row r="47704" ht="12.75" customHeight="1" x14ac:dyDescent="0.2"/>
    <row r="47705" ht="12.75" customHeight="1" x14ac:dyDescent="0.2"/>
    <row r="47706" ht="12.75" customHeight="1" x14ac:dyDescent="0.2"/>
    <row r="47707" ht="12.75" customHeight="1" x14ac:dyDescent="0.2"/>
    <row r="47708" ht="12.75" customHeight="1" x14ac:dyDescent="0.2"/>
    <row r="47709" ht="12.75" customHeight="1" x14ac:dyDescent="0.2"/>
    <row r="47710" ht="12.75" customHeight="1" x14ac:dyDescent="0.2"/>
    <row r="47711" ht="12.75" customHeight="1" x14ac:dyDescent="0.2"/>
    <row r="47712" ht="12.75" customHeight="1" x14ac:dyDescent="0.2"/>
    <row r="47713" ht="12.75" customHeight="1" x14ac:dyDescent="0.2"/>
    <row r="47714" ht="12.75" customHeight="1" x14ac:dyDescent="0.2"/>
    <row r="47715" ht="12.75" customHeight="1" x14ac:dyDescent="0.2"/>
    <row r="47716" ht="12.75" customHeight="1" x14ac:dyDescent="0.2"/>
    <row r="47717" ht="12.75" customHeight="1" x14ac:dyDescent="0.2"/>
    <row r="47718" ht="12.75" customHeight="1" x14ac:dyDescent="0.2"/>
    <row r="47719" ht="12.75" customHeight="1" x14ac:dyDescent="0.2"/>
    <row r="47720" ht="12.75" customHeight="1" x14ac:dyDescent="0.2"/>
    <row r="47721" ht="12.75" customHeight="1" x14ac:dyDescent="0.2"/>
    <row r="47722" ht="12.75" customHeight="1" x14ac:dyDescent="0.2"/>
    <row r="47723" ht="12.75" customHeight="1" x14ac:dyDescent="0.2"/>
    <row r="47724" ht="12.75" customHeight="1" x14ac:dyDescent="0.2"/>
    <row r="47725" ht="12.75" customHeight="1" x14ac:dyDescent="0.2"/>
    <row r="47726" ht="12.75" customHeight="1" x14ac:dyDescent="0.2"/>
    <row r="47727" ht="12.75" customHeight="1" x14ac:dyDescent="0.2"/>
    <row r="47728" ht="12.75" customHeight="1" x14ac:dyDescent="0.2"/>
    <row r="47729" ht="12.75" customHeight="1" x14ac:dyDescent="0.2"/>
    <row r="47730" ht="12.75" customHeight="1" x14ac:dyDescent="0.2"/>
    <row r="47731" ht="12.75" customHeight="1" x14ac:dyDescent="0.2"/>
    <row r="47732" ht="12.75" customHeight="1" x14ac:dyDescent="0.2"/>
    <row r="47733" ht="12.75" customHeight="1" x14ac:dyDescent="0.2"/>
    <row r="47734" ht="12.75" customHeight="1" x14ac:dyDescent="0.2"/>
    <row r="47735" ht="12.75" customHeight="1" x14ac:dyDescent="0.2"/>
    <row r="47736" ht="12.75" customHeight="1" x14ac:dyDescent="0.2"/>
    <row r="47737" ht="12.75" customHeight="1" x14ac:dyDescent="0.2"/>
    <row r="47738" ht="12.75" customHeight="1" x14ac:dyDescent="0.2"/>
    <row r="47739" ht="12.75" customHeight="1" x14ac:dyDescent="0.2"/>
    <row r="47740" ht="12.75" customHeight="1" x14ac:dyDescent="0.2"/>
    <row r="47741" ht="12.75" customHeight="1" x14ac:dyDescent="0.2"/>
    <row r="47742" ht="12.75" customHeight="1" x14ac:dyDescent="0.2"/>
    <row r="47743" ht="12.75" customHeight="1" x14ac:dyDescent="0.2"/>
    <row r="47744" ht="12.75" customHeight="1" x14ac:dyDescent="0.2"/>
    <row r="47745" ht="12.75" customHeight="1" x14ac:dyDescent="0.2"/>
    <row r="47746" ht="12.75" customHeight="1" x14ac:dyDescent="0.2"/>
    <row r="47747" ht="12.75" customHeight="1" x14ac:dyDescent="0.2"/>
    <row r="47748" ht="12.75" customHeight="1" x14ac:dyDescent="0.2"/>
    <row r="47749" ht="12.75" customHeight="1" x14ac:dyDescent="0.2"/>
    <row r="47750" ht="12.75" customHeight="1" x14ac:dyDescent="0.2"/>
    <row r="47751" ht="12.75" customHeight="1" x14ac:dyDescent="0.2"/>
    <row r="47752" ht="12.75" customHeight="1" x14ac:dyDescent="0.2"/>
    <row r="47753" ht="12.75" customHeight="1" x14ac:dyDescent="0.2"/>
    <row r="47754" ht="12.75" customHeight="1" x14ac:dyDescent="0.2"/>
    <row r="47755" ht="12.75" customHeight="1" x14ac:dyDescent="0.2"/>
    <row r="47756" ht="12.75" customHeight="1" x14ac:dyDescent="0.2"/>
    <row r="47757" ht="12.75" customHeight="1" x14ac:dyDescent="0.2"/>
    <row r="47758" ht="12.75" customHeight="1" x14ac:dyDescent="0.2"/>
    <row r="47759" ht="12.75" customHeight="1" x14ac:dyDescent="0.2"/>
    <row r="47760" ht="12.75" customHeight="1" x14ac:dyDescent="0.2"/>
    <row r="47761" ht="12.75" customHeight="1" x14ac:dyDescent="0.2"/>
    <row r="47762" ht="12.75" customHeight="1" x14ac:dyDescent="0.2"/>
    <row r="47763" ht="12.75" customHeight="1" x14ac:dyDescent="0.2"/>
    <row r="47764" ht="12.75" customHeight="1" x14ac:dyDescent="0.2"/>
    <row r="47765" ht="12.75" customHeight="1" x14ac:dyDescent="0.2"/>
    <row r="47766" ht="12.75" customHeight="1" x14ac:dyDescent="0.2"/>
    <row r="47767" ht="12.75" customHeight="1" x14ac:dyDescent="0.2"/>
    <row r="47768" ht="12.75" customHeight="1" x14ac:dyDescent="0.2"/>
    <row r="47769" ht="12.75" customHeight="1" x14ac:dyDescent="0.2"/>
    <row r="47770" ht="12.75" customHeight="1" x14ac:dyDescent="0.2"/>
    <row r="47771" ht="12.75" customHeight="1" x14ac:dyDescent="0.2"/>
    <row r="47772" ht="12.75" customHeight="1" x14ac:dyDescent="0.2"/>
    <row r="47773" ht="12.75" customHeight="1" x14ac:dyDescent="0.2"/>
    <row r="47774" ht="12.75" customHeight="1" x14ac:dyDescent="0.2"/>
    <row r="47775" ht="12.75" customHeight="1" x14ac:dyDescent="0.2"/>
    <row r="47776" ht="12.75" customHeight="1" x14ac:dyDescent="0.2"/>
    <row r="47777" ht="12.75" customHeight="1" x14ac:dyDescent="0.2"/>
    <row r="47778" ht="12.75" customHeight="1" x14ac:dyDescent="0.2"/>
    <row r="47779" ht="12.75" customHeight="1" x14ac:dyDescent="0.2"/>
    <row r="47780" ht="12.75" customHeight="1" x14ac:dyDescent="0.2"/>
    <row r="47781" ht="12.75" customHeight="1" x14ac:dyDescent="0.2"/>
    <row r="47782" ht="12.75" customHeight="1" x14ac:dyDescent="0.2"/>
    <row r="47783" ht="12.75" customHeight="1" x14ac:dyDescent="0.2"/>
    <row r="47784" ht="12.75" customHeight="1" x14ac:dyDescent="0.2"/>
    <row r="47785" ht="12.75" customHeight="1" x14ac:dyDescent="0.2"/>
    <row r="47786" ht="12.75" customHeight="1" x14ac:dyDescent="0.2"/>
    <row r="47787" ht="12.75" customHeight="1" x14ac:dyDescent="0.2"/>
    <row r="47788" ht="12.75" customHeight="1" x14ac:dyDescent="0.2"/>
    <row r="47789" ht="12.75" customHeight="1" x14ac:dyDescent="0.2"/>
    <row r="47790" ht="12.75" customHeight="1" x14ac:dyDescent="0.2"/>
    <row r="47791" ht="12.75" customHeight="1" x14ac:dyDescent="0.2"/>
    <row r="47792" ht="12.75" customHeight="1" x14ac:dyDescent="0.2"/>
    <row r="47793" ht="12.75" customHeight="1" x14ac:dyDescent="0.2"/>
    <row r="47794" ht="12.75" customHeight="1" x14ac:dyDescent="0.2"/>
    <row r="47795" ht="12.75" customHeight="1" x14ac:dyDescent="0.2"/>
    <row r="47796" ht="12.75" customHeight="1" x14ac:dyDescent="0.2"/>
    <row r="47797" ht="12.75" customHeight="1" x14ac:dyDescent="0.2"/>
    <row r="47798" ht="12.75" customHeight="1" x14ac:dyDescent="0.2"/>
    <row r="47799" ht="12.75" customHeight="1" x14ac:dyDescent="0.2"/>
    <row r="47800" ht="12.75" customHeight="1" x14ac:dyDescent="0.2"/>
    <row r="47801" ht="12.75" customHeight="1" x14ac:dyDescent="0.2"/>
    <row r="47802" ht="12.75" customHeight="1" x14ac:dyDescent="0.2"/>
    <row r="47803" ht="12.75" customHeight="1" x14ac:dyDescent="0.2"/>
    <row r="47804" ht="12.75" customHeight="1" x14ac:dyDescent="0.2"/>
    <row r="47805" ht="12.75" customHeight="1" x14ac:dyDescent="0.2"/>
    <row r="47806" ht="12.75" customHeight="1" x14ac:dyDescent="0.2"/>
    <row r="47807" ht="12.75" customHeight="1" x14ac:dyDescent="0.2"/>
    <row r="47808" ht="12.75" customHeight="1" x14ac:dyDescent="0.2"/>
    <row r="47809" ht="12.75" customHeight="1" x14ac:dyDescent="0.2"/>
    <row r="47810" ht="12.75" customHeight="1" x14ac:dyDescent="0.2"/>
    <row r="47811" ht="12.75" customHeight="1" x14ac:dyDescent="0.2"/>
    <row r="47812" ht="12.75" customHeight="1" x14ac:dyDescent="0.2"/>
    <row r="47813" ht="12.75" customHeight="1" x14ac:dyDescent="0.2"/>
    <row r="47814" ht="12.75" customHeight="1" x14ac:dyDescent="0.2"/>
    <row r="47815" ht="12.75" customHeight="1" x14ac:dyDescent="0.2"/>
    <row r="47816" ht="12.75" customHeight="1" x14ac:dyDescent="0.2"/>
    <row r="47817" ht="12.75" customHeight="1" x14ac:dyDescent="0.2"/>
    <row r="47818" ht="12.75" customHeight="1" x14ac:dyDescent="0.2"/>
    <row r="47819" ht="12.75" customHeight="1" x14ac:dyDescent="0.2"/>
    <row r="47820" ht="12.75" customHeight="1" x14ac:dyDescent="0.2"/>
    <row r="47821" ht="12.75" customHeight="1" x14ac:dyDescent="0.2"/>
    <row r="47822" ht="12.75" customHeight="1" x14ac:dyDescent="0.2"/>
    <row r="47823" ht="12.75" customHeight="1" x14ac:dyDescent="0.2"/>
    <row r="47824" ht="12.75" customHeight="1" x14ac:dyDescent="0.2"/>
    <row r="47825" ht="12.75" customHeight="1" x14ac:dyDescent="0.2"/>
    <row r="47826" ht="12.75" customHeight="1" x14ac:dyDescent="0.2"/>
    <row r="47827" ht="12.75" customHeight="1" x14ac:dyDescent="0.2"/>
    <row r="47828" ht="12.75" customHeight="1" x14ac:dyDescent="0.2"/>
    <row r="47829" ht="12.75" customHeight="1" x14ac:dyDescent="0.2"/>
    <row r="47830" ht="12.75" customHeight="1" x14ac:dyDescent="0.2"/>
    <row r="47831" ht="12.75" customHeight="1" x14ac:dyDescent="0.2"/>
    <row r="47832" ht="12.75" customHeight="1" x14ac:dyDescent="0.2"/>
    <row r="47833" ht="12.75" customHeight="1" x14ac:dyDescent="0.2"/>
    <row r="47834" ht="12.75" customHeight="1" x14ac:dyDescent="0.2"/>
    <row r="47835" ht="12.75" customHeight="1" x14ac:dyDescent="0.2"/>
    <row r="47836" ht="12.75" customHeight="1" x14ac:dyDescent="0.2"/>
    <row r="47837" ht="12.75" customHeight="1" x14ac:dyDescent="0.2"/>
    <row r="47838" ht="12.75" customHeight="1" x14ac:dyDescent="0.2"/>
    <row r="47839" ht="12.75" customHeight="1" x14ac:dyDescent="0.2"/>
    <row r="47840" ht="12.75" customHeight="1" x14ac:dyDescent="0.2"/>
    <row r="47841" ht="12.75" customHeight="1" x14ac:dyDescent="0.2"/>
    <row r="47842" ht="12.75" customHeight="1" x14ac:dyDescent="0.2"/>
    <row r="47843" ht="12.75" customHeight="1" x14ac:dyDescent="0.2"/>
    <row r="47844" ht="12.75" customHeight="1" x14ac:dyDescent="0.2"/>
    <row r="47845" ht="12.75" customHeight="1" x14ac:dyDescent="0.2"/>
    <row r="47846" ht="12.75" customHeight="1" x14ac:dyDescent="0.2"/>
    <row r="47847" ht="12.75" customHeight="1" x14ac:dyDescent="0.2"/>
    <row r="47848" ht="12.75" customHeight="1" x14ac:dyDescent="0.2"/>
    <row r="47849" ht="12.75" customHeight="1" x14ac:dyDescent="0.2"/>
    <row r="47850" ht="12.75" customHeight="1" x14ac:dyDescent="0.2"/>
    <row r="47851" ht="12.75" customHeight="1" x14ac:dyDescent="0.2"/>
    <row r="47852" ht="12.75" customHeight="1" x14ac:dyDescent="0.2"/>
    <row r="47853" ht="12.75" customHeight="1" x14ac:dyDescent="0.2"/>
    <row r="47854" ht="12.75" customHeight="1" x14ac:dyDescent="0.2"/>
    <row r="47855" ht="12.75" customHeight="1" x14ac:dyDescent="0.2"/>
    <row r="47856" ht="12.75" customHeight="1" x14ac:dyDescent="0.2"/>
    <row r="47857" ht="12.75" customHeight="1" x14ac:dyDescent="0.2"/>
    <row r="47858" ht="12.75" customHeight="1" x14ac:dyDescent="0.2"/>
    <row r="47859" ht="12.75" customHeight="1" x14ac:dyDescent="0.2"/>
    <row r="47860" ht="12.75" customHeight="1" x14ac:dyDescent="0.2"/>
    <row r="47861" ht="12.75" customHeight="1" x14ac:dyDescent="0.2"/>
    <row r="47862" ht="12.75" customHeight="1" x14ac:dyDescent="0.2"/>
    <row r="47863" ht="12.75" customHeight="1" x14ac:dyDescent="0.2"/>
    <row r="47864" ht="12.75" customHeight="1" x14ac:dyDescent="0.2"/>
    <row r="47865" ht="12.75" customHeight="1" x14ac:dyDescent="0.2"/>
    <row r="47866" ht="12.75" customHeight="1" x14ac:dyDescent="0.2"/>
    <row r="47867" ht="12.75" customHeight="1" x14ac:dyDescent="0.2"/>
    <row r="47868" ht="12.75" customHeight="1" x14ac:dyDescent="0.2"/>
    <row r="47869" ht="12.75" customHeight="1" x14ac:dyDescent="0.2"/>
    <row r="47870" ht="12.75" customHeight="1" x14ac:dyDescent="0.2"/>
    <row r="47871" ht="12.75" customHeight="1" x14ac:dyDescent="0.2"/>
    <row r="47872" ht="12.75" customHeight="1" x14ac:dyDescent="0.2"/>
    <row r="47873" ht="12.75" customHeight="1" x14ac:dyDescent="0.2"/>
    <row r="47874" ht="12.75" customHeight="1" x14ac:dyDescent="0.2"/>
    <row r="47875" ht="12.75" customHeight="1" x14ac:dyDescent="0.2"/>
    <row r="47876" ht="12.75" customHeight="1" x14ac:dyDescent="0.2"/>
    <row r="47877" ht="12.75" customHeight="1" x14ac:dyDescent="0.2"/>
    <row r="47878" ht="12.75" customHeight="1" x14ac:dyDescent="0.2"/>
    <row r="47879" ht="12.75" customHeight="1" x14ac:dyDescent="0.2"/>
    <row r="47880" ht="12.75" customHeight="1" x14ac:dyDescent="0.2"/>
    <row r="47881" ht="12.75" customHeight="1" x14ac:dyDescent="0.2"/>
    <row r="47882" ht="12.75" customHeight="1" x14ac:dyDescent="0.2"/>
    <row r="47883" ht="12.75" customHeight="1" x14ac:dyDescent="0.2"/>
    <row r="47884" ht="12.75" customHeight="1" x14ac:dyDescent="0.2"/>
    <row r="47885" ht="12.75" customHeight="1" x14ac:dyDescent="0.2"/>
    <row r="47886" ht="12.75" customHeight="1" x14ac:dyDescent="0.2"/>
    <row r="47887" ht="12.75" customHeight="1" x14ac:dyDescent="0.2"/>
    <row r="47888" ht="12.75" customHeight="1" x14ac:dyDescent="0.2"/>
    <row r="47889" ht="12.75" customHeight="1" x14ac:dyDescent="0.2"/>
    <row r="47890" ht="12.75" customHeight="1" x14ac:dyDescent="0.2"/>
    <row r="47891" ht="12.75" customHeight="1" x14ac:dyDescent="0.2"/>
    <row r="47892" ht="12.75" customHeight="1" x14ac:dyDescent="0.2"/>
    <row r="47893" ht="12.75" customHeight="1" x14ac:dyDescent="0.2"/>
    <row r="47894" ht="12.75" customHeight="1" x14ac:dyDescent="0.2"/>
    <row r="47895" ht="12.75" customHeight="1" x14ac:dyDescent="0.2"/>
    <row r="47896" ht="12.75" customHeight="1" x14ac:dyDescent="0.2"/>
    <row r="47897" ht="12.75" customHeight="1" x14ac:dyDescent="0.2"/>
    <row r="47898" ht="12.75" customHeight="1" x14ac:dyDescent="0.2"/>
    <row r="47899" ht="12.75" customHeight="1" x14ac:dyDescent="0.2"/>
    <row r="47900" ht="12.75" customHeight="1" x14ac:dyDescent="0.2"/>
    <row r="47901" ht="12.75" customHeight="1" x14ac:dyDescent="0.2"/>
    <row r="47902" ht="12.75" customHeight="1" x14ac:dyDescent="0.2"/>
    <row r="47903" ht="12.75" customHeight="1" x14ac:dyDescent="0.2"/>
    <row r="47904" ht="12.75" customHeight="1" x14ac:dyDescent="0.2"/>
    <row r="47905" ht="12.75" customHeight="1" x14ac:dyDescent="0.2"/>
    <row r="47906" ht="12.75" customHeight="1" x14ac:dyDescent="0.2"/>
    <row r="47907" ht="12.75" customHeight="1" x14ac:dyDescent="0.2"/>
    <row r="47908" ht="12.75" customHeight="1" x14ac:dyDescent="0.2"/>
    <row r="47909" ht="12.75" customHeight="1" x14ac:dyDescent="0.2"/>
    <row r="47910" ht="12.75" customHeight="1" x14ac:dyDescent="0.2"/>
    <row r="47911" ht="12.75" customHeight="1" x14ac:dyDescent="0.2"/>
    <row r="47912" ht="12.75" customHeight="1" x14ac:dyDescent="0.2"/>
    <row r="47913" ht="12.75" customHeight="1" x14ac:dyDescent="0.2"/>
    <row r="47914" ht="12.75" customHeight="1" x14ac:dyDescent="0.2"/>
    <row r="47915" ht="12.75" customHeight="1" x14ac:dyDescent="0.2"/>
    <row r="47916" ht="12.75" customHeight="1" x14ac:dyDescent="0.2"/>
    <row r="47917" ht="12.75" customHeight="1" x14ac:dyDescent="0.2"/>
    <row r="47918" ht="12.75" customHeight="1" x14ac:dyDescent="0.2"/>
    <row r="47919" ht="12.75" customHeight="1" x14ac:dyDescent="0.2"/>
    <row r="47920" ht="12.75" customHeight="1" x14ac:dyDescent="0.2"/>
    <row r="47921" ht="12.75" customHeight="1" x14ac:dyDescent="0.2"/>
    <row r="47922" ht="12.75" customHeight="1" x14ac:dyDescent="0.2"/>
    <row r="47923" ht="12.75" customHeight="1" x14ac:dyDescent="0.2"/>
    <row r="47924" ht="12.75" customHeight="1" x14ac:dyDescent="0.2"/>
    <row r="47925" ht="12.75" customHeight="1" x14ac:dyDescent="0.2"/>
    <row r="47926" ht="12.75" customHeight="1" x14ac:dyDescent="0.2"/>
    <row r="47927" ht="12.75" customHeight="1" x14ac:dyDescent="0.2"/>
    <row r="47928" ht="12.75" customHeight="1" x14ac:dyDescent="0.2"/>
    <row r="47929" ht="12.75" customHeight="1" x14ac:dyDescent="0.2"/>
    <row r="47930" ht="12.75" customHeight="1" x14ac:dyDescent="0.2"/>
    <row r="47931" ht="12.75" customHeight="1" x14ac:dyDescent="0.2"/>
    <row r="47932" ht="12.75" customHeight="1" x14ac:dyDescent="0.2"/>
    <row r="47933" ht="12.75" customHeight="1" x14ac:dyDescent="0.2"/>
    <row r="47934" ht="12.75" customHeight="1" x14ac:dyDescent="0.2"/>
    <row r="47935" ht="12.75" customHeight="1" x14ac:dyDescent="0.2"/>
    <row r="47936" ht="12.75" customHeight="1" x14ac:dyDescent="0.2"/>
    <row r="47937" ht="12.75" customHeight="1" x14ac:dyDescent="0.2"/>
    <row r="47938" ht="12.75" customHeight="1" x14ac:dyDescent="0.2"/>
    <row r="47939" ht="12.75" customHeight="1" x14ac:dyDescent="0.2"/>
    <row r="47940" ht="12.75" customHeight="1" x14ac:dyDescent="0.2"/>
    <row r="47941" ht="12.75" customHeight="1" x14ac:dyDescent="0.2"/>
    <row r="47942" ht="12.75" customHeight="1" x14ac:dyDescent="0.2"/>
    <row r="47943" ht="12.75" customHeight="1" x14ac:dyDescent="0.2"/>
    <row r="47944" ht="12.75" customHeight="1" x14ac:dyDescent="0.2"/>
    <row r="47945" ht="12.75" customHeight="1" x14ac:dyDescent="0.2"/>
    <row r="47946" ht="12.75" customHeight="1" x14ac:dyDescent="0.2"/>
    <row r="47947" ht="12.75" customHeight="1" x14ac:dyDescent="0.2"/>
    <row r="47948" ht="12.75" customHeight="1" x14ac:dyDescent="0.2"/>
    <row r="47949" ht="12.75" customHeight="1" x14ac:dyDescent="0.2"/>
    <row r="47950" ht="12.75" customHeight="1" x14ac:dyDescent="0.2"/>
    <row r="47951" ht="12.75" customHeight="1" x14ac:dyDescent="0.2"/>
    <row r="47952" ht="12.75" customHeight="1" x14ac:dyDescent="0.2"/>
    <row r="47953" ht="12.75" customHeight="1" x14ac:dyDescent="0.2"/>
    <row r="47954" ht="12.75" customHeight="1" x14ac:dyDescent="0.2"/>
    <row r="47955" ht="12.75" customHeight="1" x14ac:dyDescent="0.2"/>
    <row r="47956" ht="12.75" customHeight="1" x14ac:dyDescent="0.2"/>
    <row r="47957" ht="12.75" customHeight="1" x14ac:dyDescent="0.2"/>
    <row r="47958" ht="12.75" customHeight="1" x14ac:dyDescent="0.2"/>
    <row r="47959" ht="12.75" customHeight="1" x14ac:dyDescent="0.2"/>
    <row r="47960" ht="12.75" customHeight="1" x14ac:dyDescent="0.2"/>
    <row r="47961" ht="12.75" customHeight="1" x14ac:dyDescent="0.2"/>
    <row r="47962" ht="12.75" customHeight="1" x14ac:dyDescent="0.2"/>
    <row r="47963" ht="12.75" customHeight="1" x14ac:dyDescent="0.2"/>
    <row r="47964" ht="12.75" customHeight="1" x14ac:dyDescent="0.2"/>
    <row r="47965" ht="12.75" customHeight="1" x14ac:dyDescent="0.2"/>
    <row r="47966" ht="12.75" customHeight="1" x14ac:dyDescent="0.2"/>
    <row r="47967" ht="12.75" customHeight="1" x14ac:dyDescent="0.2"/>
    <row r="47968" ht="12.75" customHeight="1" x14ac:dyDescent="0.2"/>
    <row r="47969" ht="12.75" customHeight="1" x14ac:dyDescent="0.2"/>
    <row r="47970" ht="12.75" customHeight="1" x14ac:dyDescent="0.2"/>
    <row r="47971" ht="12.75" customHeight="1" x14ac:dyDescent="0.2"/>
    <row r="47972" ht="12.75" customHeight="1" x14ac:dyDescent="0.2"/>
    <row r="47973" ht="12.75" customHeight="1" x14ac:dyDescent="0.2"/>
    <row r="47974" ht="12.75" customHeight="1" x14ac:dyDescent="0.2"/>
    <row r="47975" ht="12.75" customHeight="1" x14ac:dyDescent="0.2"/>
    <row r="47976" ht="12.75" customHeight="1" x14ac:dyDescent="0.2"/>
    <row r="47977" ht="12.75" customHeight="1" x14ac:dyDescent="0.2"/>
    <row r="47978" ht="12.75" customHeight="1" x14ac:dyDescent="0.2"/>
    <row r="47979" ht="12.75" customHeight="1" x14ac:dyDescent="0.2"/>
    <row r="47980" ht="12.75" customHeight="1" x14ac:dyDescent="0.2"/>
    <row r="47981" ht="12.75" customHeight="1" x14ac:dyDescent="0.2"/>
    <row r="47982" ht="12.75" customHeight="1" x14ac:dyDescent="0.2"/>
    <row r="47983" ht="12.75" customHeight="1" x14ac:dyDescent="0.2"/>
    <row r="47984" ht="12.75" customHeight="1" x14ac:dyDescent="0.2"/>
    <row r="47985" ht="12.75" customHeight="1" x14ac:dyDescent="0.2"/>
    <row r="47986" ht="12.75" customHeight="1" x14ac:dyDescent="0.2"/>
    <row r="47987" ht="12.75" customHeight="1" x14ac:dyDescent="0.2"/>
    <row r="47988" ht="12.75" customHeight="1" x14ac:dyDescent="0.2"/>
    <row r="47989" ht="12.75" customHeight="1" x14ac:dyDescent="0.2"/>
    <row r="47990" ht="12.75" customHeight="1" x14ac:dyDescent="0.2"/>
    <row r="47991" ht="12.75" customHeight="1" x14ac:dyDescent="0.2"/>
    <row r="47992" ht="12.75" customHeight="1" x14ac:dyDescent="0.2"/>
    <row r="47993" ht="12.75" customHeight="1" x14ac:dyDescent="0.2"/>
    <row r="47994" ht="12.75" customHeight="1" x14ac:dyDescent="0.2"/>
    <row r="47995" ht="12.75" customHeight="1" x14ac:dyDescent="0.2"/>
    <row r="47996" ht="12.75" customHeight="1" x14ac:dyDescent="0.2"/>
    <row r="47997" ht="12.75" customHeight="1" x14ac:dyDescent="0.2"/>
    <row r="47998" ht="12.75" customHeight="1" x14ac:dyDescent="0.2"/>
    <row r="47999" ht="12.75" customHeight="1" x14ac:dyDescent="0.2"/>
    <row r="48000" ht="12.75" customHeight="1" x14ac:dyDescent="0.2"/>
    <row r="48001" ht="12.75" customHeight="1" x14ac:dyDescent="0.2"/>
    <row r="48002" ht="12.75" customHeight="1" x14ac:dyDescent="0.2"/>
    <row r="48003" ht="12.75" customHeight="1" x14ac:dyDescent="0.2"/>
    <row r="48004" ht="12.75" customHeight="1" x14ac:dyDescent="0.2"/>
    <row r="48005" ht="12.75" customHeight="1" x14ac:dyDescent="0.2"/>
    <row r="48006" ht="12.75" customHeight="1" x14ac:dyDescent="0.2"/>
    <row r="48007" ht="12.75" customHeight="1" x14ac:dyDescent="0.2"/>
    <row r="48008" ht="12.75" customHeight="1" x14ac:dyDescent="0.2"/>
    <row r="48009" ht="12.75" customHeight="1" x14ac:dyDescent="0.2"/>
    <row r="48010" ht="12.75" customHeight="1" x14ac:dyDescent="0.2"/>
    <row r="48011" ht="12.75" customHeight="1" x14ac:dyDescent="0.2"/>
    <row r="48012" ht="12.75" customHeight="1" x14ac:dyDescent="0.2"/>
    <row r="48013" ht="12.75" customHeight="1" x14ac:dyDescent="0.2"/>
    <row r="48014" ht="12.75" customHeight="1" x14ac:dyDescent="0.2"/>
    <row r="48015" ht="12.75" customHeight="1" x14ac:dyDescent="0.2"/>
    <row r="48016" ht="12.75" customHeight="1" x14ac:dyDescent="0.2"/>
    <row r="48017" ht="12.75" customHeight="1" x14ac:dyDescent="0.2"/>
    <row r="48018" ht="12.75" customHeight="1" x14ac:dyDescent="0.2"/>
    <row r="48019" ht="12.75" customHeight="1" x14ac:dyDescent="0.2"/>
    <row r="48020" ht="12.75" customHeight="1" x14ac:dyDescent="0.2"/>
    <row r="48021" ht="12.75" customHeight="1" x14ac:dyDescent="0.2"/>
    <row r="48022" ht="12.75" customHeight="1" x14ac:dyDescent="0.2"/>
    <row r="48023" ht="12.75" customHeight="1" x14ac:dyDescent="0.2"/>
    <row r="48024" ht="12.75" customHeight="1" x14ac:dyDescent="0.2"/>
    <row r="48025" ht="12.75" customHeight="1" x14ac:dyDescent="0.2"/>
    <row r="48026" ht="12.75" customHeight="1" x14ac:dyDescent="0.2"/>
    <row r="48027" ht="12.75" customHeight="1" x14ac:dyDescent="0.2"/>
    <row r="48028" ht="12.75" customHeight="1" x14ac:dyDescent="0.2"/>
    <row r="48029" ht="12.75" customHeight="1" x14ac:dyDescent="0.2"/>
    <row r="48030" ht="12.75" customHeight="1" x14ac:dyDescent="0.2"/>
    <row r="48031" ht="12.75" customHeight="1" x14ac:dyDescent="0.2"/>
    <row r="48032" ht="12.75" customHeight="1" x14ac:dyDescent="0.2"/>
    <row r="48033" ht="12.75" customHeight="1" x14ac:dyDescent="0.2"/>
    <row r="48034" ht="12.75" customHeight="1" x14ac:dyDescent="0.2"/>
    <row r="48035" ht="12.75" customHeight="1" x14ac:dyDescent="0.2"/>
    <row r="48036" ht="12.75" customHeight="1" x14ac:dyDescent="0.2"/>
    <row r="48037" ht="12.75" customHeight="1" x14ac:dyDescent="0.2"/>
    <row r="48038" ht="12.75" customHeight="1" x14ac:dyDescent="0.2"/>
    <row r="48039" ht="12.75" customHeight="1" x14ac:dyDescent="0.2"/>
    <row r="48040" ht="12.75" customHeight="1" x14ac:dyDescent="0.2"/>
    <row r="48041" ht="12.75" customHeight="1" x14ac:dyDescent="0.2"/>
    <row r="48042" ht="12.75" customHeight="1" x14ac:dyDescent="0.2"/>
    <row r="48043" ht="12.75" customHeight="1" x14ac:dyDescent="0.2"/>
    <row r="48044" ht="12.75" customHeight="1" x14ac:dyDescent="0.2"/>
    <row r="48045" ht="12.75" customHeight="1" x14ac:dyDescent="0.2"/>
    <row r="48046" ht="12.75" customHeight="1" x14ac:dyDescent="0.2"/>
    <row r="48047" ht="12.75" customHeight="1" x14ac:dyDescent="0.2"/>
    <row r="48048" ht="12.75" customHeight="1" x14ac:dyDescent="0.2"/>
    <row r="48049" ht="12.75" customHeight="1" x14ac:dyDescent="0.2"/>
    <row r="48050" ht="12.75" customHeight="1" x14ac:dyDescent="0.2"/>
    <row r="48051" ht="12.75" customHeight="1" x14ac:dyDescent="0.2"/>
    <row r="48052" ht="12.75" customHeight="1" x14ac:dyDescent="0.2"/>
    <row r="48053" ht="12.75" customHeight="1" x14ac:dyDescent="0.2"/>
    <row r="48054" ht="12.75" customHeight="1" x14ac:dyDescent="0.2"/>
    <row r="48055" ht="12.75" customHeight="1" x14ac:dyDescent="0.2"/>
    <row r="48056" ht="12.75" customHeight="1" x14ac:dyDescent="0.2"/>
    <row r="48057" ht="12.75" customHeight="1" x14ac:dyDescent="0.2"/>
    <row r="48058" ht="12.75" customHeight="1" x14ac:dyDescent="0.2"/>
    <row r="48059" ht="12.75" customHeight="1" x14ac:dyDescent="0.2"/>
    <row r="48060" ht="12.75" customHeight="1" x14ac:dyDescent="0.2"/>
    <row r="48061" ht="12.75" customHeight="1" x14ac:dyDescent="0.2"/>
    <row r="48062" ht="12.75" customHeight="1" x14ac:dyDescent="0.2"/>
    <row r="48063" ht="12.75" customHeight="1" x14ac:dyDescent="0.2"/>
    <row r="48064" ht="12.75" customHeight="1" x14ac:dyDescent="0.2"/>
    <row r="48065" ht="12.75" customHeight="1" x14ac:dyDescent="0.2"/>
    <row r="48066" ht="12.75" customHeight="1" x14ac:dyDescent="0.2"/>
    <row r="48067" ht="12.75" customHeight="1" x14ac:dyDescent="0.2"/>
    <row r="48068" ht="12.75" customHeight="1" x14ac:dyDescent="0.2"/>
    <row r="48069" ht="12.75" customHeight="1" x14ac:dyDescent="0.2"/>
    <row r="48070" ht="12.75" customHeight="1" x14ac:dyDescent="0.2"/>
    <row r="48071" ht="12.75" customHeight="1" x14ac:dyDescent="0.2"/>
    <row r="48072" ht="12.75" customHeight="1" x14ac:dyDescent="0.2"/>
    <row r="48073" ht="12.75" customHeight="1" x14ac:dyDescent="0.2"/>
    <row r="48074" ht="12.75" customHeight="1" x14ac:dyDescent="0.2"/>
    <row r="48075" ht="12.75" customHeight="1" x14ac:dyDescent="0.2"/>
    <row r="48076" ht="12.75" customHeight="1" x14ac:dyDescent="0.2"/>
    <row r="48077" ht="12.75" customHeight="1" x14ac:dyDescent="0.2"/>
    <row r="48078" ht="12.75" customHeight="1" x14ac:dyDescent="0.2"/>
    <row r="48079" ht="12.75" customHeight="1" x14ac:dyDescent="0.2"/>
    <row r="48080" ht="12.75" customHeight="1" x14ac:dyDescent="0.2"/>
    <row r="48081" ht="12.75" customHeight="1" x14ac:dyDescent="0.2"/>
    <row r="48082" ht="12.75" customHeight="1" x14ac:dyDescent="0.2"/>
    <row r="48083" ht="12.75" customHeight="1" x14ac:dyDescent="0.2"/>
    <row r="48084" ht="12.75" customHeight="1" x14ac:dyDescent="0.2"/>
    <row r="48085" ht="12.75" customHeight="1" x14ac:dyDescent="0.2"/>
    <row r="48086" ht="12.75" customHeight="1" x14ac:dyDescent="0.2"/>
    <row r="48087" ht="12.75" customHeight="1" x14ac:dyDescent="0.2"/>
    <row r="48088" ht="12.75" customHeight="1" x14ac:dyDescent="0.2"/>
    <row r="48089" ht="12.75" customHeight="1" x14ac:dyDescent="0.2"/>
    <row r="48090" ht="12.75" customHeight="1" x14ac:dyDescent="0.2"/>
    <row r="48091" ht="12.75" customHeight="1" x14ac:dyDescent="0.2"/>
    <row r="48092" ht="12.75" customHeight="1" x14ac:dyDescent="0.2"/>
    <row r="48093" ht="12.75" customHeight="1" x14ac:dyDescent="0.2"/>
    <row r="48094" ht="12.75" customHeight="1" x14ac:dyDescent="0.2"/>
    <row r="48095" ht="12.75" customHeight="1" x14ac:dyDescent="0.2"/>
    <row r="48096" ht="12.75" customHeight="1" x14ac:dyDescent="0.2"/>
    <row r="48097" ht="12.75" customHeight="1" x14ac:dyDescent="0.2"/>
    <row r="48098" ht="12.75" customHeight="1" x14ac:dyDescent="0.2"/>
    <row r="48099" ht="12.75" customHeight="1" x14ac:dyDescent="0.2"/>
    <row r="48100" ht="12.75" customHeight="1" x14ac:dyDescent="0.2"/>
    <row r="48101" ht="12.75" customHeight="1" x14ac:dyDescent="0.2"/>
    <row r="48102" ht="12.75" customHeight="1" x14ac:dyDescent="0.2"/>
    <row r="48103" ht="12.75" customHeight="1" x14ac:dyDescent="0.2"/>
    <row r="48104" ht="12.75" customHeight="1" x14ac:dyDescent="0.2"/>
    <row r="48105" ht="12.75" customHeight="1" x14ac:dyDescent="0.2"/>
    <row r="48106" ht="12.75" customHeight="1" x14ac:dyDescent="0.2"/>
    <row r="48107" ht="12.75" customHeight="1" x14ac:dyDescent="0.2"/>
    <row r="48108" ht="12.75" customHeight="1" x14ac:dyDescent="0.2"/>
    <row r="48109" ht="12.75" customHeight="1" x14ac:dyDescent="0.2"/>
    <row r="48110" ht="12.75" customHeight="1" x14ac:dyDescent="0.2"/>
    <row r="48111" ht="12.75" customHeight="1" x14ac:dyDescent="0.2"/>
    <row r="48112" ht="12.75" customHeight="1" x14ac:dyDescent="0.2"/>
    <row r="48113" ht="12.75" customHeight="1" x14ac:dyDescent="0.2"/>
    <row r="48114" ht="12.75" customHeight="1" x14ac:dyDescent="0.2"/>
    <row r="48115" ht="12.75" customHeight="1" x14ac:dyDescent="0.2"/>
    <row r="48116" ht="12.75" customHeight="1" x14ac:dyDescent="0.2"/>
    <row r="48117" ht="12.75" customHeight="1" x14ac:dyDescent="0.2"/>
    <row r="48118" ht="12.75" customHeight="1" x14ac:dyDescent="0.2"/>
    <row r="48119" ht="12.75" customHeight="1" x14ac:dyDescent="0.2"/>
    <row r="48120" ht="12.75" customHeight="1" x14ac:dyDescent="0.2"/>
    <row r="48121" ht="12.75" customHeight="1" x14ac:dyDescent="0.2"/>
    <row r="48122" ht="12.75" customHeight="1" x14ac:dyDescent="0.2"/>
    <row r="48123" ht="12.75" customHeight="1" x14ac:dyDescent="0.2"/>
    <row r="48124" ht="12.75" customHeight="1" x14ac:dyDescent="0.2"/>
    <row r="48125" ht="12.75" customHeight="1" x14ac:dyDescent="0.2"/>
    <row r="48126" ht="12.75" customHeight="1" x14ac:dyDescent="0.2"/>
    <row r="48127" ht="12.75" customHeight="1" x14ac:dyDescent="0.2"/>
    <row r="48128" ht="12.75" customHeight="1" x14ac:dyDescent="0.2"/>
    <row r="48129" ht="12.75" customHeight="1" x14ac:dyDescent="0.2"/>
    <row r="48130" ht="12.75" customHeight="1" x14ac:dyDescent="0.2"/>
    <row r="48131" ht="12.75" customHeight="1" x14ac:dyDescent="0.2"/>
    <row r="48132" ht="12.75" customHeight="1" x14ac:dyDescent="0.2"/>
    <row r="48133" ht="12.75" customHeight="1" x14ac:dyDescent="0.2"/>
    <row r="48134" ht="12.75" customHeight="1" x14ac:dyDescent="0.2"/>
    <row r="48135" ht="12.75" customHeight="1" x14ac:dyDescent="0.2"/>
    <row r="48136" ht="12.75" customHeight="1" x14ac:dyDescent="0.2"/>
    <row r="48137" ht="12.75" customHeight="1" x14ac:dyDescent="0.2"/>
    <row r="48138" ht="12.75" customHeight="1" x14ac:dyDescent="0.2"/>
    <row r="48139" ht="12.75" customHeight="1" x14ac:dyDescent="0.2"/>
    <row r="48140" ht="12.75" customHeight="1" x14ac:dyDescent="0.2"/>
    <row r="48141" ht="12.75" customHeight="1" x14ac:dyDescent="0.2"/>
    <row r="48142" ht="12.75" customHeight="1" x14ac:dyDescent="0.2"/>
    <row r="48143" ht="12.75" customHeight="1" x14ac:dyDescent="0.2"/>
    <row r="48144" ht="12.75" customHeight="1" x14ac:dyDescent="0.2"/>
    <row r="48145" ht="12.75" customHeight="1" x14ac:dyDescent="0.2"/>
    <row r="48146" ht="12.75" customHeight="1" x14ac:dyDescent="0.2"/>
    <row r="48147" ht="12.75" customHeight="1" x14ac:dyDescent="0.2"/>
    <row r="48148" ht="12.75" customHeight="1" x14ac:dyDescent="0.2"/>
    <row r="48149" ht="12.75" customHeight="1" x14ac:dyDescent="0.2"/>
    <row r="48150" ht="12.75" customHeight="1" x14ac:dyDescent="0.2"/>
    <row r="48151" ht="12.75" customHeight="1" x14ac:dyDescent="0.2"/>
    <row r="48152" ht="12.75" customHeight="1" x14ac:dyDescent="0.2"/>
    <row r="48153" ht="12.75" customHeight="1" x14ac:dyDescent="0.2"/>
    <row r="48154" ht="12.75" customHeight="1" x14ac:dyDescent="0.2"/>
    <row r="48155" ht="12.75" customHeight="1" x14ac:dyDescent="0.2"/>
    <row r="48156" ht="12.75" customHeight="1" x14ac:dyDescent="0.2"/>
    <row r="48157" ht="12.75" customHeight="1" x14ac:dyDescent="0.2"/>
    <row r="48158" ht="12.75" customHeight="1" x14ac:dyDescent="0.2"/>
    <row r="48159" ht="12.75" customHeight="1" x14ac:dyDescent="0.2"/>
    <row r="48160" ht="12.75" customHeight="1" x14ac:dyDescent="0.2"/>
    <row r="48161" ht="12.75" customHeight="1" x14ac:dyDescent="0.2"/>
    <row r="48162" ht="12.75" customHeight="1" x14ac:dyDescent="0.2"/>
    <row r="48163" ht="12.75" customHeight="1" x14ac:dyDescent="0.2"/>
    <row r="48164" ht="12.75" customHeight="1" x14ac:dyDescent="0.2"/>
    <row r="48165" ht="12.75" customHeight="1" x14ac:dyDescent="0.2"/>
    <row r="48166" ht="12.75" customHeight="1" x14ac:dyDescent="0.2"/>
    <row r="48167" ht="12.75" customHeight="1" x14ac:dyDescent="0.2"/>
    <row r="48168" ht="12.75" customHeight="1" x14ac:dyDescent="0.2"/>
    <row r="48169" ht="12.75" customHeight="1" x14ac:dyDescent="0.2"/>
    <row r="48170" ht="12.75" customHeight="1" x14ac:dyDescent="0.2"/>
    <row r="48171" ht="12.75" customHeight="1" x14ac:dyDescent="0.2"/>
    <row r="48172" ht="12.75" customHeight="1" x14ac:dyDescent="0.2"/>
    <row r="48173" ht="12.75" customHeight="1" x14ac:dyDescent="0.2"/>
    <row r="48174" ht="12.75" customHeight="1" x14ac:dyDescent="0.2"/>
    <row r="48175" ht="12.75" customHeight="1" x14ac:dyDescent="0.2"/>
    <row r="48176" ht="12.75" customHeight="1" x14ac:dyDescent="0.2"/>
    <row r="48177" ht="12.75" customHeight="1" x14ac:dyDescent="0.2"/>
    <row r="48178" ht="12.75" customHeight="1" x14ac:dyDescent="0.2"/>
    <row r="48179" ht="12.75" customHeight="1" x14ac:dyDescent="0.2"/>
    <row r="48180" ht="12.75" customHeight="1" x14ac:dyDescent="0.2"/>
    <row r="48181" ht="12.75" customHeight="1" x14ac:dyDescent="0.2"/>
    <row r="48182" ht="12.75" customHeight="1" x14ac:dyDescent="0.2"/>
    <row r="48183" ht="12.75" customHeight="1" x14ac:dyDescent="0.2"/>
    <row r="48184" ht="12.75" customHeight="1" x14ac:dyDescent="0.2"/>
    <row r="48185" ht="12.75" customHeight="1" x14ac:dyDescent="0.2"/>
    <row r="48186" ht="12.75" customHeight="1" x14ac:dyDescent="0.2"/>
    <row r="48187" ht="12.75" customHeight="1" x14ac:dyDescent="0.2"/>
    <row r="48188" ht="12.75" customHeight="1" x14ac:dyDescent="0.2"/>
    <row r="48189" ht="12.75" customHeight="1" x14ac:dyDescent="0.2"/>
    <row r="48190" ht="12.75" customHeight="1" x14ac:dyDescent="0.2"/>
    <row r="48191" ht="12.75" customHeight="1" x14ac:dyDescent="0.2"/>
    <row r="48192" ht="12.75" customHeight="1" x14ac:dyDescent="0.2"/>
    <row r="48193" ht="12.75" customHeight="1" x14ac:dyDescent="0.2"/>
    <row r="48194" ht="12.75" customHeight="1" x14ac:dyDescent="0.2"/>
    <row r="48195" ht="12.75" customHeight="1" x14ac:dyDescent="0.2"/>
    <row r="48196" ht="12.75" customHeight="1" x14ac:dyDescent="0.2"/>
    <row r="48197" ht="12.75" customHeight="1" x14ac:dyDescent="0.2"/>
    <row r="48198" ht="12.75" customHeight="1" x14ac:dyDescent="0.2"/>
    <row r="48199" ht="12.75" customHeight="1" x14ac:dyDescent="0.2"/>
    <row r="48200" ht="12.75" customHeight="1" x14ac:dyDescent="0.2"/>
    <row r="48201" ht="12.75" customHeight="1" x14ac:dyDescent="0.2"/>
    <row r="48202" ht="12.75" customHeight="1" x14ac:dyDescent="0.2"/>
    <row r="48203" ht="12.75" customHeight="1" x14ac:dyDescent="0.2"/>
    <row r="48204" ht="12.75" customHeight="1" x14ac:dyDescent="0.2"/>
    <row r="48205" ht="12.75" customHeight="1" x14ac:dyDescent="0.2"/>
    <row r="48206" ht="12.75" customHeight="1" x14ac:dyDescent="0.2"/>
    <row r="48207" ht="12.75" customHeight="1" x14ac:dyDescent="0.2"/>
    <row r="48208" ht="12.75" customHeight="1" x14ac:dyDescent="0.2"/>
    <row r="48209" ht="12.75" customHeight="1" x14ac:dyDescent="0.2"/>
    <row r="48210" ht="12.75" customHeight="1" x14ac:dyDescent="0.2"/>
    <row r="48211" ht="12.75" customHeight="1" x14ac:dyDescent="0.2"/>
    <row r="48212" ht="12.75" customHeight="1" x14ac:dyDescent="0.2"/>
    <row r="48213" ht="12.75" customHeight="1" x14ac:dyDescent="0.2"/>
    <row r="48214" ht="12.75" customHeight="1" x14ac:dyDescent="0.2"/>
    <row r="48215" ht="12.75" customHeight="1" x14ac:dyDescent="0.2"/>
    <row r="48216" ht="12.75" customHeight="1" x14ac:dyDescent="0.2"/>
    <row r="48217" ht="12.75" customHeight="1" x14ac:dyDescent="0.2"/>
    <row r="48218" ht="12.75" customHeight="1" x14ac:dyDescent="0.2"/>
    <row r="48219" ht="12.75" customHeight="1" x14ac:dyDescent="0.2"/>
    <row r="48220" ht="12.75" customHeight="1" x14ac:dyDescent="0.2"/>
    <row r="48221" ht="12.75" customHeight="1" x14ac:dyDescent="0.2"/>
    <row r="48222" ht="12.75" customHeight="1" x14ac:dyDescent="0.2"/>
    <row r="48223" ht="12.75" customHeight="1" x14ac:dyDescent="0.2"/>
    <row r="48224" ht="12.75" customHeight="1" x14ac:dyDescent="0.2"/>
    <row r="48225" ht="12.75" customHeight="1" x14ac:dyDescent="0.2"/>
    <row r="48226" ht="12.75" customHeight="1" x14ac:dyDescent="0.2"/>
    <row r="48227" ht="12.75" customHeight="1" x14ac:dyDescent="0.2"/>
    <row r="48228" ht="12.75" customHeight="1" x14ac:dyDescent="0.2"/>
    <row r="48229" ht="12.75" customHeight="1" x14ac:dyDescent="0.2"/>
    <row r="48230" ht="12.75" customHeight="1" x14ac:dyDescent="0.2"/>
    <row r="48231" ht="12.75" customHeight="1" x14ac:dyDescent="0.2"/>
    <row r="48232" ht="12.75" customHeight="1" x14ac:dyDescent="0.2"/>
    <row r="48233" ht="12.75" customHeight="1" x14ac:dyDescent="0.2"/>
    <row r="48234" ht="12.75" customHeight="1" x14ac:dyDescent="0.2"/>
    <row r="48235" ht="12.75" customHeight="1" x14ac:dyDescent="0.2"/>
    <row r="48236" ht="12.75" customHeight="1" x14ac:dyDescent="0.2"/>
    <row r="48237" ht="12.75" customHeight="1" x14ac:dyDescent="0.2"/>
    <row r="48238" ht="12.75" customHeight="1" x14ac:dyDescent="0.2"/>
    <row r="48239" ht="12.75" customHeight="1" x14ac:dyDescent="0.2"/>
    <row r="48240" ht="12.75" customHeight="1" x14ac:dyDescent="0.2"/>
    <row r="48241" ht="12.75" customHeight="1" x14ac:dyDescent="0.2"/>
    <row r="48242" ht="12.75" customHeight="1" x14ac:dyDescent="0.2"/>
    <row r="48243" ht="12.75" customHeight="1" x14ac:dyDescent="0.2"/>
    <row r="48244" ht="12.75" customHeight="1" x14ac:dyDescent="0.2"/>
    <row r="48245" ht="12.75" customHeight="1" x14ac:dyDescent="0.2"/>
    <row r="48246" ht="12.75" customHeight="1" x14ac:dyDescent="0.2"/>
    <row r="48247" ht="12.75" customHeight="1" x14ac:dyDescent="0.2"/>
    <row r="48248" ht="12.75" customHeight="1" x14ac:dyDescent="0.2"/>
    <row r="48249" ht="12.75" customHeight="1" x14ac:dyDescent="0.2"/>
    <row r="48250" ht="12.75" customHeight="1" x14ac:dyDescent="0.2"/>
    <row r="48251" ht="12.75" customHeight="1" x14ac:dyDescent="0.2"/>
    <row r="48252" ht="12.75" customHeight="1" x14ac:dyDescent="0.2"/>
    <row r="48253" ht="12.75" customHeight="1" x14ac:dyDescent="0.2"/>
    <row r="48254" ht="12.75" customHeight="1" x14ac:dyDescent="0.2"/>
    <row r="48255" ht="12.75" customHeight="1" x14ac:dyDescent="0.2"/>
    <row r="48256" ht="12.75" customHeight="1" x14ac:dyDescent="0.2"/>
    <row r="48257" ht="12.75" customHeight="1" x14ac:dyDescent="0.2"/>
    <row r="48258" ht="12.75" customHeight="1" x14ac:dyDescent="0.2"/>
    <row r="48259" ht="12.75" customHeight="1" x14ac:dyDescent="0.2"/>
    <row r="48260" ht="12.75" customHeight="1" x14ac:dyDescent="0.2"/>
    <row r="48261" ht="12.75" customHeight="1" x14ac:dyDescent="0.2"/>
    <row r="48262" ht="12.75" customHeight="1" x14ac:dyDescent="0.2"/>
    <row r="48263" ht="12.75" customHeight="1" x14ac:dyDescent="0.2"/>
    <row r="48264" ht="12.75" customHeight="1" x14ac:dyDescent="0.2"/>
    <row r="48265" ht="12.75" customHeight="1" x14ac:dyDescent="0.2"/>
    <row r="48266" ht="12.75" customHeight="1" x14ac:dyDescent="0.2"/>
    <row r="48267" ht="12.75" customHeight="1" x14ac:dyDescent="0.2"/>
    <row r="48268" ht="12.75" customHeight="1" x14ac:dyDescent="0.2"/>
    <row r="48269" ht="12.75" customHeight="1" x14ac:dyDescent="0.2"/>
    <row r="48270" ht="12.75" customHeight="1" x14ac:dyDescent="0.2"/>
    <row r="48271" ht="12.75" customHeight="1" x14ac:dyDescent="0.2"/>
    <row r="48272" ht="12.75" customHeight="1" x14ac:dyDescent="0.2"/>
    <row r="48273" ht="12.75" customHeight="1" x14ac:dyDescent="0.2"/>
    <row r="48274" ht="12.75" customHeight="1" x14ac:dyDescent="0.2"/>
    <row r="48275" ht="12.75" customHeight="1" x14ac:dyDescent="0.2"/>
    <row r="48276" ht="12.75" customHeight="1" x14ac:dyDescent="0.2"/>
    <row r="48277" ht="12.75" customHeight="1" x14ac:dyDescent="0.2"/>
    <row r="48278" ht="12.75" customHeight="1" x14ac:dyDescent="0.2"/>
    <row r="48279" ht="12.75" customHeight="1" x14ac:dyDescent="0.2"/>
    <row r="48280" ht="12.75" customHeight="1" x14ac:dyDescent="0.2"/>
    <row r="48281" ht="12.75" customHeight="1" x14ac:dyDescent="0.2"/>
    <row r="48282" ht="12.75" customHeight="1" x14ac:dyDescent="0.2"/>
    <row r="48283" ht="12.75" customHeight="1" x14ac:dyDescent="0.2"/>
    <row r="48284" ht="12.75" customHeight="1" x14ac:dyDescent="0.2"/>
    <row r="48285" ht="12.75" customHeight="1" x14ac:dyDescent="0.2"/>
    <row r="48286" ht="12.75" customHeight="1" x14ac:dyDescent="0.2"/>
    <row r="48287" ht="12.75" customHeight="1" x14ac:dyDescent="0.2"/>
    <row r="48288" ht="12.75" customHeight="1" x14ac:dyDescent="0.2"/>
    <row r="48289" ht="12.75" customHeight="1" x14ac:dyDescent="0.2"/>
    <row r="48290" ht="12.75" customHeight="1" x14ac:dyDescent="0.2"/>
    <row r="48291" ht="12.75" customHeight="1" x14ac:dyDescent="0.2"/>
    <row r="48292" ht="12.75" customHeight="1" x14ac:dyDescent="0.2"/>
    <row r="48293" ht="12.75" customHeight="1" x14ac:dyDescent="0.2"/>
    <row r="48294" ht="12.75" customHeight="1" x14ac:dyDescent="0.2"/>
    <row r="48295" ht="12.75" customHeight="1" x14ac:dyDescent="0.2"/>
    <row r="48296" ht="12.75" customHeight="1" x14ac:dyDescent="0.2"/>
    <row r="48297" ht="12.75" customHeight="1" x14ac:dyDescent="0.2"/>
    <row r="48298" ht="12.75" customHeight="1" x14ac:dyDescent="0.2"/>
    <row r="48299" ht="12.75" customHeight="1" x14ac:dyDescent="0.2"/>
    <row r="48300" ht="12.75" customHeight="1" x14ac:dyDescent="0.2"/>
    <row r="48301" ht="12.75" customHeight="1" x14ac:dyDescent="0.2"/>
    <row r="48302" ht="12.75" customHeight="1" x14ac:dyDescent="0.2"/>
    <row r="48303" ht="12.75" customHeight="1" x14ac:dyDescent="0.2"/>
    <row r="48304" ht="12.75" customHeight="1" x14ac:dyDescent="0.2"/>
    <row r="48305" ht="12.75" customHeight="1" x14ac:dyDescent="0.2"/>
    <row r="48306" ht="12.75" customHeight="1" x14ac:dyDescent="0.2"/>
    <row r="48307" ht="12.75" customHeight="1" x14ac:dyDescent="0.2"/>
    <row r="48308" ht="12.75" customHeight="1" x14ac:dyDescent="0.2"/>
    <row r="48309" ht="12.75" customHeight="1" x14ac:dyDescent="0.2"/>
    <row r="48310" ht="12.75" customHeight="1" x14ac:dyDescent="0.2"/>
    <row r="48311" ht="12.75" customHeight="1" x14ac:dyDescent="0.2"/>
    <row r="48312" ht="12.75" customHeight="1" x14ac:dyDescent="0.2"/>
    <row r="48313" ht="12.75" customHeight="1" x14ac:dyDescent="0.2"/>
    <row r="48314" ht="12.75" customHeight="1" x14ac:dyDescent="0.2"/>
    <row r="48315" ht="12.75" customHeight="1" x14ac:dyDescent="0.2"/>
    <row r="48316" ht="12.75" customHeight="1" x14ac:dyDescent="0.2"/>
    <row r="48317" ht="12.75" customHeight="1" x14ac:dyDescent="0.2"/>
    <row r="48318" ht="12.75" customHeight="1" x14ac:dyDescent="0.2"/>
    <row r="48319" ht="12.75" customHeight="1" x14ac:dyDescent="0.2"/>
    <row r="48320" ht="12.75" customHeight="1" x14ac:dyDescent="0.2"/>
    <row r="48321" ht="12.75" customHeight="1" x14ac:dyDescent="0.2"/>
    <row r="48322" ht="12.75" customHeight="1" x14ac:dyDescent="0.2"/>
    <row r="48323" ht="12.75" customHeight="1" x14ac:dyDescent="0.2"/>
    <row r="48324" ht="12.75" customHeight="1" x14ac:dyDescent="0.2"/>
    <row r="48325" ht="12.75" customHeight="1" x14ac:dyDescent="0.2"/>
    <row r="48326" ht="12.75" customHeight="1" x14ac:dyDescent="0.2"/>
    <row r="48327" ht="12.75" customHeight="1" x14ac:dyDescent="0.2"/>
    <row r="48328" ht="12.75" customHeight="1" x14ac:dyDescent="0.2"/>
    <row r="48329" ht="12.75" customHeight="1" x14ac:dyDescent="0.2"/>
    <row r="48330" ht="12.75" customHeight="1" x14ac:dyDescent="0.2"/>
    <row r="48331" ht="12.75" customHeight="1" x14ac:dyDescent="0.2"/>
    <row r="48332" ht="12.75" customHeight="1" x14ac:dyDescent="0.2"/>
    <row r="48333" ht="12.75" customHeight="1" x14ac:dyDescent="0.2"/>
    <row r="48334" ht="12.75" customHeight="1" x14ac:dyDescent="0.2"/>
    <row r="48335" ht="12.75" customHeight="1" x14ac:dyDescent="0.2"/>
    <row r="48336" ht="12.75" customHeight="1" x14ac:dyDescent="0.2"/>
    <row r="48337" ht="12.75" customHeight="1" x14ac:dyDescent="0.2"/>
    <row r="48338" ht="12.75" customHeight="1" x14ac:dyDescent="0.2"/>
    <row r="48339" ht="12.75" customHeight="1" x14ac:dyDescent="0.2"/>
    <row r="48340" ht="12.75" customHeight="1" x14ac:dyDescent="0.2"/>
    <row r="48341" ht="12.75" customHeight="1" x14ac:dyDescent="0.2"/>
    <row r="48342" ht="12.75" customHeight="1" x14ac:dyDescent="0.2"/>
    <row r="48343" ht="12.75" customHeight="1" x14ac:dyDescent="0.2"/>
    <row r="48344" ht="12.75" customHeight="1" x14ac:dyDescent="0.2"/>
    <row r="48345" ht="12.75" customHeight="1" x14ac:dyDescent="0.2"/>
    <row r="48346" ht="12.75" customHeight="1" x14ac:dyDescent="0.2"/>
    <row r="48347" ht="12.75" customHeight="1" x14ac:dyDescent="0.2"/>
    <row r="48348" ht="12.75" customHeight="1" x14ac:dyDescent="0.2"/>
    <row r="48349" ht="12.75" customHeight="1" x14ac:dyDescent="0.2"/>
    <row r="48350" ht="12.75" customHeight="1" x14ac:dyDescent="0.2"/>
    <row r="48351" ht="12.75" customHeight="1" x14ac:dyDescent="0.2"/>
    <row r="48352" ht="12.75" customHeight="1" x14ac:dyDescent="0.2"/>
    <row r="48353" ht="12.75" customHeight="1" x14ac:dyDescent="0.2"/>
    <row r="48354" ht="12.75" customHeight="1" x14ac:dyDescent="0.2"/>
    <row r="48355" ht="12.75" customHeight="1" x14ac:dyDescent="0.2"/>
    <row r="48356" ht="12.75" customHeight="1" x14ac:dyDescent="0.2"/>
    <row r="48357" ht="12.75" customHeight="1" x14ac:dyDescent="0.2"/>
    <row r="48358" ht="12.75" customHeight="1" x14ac:dyDescent="0.2"/>
    <row r="48359" ht="12.75" customHeight="1" x14ac:dyDescent="0.2"/>
    <row r="48360" ht="12.75" customHeight="1" x14ac:dyDescent="0.2"/>
    <row r="48361" ht="12.75" customHeight="1" x14ac:dyDescent="0.2"/>
    <row r="48362" ht="12.75" customHeight="1" x14ac:dyDescent="0.2"/>
    <row r="48363" ht="12.75" customHeight="1" x14ac:dyDescent="0.2"/>
    <row r="48364" ht="12.75" customHeight="1" x14ac:dyDescent="0.2"/>
    <row r="48365" ht="12.75" customHeight="1" x14ac:dyDescent="0.2"/>
    <row r="48366" ht="12.75" customHeight="1" x14ac:dyDescent="0.2"/>
    <row r="48367" ht="12.75" customHeight="1" x14ac:dyDescent="0.2"/>
    <row r="48368" ht="12.75" customHeight="1" x14ac:dyDescent="0.2"/>
    <row r="48369" ht="12.75" customHeight="1" x14ac:dyDescent="0.2"/>
    <row r="48370" ht="12.75" customHeight="1" x14ac:dyDescent="0.2"/>
    <row r="48371" ht="12.75" customHeight="1" x14ac:dyDescent="0.2"/>
    <row r="48372" ht="12.75" customHeight="1" x14ac:dyDescent="0.2"/>
    <row r="48373" ht="12.75" customHeight="1" x14ac:dyDescent="0.2"/>
    <row r="48374" ht="12.75" customHeight="1" x14ac:dyDescent="0.2"/>
    <row r="48375" ht="12.75" customHeight="1" x14ac:dyDescent="0.2"/>
    <row r="48376" ht="12.75" customHeight="1" x14ac:dyDescent="0.2"/>
    <row r="48377" ht="12.75" customHeight="1" x14ac:dyDescent="0.2"/>
    <row r="48378" ht="12.75" customHeight="1" x14ac:dyDescent="0.2"/>
    <row r="48379" ht="12.75" customHeight="1" x14ac:dyDescent="0.2"/>
    <row r="48380" ht="12.75" customHeight="1" x14ac:dyDescent="0.2"/>
    <row r="48381" ht="12.75" customHeight="1" x14ac:dyDescent="0.2"/>
    <row r="48382" ht="12.75" customHeight="1" x14ac:dyDescent="0.2"/>
    <row r="48383" ht="12.75" customHeight="1" x14ac:dyDescent="0.2"/>
    <row r="48384" ht="12.75" customHeight="1" x14ac:dyDescent="0.2"/>
    <row r="48385" ht="12.75" customHeight="1" x14ac:dyDescent="0.2"/>
    <row r="48386" ht="12.75" customHeight="1" x14ac:dyDescent="0.2"/>
    <row r="48387" ht="12.75" customHeight="1" x14ac:dyDescent="0.2"/>
    <row r="48388" ht="12.75" customHeight="1" x14ac:dyDescent="0.2"/>
    <row r="48389" ht="12.75" customHeight="1" x14ac:dyDescent="0.2"/>
    <row r="48390" ht="12.75" customHeight="1" x14ac:dyDescent="0.2"/>
    <row r="48391" ht="12.75" customHeight="1" x14ac:dyDescent="0.2"/>
    <row r="48392" ht="12.75" customHeight="1" x14ac:dyDescent="0.2"/>
    <row r="48393" ht="12.75" customHeight="1" x14ac:dyDescent="0.2"/>
    <row r="48394" ht="12.75" customHeight="1" x14ac:dyDescent="0.2"/>
    <row r="48395" ht="12.75" customHeight="1" x14ac:dyDescent="0.2"/>
    <row r="48396" ht="12.75" customHeight="1" x14ac:dyDescent="0.2"/>
    <row r="48397" ht="12.75" customHeight="1" x14ac:dyDescent="0.2"/>
    <row r="48398" ht="12.75" customHeight="1" x14ac:dyDescent="0.2"/>
    <row r="48399" ht="12.75" customHeight="1" x14ac:dyDescent="0.2"/>
    <row r="48400" ht="12.75" customHeight="1" x14ac:dyDescent="0.2"/>
    <row r="48401" ht="12.75" customHeight="1" x14ac:dyDescent="0.2"/>
    <row r="48402" ht="12.75" customHeight="1" x14ac:dyDescent="0.2"/>
    <row r="48403" ht="12.75" customHeight="1" x14ac:dyDescent="0.2"/>
    <row r="48404" ht="12.75" customHeight="1" x14ac:dyDescent="0.2"/>
    <row r="48405" ht="12.75" customHeight="1" x14ac:dyDescent="0.2"/>
    <row r="48406" ht="12.75" customHeight="1" x14ac:dyDescent="0.2"/>
    <row r="48407" ht="12.75" customHeight="1" x14ac:dyDescent="0.2"/>
    <row r="48408" ht="12.75" customHeight="1" x14ac:dyDescent="0.2"/>
    <row r="48409" ht="12.75" customHeight="1" x14ac:dyDescent="0.2"/>
    <row r="48410" ht="12.75" customHeight="1" x14ac:dyDescent="0.2"/>
    <row r="48411" ht="12.75" customHeight="1" x14ac:dyDescent="0.2"/>
    <row r="48412" ht="12.75" customHeight="1" x14ac:dyDescent="0.2"/>
    <row r="48413" ht="12.75" customHeight="1" x14ac:dyDescent="0.2"/>
    <row r="48414" ht="12.75" customHeight="1" x14ac:dyDescent="0.2"/>
    <row r="48415" ht="12.75" customHeight="1" x14ac:dyDescent="0.2"/>
    <row r="48416" ht="12.75" customHeight="1" x14ac:dyDescent="0.2"/>
    <row r="48417" ht="12.75" customHeight="1" x14ac:dyDescent="0.2"/>
    <row r="48418" ht="12.75" customHeight="1" x14ac:dyDescent="0.2"/>
    <row r="48419" ht="12.75" customHeight="1" x14ac:dyDescent="0.2"/>
    <row r="48420" ht="12.75" customHeight="1" x14ac:dyDescent="0.2"/>
    <row r="48421" ht="12.75" customHeight="1" x14ac:dyDescent="0.2"/>
    <row r="48422" ht="12.75" customHeight="1" x14ac:dyDescent="0.2"/>
    <row r="48423" ht="12.75" customHeight="1" x14ac:dyDescent="0.2"/>
    <row r="48424" ht="12.75" customHeight="1" x14ac:dyDescent="0.2"/>
    <row r="48425" ht="12.75" customHeight="1" x14ac:dyDescent="0.2"/>
    <row r="48426" ht="12.75" customHeight="1" x14ac:dyDescent="0.2"/>
    <row r="48427" ht="12.75" customHeight="1" x14ac:dyDescent="0.2"/>
    <row r="48428" ht="12.75" customHeight="1" x14ac:dyDescent="0.2"/>
    <row r="48429" ht="12.75" customHeight="1" x14ac:dyDescent="0.2"/>
    <row r="48430" ht="12.75" customHeight="1" x14ac:dyDescent="0.2"/>
    <row r="48431" ht="12.75" customHeight="1" x14ac:dyDescent="0.2"/>
    <row r="48432" ht="12.75" customHeight="1" x14ac:dyDescent="0.2"/>
    <row r="48433" ht="12.75" customHeight="1" x14ac:dyDescent="0.2"/>
    <row r="48434" ht="12.75" customHeight="1" x14ac:dyDescent="0.2"/>
    <row r="48435" ht="12.75" customHeight="1" x14ac:dyDescent="0.2"/>
    <row r="48436" ht="12.75" customHeight="1" x14ac:dyDescent="0.2"/>
    <row r="48437" ht="12.75" customHeight="1" x14ac:dyDescent="0.2"/>
    <row r="48438" ht="12.75" customHeight="1" x14ac:dyDescent="0.2"/>
    <row r="48439" ht="12.75" customHeight="1" x14ac:dyDescent="0.2"/>
    <row r="48440" ht="12.75" customHeight="1" x14ac:dyDescent="0.2"/>
    <row r="48441" ht="12.75" customHeight="1" x14ac:dyDescent="0.2"/>
    <row r="48442" ht="12.75" customHeight="1" x14ac:dyDescent="0.2"/>
    <row r="48443" ht="12.75" customHeight="1" x14ac:dyDescent="0.2"/>
    <row r="48444" ht="12.75" customHeight="1" x14ac:dyDescent="0.2"/>
    <row r="48445" ht="12.75" customHeight="1" x14ac:dyDescent="0.2"/>
    <row r="48446" ht="12.75" customHeight="1" x14ac:dyDescent="0.2"/>
    <row r="48447" ht="12.75" customHeight="1" x14ac:dyDescent="0.2"/>
    <row r="48448" ht="12.75" customHeight="1" x14ac:dyDescent="0.2"/>
    <row r="48449" ht="12.75" customHeight="1" x14ac:dyDescent="0.2"/>
    <row r="48450" ht="12.75" customHeight="1" x14ac:dyDescent="0.2"/>
    <row r="48451" ht="12.75" customHeight="1" x14ac:dyDescent="0.2"/>
    <row r="48452" ht="12.75" customHeight="1" x14ac:dyDescent="0.2"/>
    <row r="48453" ht="12.75" customHeight="1" x14ac:dyDescent="0.2"/>
    <row r="48454" ht="12.75" customHeight="1" x14ac:dyDescent="0.2"/>
    <row r="48455" ht="12.75" customHeight="1" x14ac:dyDescent="0.2"/>
    <row r="48456" ht="12.75" customHeight="1" x14ac:dyDescent="0.2"/>
    <row r="48457" ht="12.75" customHeight="1" x14ac:dyDescent="0.2"/>
    <row r="48458" ht="12.75" customHeight="1" x14ac:dyDescent="0.2"/>
    <row r="48459" ht="12.75" customHeight="1" x14ac:dyDescent="0.2"/>
    <row r="48460" ht="12.75" customHeight="1" x14ac:dyDescent="0.2"/>
    <row r="48461" ht="12.75" customHeight="1" x14ac:dyDescent="0.2"/>
    <row r="48462" ht="12.75" customHeight="1" x14ac:dyDescent="0.2"/>
    <row r="48463" ht="12.75" customHeight="1" x14ac:dyDescent="0.2"/>
    <row r="48464" ht="12.75" customHeight="1" x14ac:dyDescent="0.2"/>
    <row r="48465" ht="12.75" customHeight="1" x14ac:dyDescent="0.2"/>
    <row r="48466" ht="12.75" customHeight="1" x14ac:dyDescent="0.2"/>
    <row r="48467" ht="12.75" customHeight="1" x14ac:dyDescent="0.2"/>
    <row r="48468" ht="12.75" customHeight="1" x14ac:dyDescent="0.2"/>
    <row r="48469" ht="12.75" customHeight="1" x14ac:dyDescent="0.2"/>
    <row r="48470" ht="12.75" customHeight="1" x14ac:dyDescent="0.2"/>
    <row r="48471" ht="12.75" customHeight="1" x14ac:dyDescent="0.2"/>
    <row r="48472" ht="12.75" customHeight="1" x14ac:dyDescent="0.2"/>
    <row r="48473" ht="12.75" customHeight="1" x14ac:dyDescent="0.2"/>
    <row r="48474" ht="12.75" customHeight="1" x14ac:dyDescent="0.2"/>
    <row r="48475" ht="12.75" customHeight="1" x14ac:dyDescent="0.2"/>
    <row r="48476" ht="12.75" customHeight="1" x14ac:dyDescent="0.2"/>
    <row r="48477" ht="12.75" customHeight="1" x14ac:dyDescent="0.2"/>
    <row r="48478" ht="12.75" customHeight="1" x14ac:dyDescent="0.2"/>
    <row r="48479" ht="12.75" customHeight="1" x14ac:dyDescent="0.2"/>
    <row r="48480" ht="12.75" customHeight="1" x14ac:dyDescent="0.2"/>
    <row r="48481" ht="12.75" customHeight="1" x14ac:dyDescent="0.2"/>
    <row r="48482" ht="12.75" customHeight="1" x14ac:dyDescent="0.2"/>
    <row r="48483" ht="12.75" customHeight="1" x14ac:dyDescent="0.2"/>
    <row r="48484" ht="12.75" customHeight="1" x14ac:dyDescent="0.2"/>
    <row r="48485" ht="12.75" customHeight="1" x14ac:dyDescent="0.2"/>
    <row r="48486" ht="12.75" customHeight="1" x14ac:dyDescent="0.2"/>
    <row r="48487" ht="12.75" customHeight="1" x14ac:dyDescent="0.2"/>
    <row r="48488" ht="12.75" customHeight="1" x14ac:dyDescent="0.2"/>
    <row r="48489" ht="12.75" customHeight="1" x14ac:dyDescent="0.2"/>
    <row r="48490" ht="12.75" customHeight="1" x14ac:dyDescent="0.2"/>
    <row r="48491" ht="12.75" customHeight="1" x14ac:dyDescent="0.2"/>
    <row r="48492" ht="12.75" customHeight="1" x14ac:dyDescent="0.2"/>
    <row r="48493" ht="12.75" customHeight="1" x14ac:dyDescent="0.2"/>
    <row r="48494" ht="12.75" customHeight="1" x14ac:dyDescent="0.2"/>
    <row r="48495" ht="12.75" customHeight="1" x14ac:dyDescent="0.2"/>
    <row r="48496" ht="12.75" customHeight="1" x14ac:dyDescent="0.2"/>
    <row r="48497" ht="12.75" customHeight="1" x14ac:dyDescent="0.2"/>
    <row r="48498" ht="12.75" customHeight="1" x14ac:dyDescent="0.2"/>
    <row r="48499" ht="12.75" customHeight="1" x14ac:dyDescent="0.2"/>
    <row r="48500" ht="12.75" customHeight="1" x14ac:dyDescent="0.2"/>
    <row r="48501" ht="12.75" customHeight="1" x14ac:dyDescent="0.2"/>
    <row r="48502" ht="12.75" customHeight="1" x14ac:dyDescent="0.2"/>
    <row r="48503" ht="12.75" customHeight="1" x14ac:dyDescent="0.2"/>
    <row r="48504" ht="12.75" customHeight="1" x14ac:dyDescent="0.2"/>
    <row r="48505" ht="12.75" customHeight="1" x14ac:dyDescent="0.2"/>
    <row r="48506" ht="12.75" customHeight="1" x14ac:dyDescent="0.2"/>
    <row r="48507" ht="12.75" customHeight="1" x14ac:dyDescent="0.2"/>
    <row r="48508" ht="12.75" customHeight="1" x14ac:dyDescent="0.2"/>
    <row r="48509" ht="12.75" customHeight="1" x14ac:dyDescent="0.2"/>
    <row r="48510" ht="12.75" customHeight="1" x14ac:dyDescent="0.2"/>
    <row r="48511" ht="12.75" customHeight="1" x14ac:dyDescent="0.2"/>
    <row r="48512" ht="12.75" customHeight="1" x14ac:dyDescent="0.2"/>
    <row r="48513" ht="12.75" customHeight="1" x14ac:dyDescent="0.2"/>
    <row r="48514" ht="12.75" customHeight="1" x14ac:dyDescent="0.2"/>
    <row r="48515" ht="12.75" customHeight="1" x14ac:dyDescent="0.2"/>
    <row r="48516" ht="12.75" customHeight="1" x14ac:dyDescent="0.2"/>
    <row r="48517" ht="12.75" customHeight="1" x14ac:dyDescent="0.2"/>
    <row r="48518" ht="12.75" customHeight="1" x14ac:dyDescent="0.2"/>
    <row r="48519" ht="12.75" customHeight="1" x14ac:dyDescent="0.2"/>
    <row r="48520" ht="12.75" customHeight="1" x14ac:dyDescent="0.2"/>
    <row r="48521" ht="12.75" customHeight="1" x14ac:dyDescent="0.2"/>
    <row r="48522" ht="12.75" customHeight="1" x14ac:dyDescent="0.2"/>
    <row r="48523" ht="12.75" customHeight="1" x14ac:dyDescent="0.2"/>
    <row r="48524" ht="12.75" customHeight="1" x14ac:dyDescent="0.2"/>
    <row r="48525" ht="12.75" customHeight="1" x14ac:dyDescent="0.2"/>
    <row r="48526" ht="12.75" customHeight="1" x14ac:dyDescent="0.2"/>
    <row r="48527" ht="12.75" customHeight="1" x14ac:dyDescent="0.2"/>
    <row r="48528" ht="12.75" customHeight="1" x14ac:dyDescent="0.2"/>
    <row r="48529" ht="12.75" customHeight="1" x14ac:dyDescent="0.2"/>
    <row r="48530" ht="12.75" customHeight="1" x14ac:dyDescent="0.2"/>
    <row r="48531" ht="12.75" customHeight="1" x14ac:dyDescent="0.2"/>
    <row r="48532" ht="12.75" customHeight="1" x14ac:dyDescent="0.2"/>
    <row r="48533" ht="12.75" customHeight="1" x14ac:dyDescent="0.2"/>
    <row r="48534" ht="12.75" customHeight="1" x14ac:dyDescent="0.2"/>
    <row r="48535" ht="12.75" customHeight="1" x14ac:dyDescent="0.2"/>
    <row r="48536" ht="12.75" customHeight="1" x14ac:dyDescent="0.2"/>
    <row r="48537" ht="12.75" customHeight="1" x14ac:dyDescent="0.2"/>
    <row r="48538" ht="12.75" customHeight="1" x14ac:dyDescent="0.2"/>
    <row r="48539" ht="12.75" customHeight="1" x14ac:dyDescent="0.2"/>
    <row r="48540" ht="12.75" customHeight="1" x14ac:dyDescent="0.2"/>
    <row r="48541" ht="12.75" customHeight="1" x14ac:dyDescent="0.2"/>
    <row r="48542" ht="12.75" customHeight="1" x14ac:dyDescent="0.2"/>
    <row r="48543" ht="12.75" customHeight="1" x14ac:dyDescent="0.2"/>
    <row r="48544" ht="12.75" customHeight="1" x14ac:dyDescent="0.2"/>
    <row r="48545" ht="12.75" customHeight="1" x14ac:dyDescent="0.2"/>
    <row r="48546" ht="12.75" customHeight="1" x14ac:dyDescent="0.2"/>
    <row r="48547" ht="12.75" customHeight="1" x14ac:dyDescent="0.2"/>
    <row r="48548" ht="12.75" customHeight="1" x14ac:dyDescent="0.2"/>
    <row r="48549" ht="12.75" customHeight="1" x14ac:dyDescent="0.2"/>
    <row r="48550" ht="12.75" customHeight="1" x14ac:dyDescent="0.2"/>
    <row r="48551" ht="12.75" customHeight="1" x14ac:dyDescent="0.2"/>
    <row r="48552" ht="12.75" customHeight="1" x14ac:dyDescent="0.2"/>
    <row r="48553" ht="12.75" customHeight="1" x14ac:dyDescent="0.2"/>
    <row r="48554" ht="12.75" customHeight="1" x14ac:dyDescent="0.2"/>
    <row r="48555" ht="12.75" customHeight="1" x14ac:dyDescent="0.2"/>
    <row r="48556" ht="12.75" customHeight="1" x14ac:dyDescent="0.2"/>
    <row r="48557" ht="12.75" customHeight="1" x14ac:dyDescent="0.2"/>
    <row r="48558" ht="12.75" customHeight="1" x14ac:dyDescent="0.2"/>
    <row r="48559" ht="12.75" customHeight="1" x14ac:dyDescent="0.2"/>
    <row r="48560" ht="12.75" customHeight="1" x14ac:dyDescent="0.2"/>
    <row r="48561" ht="12.75" customHeight="1" x14ac:dyDescent="0.2"/>
    <row r="48562" ht="12.75" customHeight="1" x14ac:dyDescent="0.2"/>
    <row r="48563" ht="12.75" customHeight="1" x14ac:dyDescent="0.2"/>
    <row r="48564" ht="12.75" customHeight="1" x14ac:dyDescent="0.2"/>
    <row r="48565" ht="12.75" customHeight="1" x14ac:dyDescent="0.2"/>
    <row r="48566" ht="12.75" customHeight="1" x14ac:dyDescent="0.2"/>
    <row r="48567" ht="12.75" customHeight="1" x14ac:dyDescent="0.2"/>
    <row r="48568" ht="12.75" customHeight="1" x14ac:dyDescent="0.2"/>
    <row r="48569" ht="12.75" customHeight="1" x14ac:dyDescent="0.2"/>
    <row r="48570" ht="12.75" customHeight="1" x14ac:dyDescent="0.2"/>
    <row r="48571" ht="12.75" customHeight="1" x14ac:dyDescent="0.2"/>
    <row r="48572" ht="12.75" customHeight="1" x14ac:dyDescent="0.2"/>
    <row r="48573" ht="12.75" customHeight="1" x14ac:dyDescent="0.2"/>
    <row r="48574" ht="12.75" customHeight="1" x14ac:dyDescent="0.2"/>
    <row r="48575" ht="12.75" customHeight="1" x14ac:dyDescent="0.2"/>
    <row r="48576" ht="12.75" customHeight="1" x14ac:dyDescent="0.2"/>
    <row r="48577" ht="12.75" customHeight="1" x14ac:dyDescent="0.2"/>
    <row r="48578" ht="12.75" customHeight="1" x14ac:dyDescent="0.2"/>
    <row r="48579" ht="12.75" customHeight="1" x14ac:dyDescent="0.2"/>
    <row r="48580" ht="12.75" customHeight="1" x14ac:dyDescent="0.2"/>
    <row r="48581" ht="12.75" customHeight="1" x14ac:dyDescent="0.2"/>
    <row r="48582" ht="12.75" customHeight="1" x14ac:dyDescent="0.2"/>
    <row r="48583" ht="12.75" customHeight="1" x14ac:dyDescent="0.2"/>
    <row r="48584" ht="12.75" customHeight="1" x14ac:dyDescent="0.2"/>
    <row r="48585" ht="12.75" customHeight="1" x14ac:dyDescent="0.2"/>
    <row r="48586" ht="12.75" customHeight="1" x14ac:dyDescent="0.2"/>
    <row r="48587" ht="12.75" customHeight="1" x14ac:dyDescent="0.2"/>
    <row r="48588" ht="12.75" customHeight="1" x14ac:dyDescent="0.2"/>
    <row r="48589" ht="12.75" customHeight="1" x14ac:dyDescent="0.2"/>
    <row r="48590" ht="12.75" customHeight="1" x14ac:dyDescent="0.2"/>
    <row r="48591" ht="12.75" customHeight="1" x14ac:dyDescent="0.2"/>
    <row r="48592" ht="12.75" customHeight="1" x14ac:dyDescent="0.2"/>
    <row r="48593" ht="12.75" customHeight="1" x14ac:dyDescent="0.2"/>
    <row r="48594" ht="12.75" customHeight="1" x14ac:dyDescent="0.2"/>
    <row r="48595" ht="12.75" customHeight="1" x14ac:dyDescent="0.2"/>
    <row r="48596" ht="12.75" customHeight="1" x14ac:dyDescent="0.2"/>
    <row r="48597" ht="12.75" customHeight="1" x14ac:dyDescent="0.2"/>
    <row r="48598" ht="12.75" customHeight="1" x14ac:dyDescent="0.2"/>
    <row r="48599" ht="12.75" customHeight="1" x14ac:dyDescent="0.2"/>
    <row r="48600" ht="12.75" customHeight="1" x14ac:dyDescent="0.2"/>
    <row r="48601" ht="12.75" customHeight="1" x14ac:dyDescent="0.2"/>
    <row r="48602" ht="12.75" customHeight="1" x14ac:dyDescent="0.2"/>
    <row r="48603" ht="12.75" customHeight="1" x14ac:dyDescent="0.2"/>
    <row r="48604" ht="12.75" customHeight="1" x14ac:dyDescent="0.2"/>
    <row r="48605" ht="12.75" customHeight="1" x14ac:dyDescent="0.2"/>
    <row r="48606" ht="12.75" customHeight="1" x14ac:dyDescent="0.2"/>
    <row r="48607" ht="12.75" customHeight="1" x14ac:dyDescent="0.2"/>
    <row r="48608" ht="12.75" customHeight="1" x14ac:dyDescent="0.2"/>
    <row r="48609" ht="12.75" customHeight="1" x14ac:dyDescent="0.2"/>
    <row r="48610" ht="12.75" customHeight="1" x14ac:dyDescent="0.2"/>
    <row r="48611" ht="12.75" customHeight="1" x14ac:dyDescent="0.2"/>
    <row r="48612" ht="12.75" customHeight="1" x14ac:dyDescent="0.2"/>
    <row r="48613" ht="12.75" customHeight="1" x14ac:dyDescent="0.2"/>
    <row r="48614" ht="12.75" customHeight="1" x14ac:dyDescent="0.2"/>
    <row r="48615" ht="12.75" customHeight="1" x14ac:dyDescent="0.2"/>
    <row r="48616" ht="12.75" customHeight="1" x14ac:dyDescent="0.2"/>
    <row r="48617" ht="12.75" customHeight="1" x14ac:dyDescent="0.2"/>
    <row r="48618" ht="12.75" customHeight="1" x14ac:dyDescent="0.2"/>
    <row r="48619" ht="12.75" customHeight="1" x14ac:dyDescent="0.2"/>
    <row r="48620" ht="12.75" customHeight="1" x14ac:dyDescent="0.2"/>
    <row r="48621" ht="12.75" customHeight="1" x14ac:dyDescent="0.2"/>
    <row r="48622" ht="12.75" customHeight="1" x14ac:dyDescent="0.2"/>
    <row r="48623" ht="12.75" customHeight="1" x14ac:dyDescent="0.2"/>
    <row r="48624" ht="12.75" customHeight="1" x14ac:dyDescent="0.2"/>
    <row r="48625" ht="12.75" customHeight="1" x14ac:dyDescent="0.2"/>
    <row r="48626" ht="12.75" customHeight="1" x14ac:dyDescent="0.2"/>
    <row r="48627" ht="12.75" customHeight="1" x14ac:dyDescent="0.2"/>
    <row r="48628" ht="12.75" customHeight="1" x14ac:dyDescent="0.2"/>
    <row r="48629" ht="12.75" customHeight="1" x14ac:dyDescent="0.2"/>
    <row r="48630" ht="12.75" customHeight="1" x14ac:dyDescent="0.2"/>
    <row r="48631" ht="12.75" customHeight="1" x14ac:dyDescent="0.2"/>
    <row r="48632" ht="12.75" customHeight="1" x14ac:dyDescent="0.2"/>
    <row r="48633" ht="12.75" customHeight="1" x14ac:dyDescent="0.2"/>
    <row r="48634" ht="12.75" customHeight="1" x14ac:dyDescent="0.2"/>
    <row r="48635" ht="12.75" customHeight="1" x14ac:dyDescent="0.2"/>
    <row r="48636" ht="12.75" customHeight="1" x14ac:dyDescent="0.2"/>
    <row r="48637" ht="12.75" customHeight="1" x14ac:dyDescent="0.2"/>
    <row r="48638" ht="12.75" customHeight="1" x14ac:dyDescent="0.2"/>
    <row r="48639" ht="12.75" customHeight="1" x14ac:dyDescent="0.2"/>
    <row r="48640" ht="12.75" customHeight="1" x14ac:dyDescent="0.2"/>
    <row r="48641" ht="12.75" customHeight="1" x14ac:dyDescent="0.2"/>
    <row r="48642" ht="12.75" customHeight="1" x14ac:dyDescent="0.2"/>
    <row r="48643" ht="12.75" customHeight="1" x14ac:dyDescent="0.2"/>
    <row r="48644" ht="12.75" customHeight="1" x14ac:dyDescent="0.2"/>
    <row r="48645" ht="12.75" customHeight="1" x14ac:dyDescent="0.2"/>
    <row r="48646" ht="12.75" customHeight="1" x14ac:dyDescent="0.2"/>
    <row r="48647" ht="12.75" customHeight="1" x14ac:dyDescent="0.2"/>
    <row r="48648" ht="12.75" customHeight="1" x14ac:dyDescent="0.2"/>
    <row r="48649" ht="12.75" customHeight="1" x14ac:dyDescent="0.2"/>
    <row r="48650" ht="12.75" customHeight="1" x14ac:dyDescent="0.2"/>
    <row r="48651" ht="12.75" customHeight="1" x14ac:dyDescent="0.2"/>
    <row r="48652" ht="12.75" customHeight="1" x14ac:dyDescent="0.2"/>
    <row r="48653" ht="12.75" customHeight="1" x14ac:dyDescent="0.2"/>
    <row r="48654" ht="12.75" customHeight="1" x14ac:dyDescent="0.2"/>
    <row r="48655" ht="12.75" customHeight="1" x14ac:dyDescent="0.2"/>
    <row r="48656" ht="12.75" customHeight="1" x14ac:dyDescent="0.2"/>
    <row r="48657" ht="12.75" customHeight="1" x14ac:dyDescent="0.2"/>
    <row r="48658" ht="12.75" customHeight="1" x14ac:dyDescent="0.2"/>
    <row r="48659" ht="12.75" customHeight="1" x14ac:dyDescent="0.2"/>
    <row r="48660" ht="12.75" customHeight="1" x14ac:dyDescent="0.2"/>
    <row r="48661" ht="12.75" customHeight="1" x14ac:dyDescent="0.2"/>
    <row r="48662" ht="12.75" customHeight="1" x14ac:dyDescent="0.2"/>
    <row r="48663" ht="12.75" customHeight="1" x14ac:dyDescent="0.2"/>
    <row r="48664" ht="12.75" customHeight="1" x14ac:dyDescent="0.2"/>
    <row r="48665" ht="12.75" customHeight="1" x14ac:dyDescent="0.2"/>
    <row r="48666" ht="12.75" customHeight="1" x14ac:dyDescent="0.2"/>
    <row r="48667" ht="12.75" customHeight="1" x14ac:dyDescent="0.2"/>
    <row r="48668" ht="12.75" customHeight="1" x14ac:dyDescent="0.2"/>
    <row r="48669" ht="12.75" customHeight="1" x14ac:dyDescent="0.2"/>
    <row r="48670" ht="12.75" customHeight="1" x14ac:dyDescent="0.2"/>
    <row r="48671" ht="12.75" customHeight="1" x14ac:dyDescent="0.2"/>
    <row r="48672" ht="12.75" customHeight="1" x14ac:dyDescent="0.2"/>
    <row r="48673" ht="12.75" customHeight="1" x14ac:dyDescent="0.2"/>
    <row r="48674" ht="12.75" customHeight="1" x14ac:dyDescent="0.2"/>
    <row r="48675" ht="12.75" customHeight="1" x14ac:dyDescent="0.2"/>
    <row r="48676" ht="12.75" customHeight="1" x14ac:dyDescent="0.2"/>
    <row r="48677" ht="12.75" customHeight="1" x14ac:dyDescent="0.2"/>
    <row r="48678" ht="12.75" customHeight="1" x14ac:dyDescent="0.2"/>
    <row r="48679" ht="12.75" customHeight="1" x14ac:dyDescent="0.2"/>
    <row r="48680" ht="12.75" customHeight="1" x14ac:dyDescent="0.2"/>
    <row r="48681" ht="12.75" customHeight="1" x14ac:dyDescent="0.2"/>
    <row r="48682" ht="12.75" customHeight="1" x14ac:dyDescent="0.2"/>
    <row r="48683" ht="12.75" customHeight="1" x14ac:dyDescent="0.2"/>
    <row r="48684" ht="12.75" customHeight="1" x14ac:dyDescent="0.2"/>
    <row r="48685" ht="12.75" customHeight="1" x14ac:dyDescent="0.2"/>
    <row r="48686" ht="12.75" customHeight="1" x14ac:dyDescent="0.2"/>
    <row r="48687" ht="12.75" customHeight="1" x14ac:dyDescent="0.2"/>
    <row r="48688" ht="12.75" customHeight="1" x14ac:dyDescent="0.2"/>
    <row r="48689" ht="12.75" customHeight="1" x14ac:dyDescent="0.2"/>
    <row r="48690" ht="12.75" customHeight="1" x14ac:dyDescent="0.2"/>
    <row r="48691" ht="12.75" customHeight="1" x14ac:dyDescent="0.2"/>
    <row r="48692" ht="12.75" customHeight="1" x14ac:dyDescent="0.2"/>
    <row r="48693" ht="12.75" customHeight="1" x14ac:dyDescent="0.2"/>
    <row r="48694" ht="12.75" customHeight="1" x14ac:dyDescent="0.2"/>
    <row r="48695" ht="12.75" customHeight="1" x14ac:dyDescent="0.2"/>
    <row r="48696" ht="12.75" customHeight="1" x14ac:dyDescent="0.2"/>
    <row r="48697" ht="12.75" customHeight="1" x14ac:dyDescent="0.2"/>
    <row r="48698" ht="12.75" customHeight="1" x14ac:dyDescent="0.2"/>
    <row r="48699" ht="12.75" customHeight="1" x14ac:dyDescent="0.2"/>
    <row r="48700" ht="12.75" customHeight="1" x14ac:dyDescent="0.2"/>
    <row r="48701" ht="12.75" customHeight="1" x14ac:dyDescent="0.2"/>
    <row r="48702" ht="12.75" customHeight="1" x14ac:dyDescent="0.2"/>
    <row r="48703" ht="12.75" customHeight="1" x14ac:dyDescent="0.2"/>
    <row r="48704" ht="12.75" customHeight="1" x14ac:dyDescent="0.2"/>
    <row r="48705" ht="12.75" customHeight="1" x14ac:dyDescent="0.2"/>
    <row r="48706" ht="12.75" customHeight="1" x14ac:dyDescent="0.2"/>
    <row r="48707" ht="12.75" customHeight="1" x14ac:dyDescent="0.2"/>
    <row r="48708" ht="12.75" customHeight="1" x14ac:dyDescent="0.2"/>
    <row r="48709" ht="12.75" customHeight="1" x14ac:dyDescent="0.2"/>
    <row r="48710" ht="12.75" customHeight="1" x14ac:dyDescent="0.2"/>
    <row r="48711" ht="12.75" customHeight="1" x14ac:dyDescent="0.2"/>
    <row r="48712" ht="12.75" customHeight="1" x14ac:dyDescent="0.2"/>
    <row r="48713" ht="12.75" customHeight="1" x14ac:dyDescent="0.2"/>
    <row r="48714" ht="12.75" customHeight="1" x14ac:dyDescent="0.2"/>
    <row r="48715" ht="12.75" customHeight="1" x14ac:dyDescent="0.2"/>
    <row r="48716" ht="12.75" customHeight="1" x14ac:dyDescent="0.2"/>
    <row r="48717" ht="12.75" customHeight="1" x14ac:dyDescent="0.2"/>
    <row r="48718" ht="12.75" customHeight="1" x14ac:dyDescent="0.2"/>
    <row r="48719" ht="12.75" customHeight="1" x14ac:dyDescent="0.2"/>
    <row r="48720" ht="12.75" customHeight="1" x14ac:dyDescent="0.2"/>
    <row r="48721" ht="12.75" customHeight="1" x14ac:dyDescent="0.2"/>
    <row r="48722" ht="12.75" customHeight="1" x14ac:dyDescent="0.2"/>
    <row r="48723" ht="12.75" customHeight="1" x14ac:dyDescent="0.2"/>
    <row r="48724" ht="12.75" customHeight="1" x14ac:dyDescent="0.2"/>
    <row r="48725" ht="12.75" customHeight="1" x14ac:dyDescent="0.2"/>
    <row r="48726" ht="12.75" customHeight="1" x14ac:dyDescent="0.2"/>
    <row r="48727" ht="12.75" customHeight="1" x14ac:dyDescent="0.2"/>
    <row r="48728" ht="12.75" customHeight="1" x14ac:dyDescent="0.2"/>
    <row r="48729" ht="12.75" customHeight="1" x14ac:dyDescent="0.2"/>
    <row r="48730" ht="12.75" customHeight="1" x14ac:dyDescent="0.2"/>
    <row r="48731" ht="12.75" customHeight="1" x14ac:dyDescent="0.2"/>
    <row r="48732" ht="12.75" customHeight="1" x14ac:dyDescent="0.2"/>
    <row r="48733" ht="12.75" customHeight="1" x14ac:dyDescent="0.2"/>
    <row r="48734" ht="12.75" customHeight="1" x14ac:dyDescent="0.2"/>
    <row r="48735" ht="12.75" customHeight="1" x14ac:dyDescent="0.2"/>
    <row r="48736" ht="12.75" customHeight="1" x14ac:dyDescent="0.2"/>
    <row r="48737" ht="12.75" customHeight="1" x14ac:dyDescent="0.2"/>
    <row r="48738" ht="12.75" customHeight="1" x14ac:dyDescent="0.2"/>
    <row r="48739" ht="12.75" customHeight="1" x14ac:dyDescent="0.2"/>
    <row r="48740" ht="12.75" customHeight="1" x14ac:dyDescent="0.2"/>
    <row r="48741" ht="12.75" customHeight="1" x14ac:dyDescent="0.2"/>
    <row r="48742" ht="12.75" customHeight="1" x14ac:dyDescent="0.2"/>
    <row r="48743" ht="12.75" customHeight="1" x14ac:dyDescent="0.2"/>
    <row r="48744" ht="12.75" customHeight="1" x14ac:dyDescent="0.2"/>
    <row r="48745" ht="12.75" customHeight="1" x14ac:dyDescent="0.2"/>
    <row r="48746" ht="12.75" customHeight="1" x14ac:dyDescent="0.2"/>
    <row r="48747" ht="12.75" customHeight="1" x14ac:dyDescent="0.2"/>
    <row r="48748" ht="12.75" customHeight="1" x14ac:dyDescent="0.2"/>
    <row r="48749" ht="12.75" customHeight="1" x14ac:dyDescent="0.2"/>
    <row r="48750" ht="12.75" customHeight="1" x14ac:dyDescent="0.2"/>
    <row r="48751" ht="12.75" customHeight="1" x14ac:dyDescent="0.2"/>
    <row r="48752" ht="12.75" customHeight="1" x14ac:dyDescent="0.2"/>
    <row r="48753" ht="12.75" customHeight="1" x14ac:dyDescent="0.2"/>
    <row r="48754" ht="12.75" customHeight="1" x14ac:dyDescent="0.2"/>
    <row r="48755" ht="12.75" customHeight="1" x14ac:dyDescent="0.2"/>
    <row r="48756" ht="12.75" customHeight="1" x14ac:dyDescent="0.2"/>
    <row r="48757" ht="12.75" customHeight="1" x14ac:dyDescent="0.2"/>
    <row r="48758" ht="12.75" customHeight="1" x14ac:dyDescent="0.2"/>
    <row r="48759" ht="12.75" customHeight="1" x14ac:dyDescent="0.2"/>
    <row r="48760" ht="12.75" customHeight="1" x14ac:dyDescent="0.2"/>
    <row r="48761" ht="12.75" customHeight="1" x14ac:dyDescent="0.2"/>
    <row r="48762" ht="12.75" customHeight="1" x14ac:dyDescent="0.2"/>
    <row r="48763" ht="12.75" customHeight="1" x14ac:dyDescent="0.2"/>
    <row r="48764" ht="12.75" customHeight="1" x14ac:dyDescent="0.2"/>
    <row r="48765" ht="12.75" customHeight="1" x14ac:dyDescent="0.2"/>
    <row r="48766" ht="12.75" customHeight="1" x14ac:dyDescent="0.2"/>
    <row r="48767" ht="12.75" customHeight="1" x14ac:dyDescent="0.2"/>
    <row r="48768" ht="12.75" customHeight="1" x14ac:dyDescent="0.2"/>
    <row r="48769" ht="12.75" customHeight="1" x14ac:dyDescent="0.2"/>
    <row r="48770" ht="12.75" customHeight="1" x14ac:dyDescent="0.2"/>
    <row r="48771" ht="12.75" customHeight="1" x14ac:dyDescent="0.2"/>
    <row r="48772" ht="12.75" customHeight="1" x14ac:dyDescent="0.2"/>
    <row r="48773" ht="12.75" customHeight="1" x14ac:dyDescent="0.2"/>
    <row r="48774" ht="12.75" customHeight="1" x14ac:dyDescent="0.2"/>
    <row r="48775" ht="12.75" customHeight="1" x14ac:dyDescent="0.2"/>
    <row r="48776" ht="12.75" customHeight="1" x14ac:dyDescent="0.2"/>
    <row r="48777" ht="12.75" customHeight="1" x14ac:dyDescent="0.2"/>
    <row r="48778" ht="12.75" customHeight="1" x14ac:dyDescent="0.2"/>
    <row r="48779" ht="12.75" customHeight="1" x14ac:dyDescent="0.2"/>
    <row r="48780" ht="12.75" customHeight="1" x14ac:dyDescent="0.2"/>
    <row r="48781" ht="12.75" customHeight="1" x14ac:dyDescent="0.2"/>
    <row r="48782" ht="12.75" customHeight="1" x14ac:dyDescent="0.2"/>
    <row r="48783" ht="12.75" customHeight="1" x14ac:dyDescent="0.2"/>
    <row r="48784" ht="12.75" customHeight="1" x14ac:dyDescent="0.2"/>
    <row r="48785" ht="12.75" customHeight="1" x14ac:dyDescent="0.2"/>
    <row r="48786" ht="12.75" customHeight="1" x14ac:dyDescent="0.2"/>
    <row r="48787" ht="12.75" customHeight="1" x14ac:dyDescent="0.2"/>
    <row r="48788" ht="12.75" customHeight="1" x14ac:dyDescent="0.2"/>
    <row r="48789" ht="12.75" customHeight="1" x14ac:dyDescent="0.2"/>
    <row r="48790" ht="12.75" customHeight="1" x14ac:dyDescent="0.2"/>
    <row r="48791" ht="12.75" customHeight="1" x14ac:dyDescent="0.2"/>
    <row r="48792" ht="12.75" customHeight="1" x14ac:dyDescent="0.2"/>
    <row r="48793" ht="12.75" customHeight="1" x14ac:dyDescent="0.2"/>
    <row r="48794" ht="12.75" customHeight="1" x14ac:dyDescent="0.2"/>
    <row r="48795" ht="12.75" customHeight="1" x14ac:dyDescent="0.2"/>
    <row r="48796" ht="12.75" customHeight="1" x14ac:dyDescent="0.2"/>
    <row r="48797" ht="12.75" customHeight="1" x14ac:dyDescent="0.2"/>
    <row r="48798" ht="12.75" customHeight="1" x14ac:dyDescent="0.2"/>
    <row r="48799" ht="12.75" customHeight="1" x14ac:dyDescent="0.2"/>
    <row r="48800" ht="12.75" customHeight="1" x14ac:dyDescent="0.2"/>
    <row r="48801" ht="12.75" customHeight="1" x14ac:dyDescent="0.2"/>
    <row r="48802" ht="12.75" customHeight="1" x14ac:dyDescent="0.2"/>
    <row r="48803" ht="12.75" customHeight="1" x14ac:dyDescent="0.2"/>
    <row r="48804" ht="12.75" customHeight="1" x14ac:dyDescent="0.2"/>
    <row r="48805" ht="12.75" customHeight="1" x14ac:dyDescent="0.2"/>
    <row r="48806" ht="12.75" customHeight="1" x14ac:dyDescent="0.2"/>
    <row r="48807" ht="12.75" customHeight="1" x14ac:dyDescent="0.2"/>
    <row r="48808" ht="12.75" customHeight="1" x14ac:dyDescent="0.2"/>
    <row r="48809" ht="12.75" customHeight="1" x14ac:dyDescent="0.2"/>
    <row r="48810" ht="12.75" customHeight="1" x14ac:dyDescent="0.2"/>
    <row r="48811" ht="12.75" customHeight="1" x14ac:dyDescent="0.2"/>
    <row r="48812" ht="12.75" customHeight="1" x14ac:dyDescent="0.2"/>
    <row r="48813" ht="12.75" customHeight="1" x14ac:dyDescent="0.2"/>
    <row r="48814" ht="12.75" customHeight="1" x14ac:dyDescent="0.2"/>
    <row r="48815" ht="12.75" customHeight="1" x14ac:dyDescent="0.2"/>
    <row r="48816" ht="12.75" customHeight="1" x14ac:dyDescent="0.2"/>
    <row r="48817" ht="12.75" customHeight="1" x14ac:dyDescent="0.2"/>
    <row r="48818" ht="12.75" customHeight="1" x14ac:dyDescent="0.2"/>
    <row r="48819" ht="12.75" customHeight="1" x14ac:dyDescent="0.2"/>
    <row r="48820" ht="12.75" customHeight="1" x14ac:dyDescent="0.2"/>
    <row r="48821" ht="12.75" customHeight="1" x14ac:dyDescent="0.2"/>
    <row r="48822" ht="12.75" customHeight="1" x14ac:dyDescent="0.2"/>
    <row r="48823" ht="12.75" customHeight="1" x14ac:dyDescent="0.2"/>
    <row r="48824" ht="12.75" customHeight="1" x14ac:dyDescent="0.2"/>
    <row r="48825" ht="12.75" customHeight="1" x14ac:dyDescent="0.2"/>
    <row r="48826" ht="12.75" customHeight="1" x14ac:dyDescent="0.2"/>
    <row r="48827" ht="12.75" customHeight="1" x14ac:dyDescent="0.2"/>
    <row r="48828" ht="12.75" customHeight="1" x14ac:dyDescent="0.2"/>
    <row r="48829" ht="12.75" customHeight="1" x14ac:dyDescent="0.2"/>
    <row r="48830" ht="12.75" customHeight="1" x14ac:dyDescent="0.2"/>
    <row r="48831" ht="12.75" customHeight="1" x14ac:dyDescent="0.2"/>
    <row r="48832" ht="12.75" customHeight="1" x14ac:dyDescent="0.2"/>
    <row r="48833" ht="12.75" customHeight="1" x14ac:dyDescent="0.2"/>
    <row r="48834" ht="12.75" customHeight="1" x14ac:dyDescent="0.2"/>
    <row r="48835" ht="12.75" customHeight="1" x14ac:dyDescent="0.2"/>
    <row r="48836" ht="12.75" customHeight="1" x14ac:dyDescent="0.2"/>
    <row r="48837" ht="12.75" customHeight="1" x14ac:dyDescent="0.2"/>
    <row r="48838" ht="12.75" customHeight="1" x14ac:dyDescent="0.2"/>
    <row r="48839" ht="12.75" customHeight="1" x14ac:dyDescent="0.2"/>
    <row r="48840" ht="12.75" customHeight="1" x14ac:dyDescent="0.2"/>
    <row r="48841" ht="12.75" customHeight="1" x14ac:dyDescent="0.2"/>
    <row r="48842" ht="12.75" customHeight="1" x14ac:dyDescent="0.2"/>
    <row r="48843" ht="12.75" customHeight="1" x14ac:dyDescent="0.2"/>
    <row r="48844" ht="12.75" customHeight="1" x14ac:dyDescent="0.2"/>
    <row r="48845" ht="12.75" customHeight="1" x14ac:dyDescent="0.2"/>
    <row r="48846" ht="12.75" customHeight="1" x14ac:dyDescent="0.2"/>
    <row r="48847" ht="12.75" customHeight="1" x14ac:dyDescent="0.2"/>
    <row r="48848" ht="12.75" customHeight="1" x14ac:dyDescent="0.2"/>
    <row r="48849" ht="12.75" customHeight="1" x14ac:dyDescent="0.2"/>
    <row r="48850" ht="12.75" customHeight="1" x14ac:dyDescent="0.2"/>
    <row r="48851" ht="12.75" customHeight="1" x14ac:dyDescent="0.2"/>
    <row r="48852" ht="12.75" customHeight="1" x14ac:dyDescent="0.2"/>
    <row r="48853" ht="12.75" customHeight="1" x14ac:dyDescent="0.2"/>
    <row r="48854" ht="12.75" customHeight="1" x14ac:dyDescent="0.2"/>
    <row r="48855" ht="12.75" customHeight="1" x14ac:dyDescent="0.2"/>
    <row r="48856" ht="12.75" customHeight="1" x14ac:dyDescent="0.2"/>
    <row r="48857" ht="12.75" customHeight="1" x14ac:dyDescent="0.2"/>
    <row r="48858" ht="12.75" customHeight="1" x14ac:dyDescent="0.2"/>
    <row r="48859" ht="12.75" customHeight="1" x14ac:dyDescent="0.2"/>
    <row r="48860" ht="12.75" customHeight="1" x14ac:dyDescent="0.2"/>
    <row r="48861" ht="12.75" customHeight="1" x14ac:dyDescent="0.2"/>
    <row r="48862" ht="12.75" customHeight="1" x14ac:dyDescent="0.2"/>
    <row r="48863" ht="12.75" customHeight="1" x14ac:dyDescent="0.2"/>
    <row r="48864" ht="12.75" customHeight="1" x14ac:dyDescent="0.2"/>
    <row r="48865" ht="12.75" customHeight="1" x14ac:dyDescent="0.2"/>
    <row r="48866" ht="12.75" customHeight="1" x14ac:dyDescent="0.2"/>
    <row r="48867" ht="12.75" customHeight="1" x14ac:dyDescent="0.2"/>
    <row r="48868" ht="12.75" customHeight="1" x14ac:dyDescent="0.2"/>
    <row r="48869" ht="12.75" customHeight="1" x14ac:dyDescent="0.2"/>
    <row r="48870" ht="12.75" customHeight="1" x14ac:dyDescent="0.2"/>
    <row r="48871" ht="12.75" customHeight="1" x14ac:dyDescent="0.2"/>
    <row r="48872" ht="12.75" customHeight="1" x14ac:dyDescent="0.2"/>
    <row r="48873" ht="12.75" customHeight="1" x14ac:dyDescent="0.2"/>
    <row r="48874" ht="12.75" customHeight="1" x14ac:dyDescent="0.2"/>
    <row r="48875" ht="12.75" customHeight="1" x14ac:dyDescent="0.2"/>
    <row r="48876" ht="12.75" customHeight="1" x14ac:dyDescent="0.2"/>
    <row r="48877" ht="12.75" customHeight="1" x14ac:dyDescent="0.2"/>
    <row r="48878" ht="12.75" customHeight="1" x14ac:dyDescent="0.2"/>
    <row r="48879" ht="12.75" customHeight="1" x14ac:dyDescent="0.2"/>
    <row r="48880" ht="12.75" customHeight="1" x14ac:dyDescent="0.2"/>
    <row r="48881" ht="12.75" customHeight="1" x14ac:dyDescent="0.2"/>
    <row r="48882" ht="12.75" customHeight="1" x14ac:dyDescent="0.2"/>
    <row r="48883" ht="12.75" customHeight="1" x14ac:dyDescent="0.2"/>
    <row r="48884" ht="12.75" customHeight="1" x14ac:dyDescent="0.2"/>
    <row r="48885" ht="12.75" customHeight="1" x14ac:dyDescent="0.2"/>
    <row r="48886" ht="12.75" customHeight="1" x14ac:dyDescent="0.2"/>
    <row r="48887" ht="12.75" customHeight="1" x14ac:dyDescent="0.2"/>
    <row r="48888" ht="12.75" customHeight="1" x14ac:dyDescent="0.2"/>
    <row r="48889" ht="12.75" customHeight="1" x14ac:dyDescent="0.2"/>
    <row r="48890" ht="12.75" customHeight="1" x14ac:dyDescent="0.2"/>
    <row r="48891" ht="12.75" customHeight="1" x14ac:dyDescent="0.2"/>
    <row r="48892" ht="12.75" customHeight="1" x14ac:dyDescent="0.2"/>
    <row r="48893" ht="12.75" customHeight="1" x14ac:dyDescent="0.2"/>
    <row r="48894" ht="12.75" customHeight="1" x14ac:dyDescent="0.2"/>
    <row r="48895" ht="12.75" customHeight="1" x14ac:dyDescent="0.2"/>
    <row r="48896" ht="12.75" customHeight="1" x14ac:dyDescent="0.2"/>
    <row r="48897" ht="12.75" customHeight="1" x14ac:dyDescent="0.2"/>
    <row r="48898" ht="12.75" customHeight="1" x14ac:dyDescent="0.2"/>
    <row r="48899" ht="12.75" customHeight="1" x14ac:dyDescent="0.2"/>
    <row r="48900" ht="12.75" customHeight="1" x14ac:dyDescent="0.2"/>
    <row r="48901" ht="12.75" customHeight="1" x14ac:dyDescent="0.2"/>
    <row r="48902" ht="12.75" customHeight="1" x14ac:dyDescent="0.2"/>
    <row r="48903" ht="12.75" customHeight="1" x14ac:dyDescent="0.2"/>
    <row r="48904" ht="12.75" customHeight="1" x14ac:dyDescent="0.2"/>
    <row r="48905" ht="12.75" customHeight="1" x14ac:dyDescent="0.2"/>
    <row r="48906" ht="12.75" customHeight="1" x14ac:dyDescent="0.2"/>
    <row r="48907" ht="12.75" customHeight="1" x14ac:dyDescent="0.2"/>
    <row r="48908" ht="12.75" customHeight="1" x14ac:dyDescent="0.2"/>
    <row r="48909" ht="12.75" customHeight="1" x14ac:dyDescent="0.2"/>
    <row r="48910" ht="12.75" customHeight="1" x14ac:dyDescent="0.2"/>
    <row r="48911" ht="12.75" customHeight="1" x14ac:dyDescent="0.2"/>
    <row r="48912" ht="12.75" customHeight="1" x14ac:dyDescent="0.2"/>
    <row r="48913" ht="12.75" customHeight="1" x14ac:dyDescent="0.2"/>
    <row r="48914" ht="12.75" customHeight="1" x14ac:dyDescent="0.2"/>
    <row r="48915" ht="12.75" customHeight="1" x14ac:dyDescent="0.2"/>
    <row r="48916" ht="12.75" customHeight="1" x14ac:dyDescent="0.2"/>
    <row r="48917" ht="12.75" customHeight="1" x14ac:dyDescent="0.2"/>
    <row r="48918" ht="12.75" customHeight="1" x14ac:dyDescent="0.2"/>
    <row r="48919" ht="12.75" customHeight="1" x14ac:dyDescent="0.2"/>
    <row r="48920" ht="12.75" customHeight="1" x14ac:dyDescent="0.2"/>
    <row r="48921" ht="12.75" customHeight="1" x14ac:dyDescent="0.2"/>
    <row r="48922" ht="12.75" customHeight="1" x14ac:dyDescent="0.2"/>
    <row r="48923" ht="12.75" customHeight="1" x14ac:dyDescent="0.2"/>
    <row r="48924" ht="12.75" customHeight="1" x14ac:dyDescent="0.2"/>
    <row r="48925" ht="12.75" customHeight="1" x14ac:dyDescent="0.2"/>
    <row r="48926" ht="12.75" customHeight="1" x14ac:dyDescent="0.2"/>
    <row r="48927" ht="12.75" customHeight="1" x14ac:dyDescent="0.2"/>
    <row r="48928" ht="12.75" customHeight="1" x14ac:dyDescent="0.2"/>
    <row r="48929" ht="12.75" customHeight="1" x14ac:dyDescent="0.2"/>
    <row r="48930" ht="12.75" customHeight="1" x14ac:dyDescent="0.2"/>
    <row r="48931" ht="12.75" customHeight="1" x14ac:dyDescent="0.2"/>
    <row r="48932" ht="12.75" customHeight="1" x14ac:dyDescent="0.2"/>
    <row r="48933" ht="12.75" customHeight="1" x14ac:dyDescent="0.2"/>
    <row r="48934" ht="12.75" customHeight="1" x14ac:dyDescent="0.2"/>
    <row r="48935" ht="12.75" customHeight="1" x14ac:dyDescent="0.2"/>
    <row r="48936" ht="12.75" customHeight="1" x14ac:dyDescent="0.2"/>
    <row r="48937" ht="12.75" customHeight="1" x14ac:dyDescent="0.2"/>
    <row r="48938" ht="12.75" customHeight="1" x14ac:dyDescent="0.2"/>
    <row r="48939" ht="12.75" customHeight="1" x14ac:dyDescent="0.2"/>
    <row r="48940" ht="12.75" customHeight="1" x14ac:dyDescent="0.2"/>
    <row r="48941" ht="12.75" customHeight="1" x14ac:dyDescent="0.2"/>
    <row r="48942" ht="12.75" customHeight="1" x14ac:dyDescent="0.2"/>
    <row r="48943" ht="12.75" customHeight="1" x14ac:dyDescent="0.2"/>
    <row r="48944" ht="12.75" customHeight="1" x14ac:dyDescent="0.2"/>
    <row r="48945" ht="12.75" customHeight="1" x14ac:dyDescent="0.2"/>
    <row r="48946" ht="12.75" customHeight="1" x14ac:dyDescent="0.2"/>
    <row r="48947" ht="12.75" customHeight="1" x14ac:dyDescent="0.2"/>
    <row r="48948" ht="12.75" customHeight="1" x14ac:dyDescent="0.2"/>
    <row r="48949" ht="12.75" customHeight="1" x14ac:dyDescent="0.2"/>
    <row r="48950" ht="12.75" customHeight="1" x14ac:dyDescent="0.2"/>
    <row r="48951" ht="12.75" customHeight="1" x14ac:dyDescent="0.2"/>
    <row r="48952" ht="12.75" customHeight="1" x14ac:dyDescent="0.2"/>
    <row r="48953" ht="12.75" customHeight="1" x14ac:dyDescent="0.2"/>
    <row r="48954" ht="12.75" customHeight="1" x14ac:dyDescent="0.2"/>
    <row r="48955" ht="12.75" customHeight="1" x14ac:dyDescent="0.2"/>
    <row r="48956" ht="12.75" customHeight="1" x14ac:dyDescent="0.2"/>
    <row r="48957" ht="12.75" customHeight="1" x14ac:dyDescent="0.2"/>
    <row r="48958" ht="12.75" customHeight="1" x14ac:dyDescent="0.2"/>
    <row r="48959" ht="12.75" customHeight="1" x14ac:dyDescent="0.2"/>
    <row r="48960" ht="12.75" customHeight="1" x14ac:dyDescent="0.2"/>
    <row r="48961" ht="12.75" customHeight="1" x14ac:dyDescent="0.2"/>
    <row r="48962" ht="12.75" customHeight="1" x14ac:dyDescent="0.2"/>
    <row r="48963" ht="12.75" customHeight="1" x14ac:dyDescent="0.2"/>
    <row r="48964" ht="12.75" customHeight="1" x14ac:dyDescent="0.2"/>
    <row r="48965" ht="12.75" customHeight="1" x14ac:dyDescent="0.2"/>
    <row r="48966" ht="12.75" customHeight="1" x14ac:dyDescent="0.2"/>
    <row r="48967" ht="12.75" customHeight="1" x14ac:dyDescent="0.2"/>
    <row r="48968" ht="12.75" customHeight="1" x14ac:dyDescent="0.2"/>
    <row r="48969" ht="12.75" customHeight="1" x14ac:dyDescent="0.2"/>
    <row r="48970" ht="12.75" customHeight="1" x14ac:dyDescent="0.2"/>
    <row r="48971" ht="12.75" customHeight="1" x14ac:dyDescent="0.2"/>
    <row r="48972" ht="12.75" customHeight="1" x14ac:dyDescent="0.2"/>
    <row r="48973" ht="12.75" customHeight="1" x14ac:dyDescent="0.2"/>
    <row r="48974" ht="12.75" customHeight="1" x14ac:dyDescent="0.2"/>
    <row r="48975" ht="12.75" customHeight="1" x14ac:dyDescent="0.2"/>
    <row r="48976" ht="12.75" customHeight="1" x14ac:dyDescent="0.2"/>
    <row r="48977" ht="12.75" customHeight="1" x14ac:dyDescent="0.2"/>
    <row r="48978" ht="12.75" customHeight="1" x14ac:dyDescent="0.2"/>
    <row r="48979" ht="12.75" customHeight="1" x14ac:dyDescent="0.2"/>
    <row r="48980" ht="12.75" customHeight="1" x14ac:dyDescent="0.2"/>
    <row r="48981" ht="12.75" customHeight="1" x14ac:dyDescent="0.2"/>
    <row r="48982" ht="12.75" customHeight="1" x14ac:dyDescent="0.2"/>
    <row r="48983" ht="12.75" customHeight="1" x14ac:dyDescent="0.2"/>
    <row r="48984" ht="12.75" customHeight="1" x14ac:dyDescent="0.2"/>
    <row r="48985" ht="12.75" customHeight="1" x14ac:dyDescent="0.2"/>
    <row r="48986" ht="12.75" customHeight="1" x14ac:dyDescent="0.2"/>
    <row r="48987" ht="12.75" customHeight="1" x14ac:dyDescent="0.2"/>
    <row r="48988" ht="12.75" customHeight="1" x14ac:dyDescent="0.2"/>
    <row r="48989" ht="12.75" customHeight="1" x14ac:dyDescent="0.2"/>
    <row r="48990" ht="12.75" customHeight="1" x14ac:dyDescent="0.2"/>
    <row r="48991" ht="12.75" customHeight="1" x14ac:dyDescent="0.2"/>
    <row r="48992" ht="12.75" customHeight="1" x14ac:dyDescent="0.2"/>
    <row r="48993" ht="12.75" customHeight="1" x14ac:dyDescent="0.2"/>
    <row r="48994" ht="12.75" customHeight="1" x14ac:dyDescent="0.2"/>
    <row r="48995" ht="12.75" customHeight="1" x14ac:dyDescent="0.2"/>
    <row r="48996" ht="12.75" customHeight="1" x14ac:dyDescent="0.2"/>
    <row r="48997" ht="12.75" customHeight="1" x14ac:dyDescent="0.2"/>
    <row r="48998" ht="12.75" customHeight="1" x14ac:dyDescent="0.2"/>
    <row r="48999" ht="12.75" customHeight="1" x14ac:dyDescent="0.2"/>
    <row r="49000" ht="12.75" customHeight="1" x14ac:dyDescent="0.2"/>
    <row r="49001" ht="12.75" customHeight="1" x14ac:dyDescent="0.2"/>
    <row r="49002" ht="12.75" customHeight="1" x14ac:dyDescent="0.2"/>
    <row r="49003" ht="12.75" customHeight="1" x14ac:dyDescent="0.2"/>
    <row r="49004" ht="12.75" customHeight="1" x14ac:dyDescent="0.2"/>
    <row r="49005" ht="12.75" customHeight="1" x14ac:dyDescent="0.2"/>
    <row r="49006" ht="12.75" customHeight="1" x14ac:dyDescent="0.2"/>
    <row r="49007" ht="12.75" customHeight="1" x14ac:dyDescent="0.2"/>
    <row r="49008" ht="12.75" customHeight="1" x14ac:dyDescent="0.2"/>
    <row r="49009" ht="12.75" customHeight="1" x14ac:dyDescent="0.2"/>
    <row r="49010" ht="12.75" customHeight="1" x14ac:dyDescent="0.2"/>
    <row r="49011" ht="12.75" customHeight="1" x14ac:dyDescent="0.2"/>
    <row r="49012" ht="12.75" customHeight="1" x14ac:dyDescent="0.2"/>
    <row r="49013" ht="12.75" customHeight="1" x14ac:dyDescent="0.2"/>
    <row r="49014" ht="12.75" customHeight="1" x14ac:dyDescent="0.2"/>
    <row r="49015" ht="12.75" customHeight="1" x14ac:dyDescent="0.2"/>
    <row r="49016" ht="12.75" customHeight="1" x14ac:dyDescent="0.2"/>
    <row r="49017" ht="12.75" customHeight="1" x14ac:dyDescent="0.2"/>
    <row r="49018" ht="12.75" customHeight="1" x14ac:dyDescent="0.2"/>
    <row r="49019" ht="12.75" customHeight="1" x14ac:dyDescent="0.2"/>
    <row r="49020" ht="12.75" customHeight="1" x14ac:dyDescent="0.2"/>
    <row r="49021" ht="12.75" customHeight="1" x14ac:dyDescent="0.2"/>
    <row r="49022" ht="12.75" customHeight="1" x14ac:dyDescent="0.2"/>
    <row r="49023" ht="12.75" customHeight="1" x14ac:dyDescent="0.2"/>
    <row r="49024" ht="12.75" customHeight="1" x14ac:dyDescent="0.2"/>
    <row r="49025" ht="12.75" customHeight="1" x14ac:dyDescent="0.2"/>
    <row r="49026" ht="12.75" customHeight="1" x14ac:dyDescent="0.2"/>
    <row r="49027" ht="12.75" customHeight="1" x14ac:dyDescent="0.2"/>
    <row r="49028" ht="12.75" customHeight="1" x14ac:dyDescent="0.2"/>
    <row r="49029" ht="12.75" customHeight="1" x14ac:dyDescent="0.2"/>
    <row r="49030" ht="12.75" customHeight="1" x14ac:dyDescent="0.2"/>
    <row r="49031" ht="12.75" customHeight="1" x14ac:dyDescent="0.2"/>
    <row r="49032" ht="12.75" customHeight="1" x14ac:dyDescent="0.2"/>
    <row r="49033" ht="12.75" customHeight="1" x14ac:dyDescent="0.2"/>
    <row r="49034" ht="12.75" customHeight="1" x14ac:dyDescent="0.2"/>
    <row r="49035" ht="12.75" customHeight="1" x14ac:dyDescent="0.2"/>
    <row r="49036" ht="12.75" customHeight="1" x14ac:dyDescent="0.2"/>
    <row r="49037" ht="12.75" customHeight="1" x14ac:dyDescent="0.2"/>
    <row r="49038" ht="12.75" customHeight="1" x14ac:dyDescent="0.2"/>
    <row r="49039" ht="12.75" customHeight="1" x14ac:dyDescent="0.2"/>
    <row r="49040" ht="12.75" customHeight="1" x14ac:dyDescent="0.2"/>
    <row r="49041" ht="12.75" customHeight="1" x14ac:dyDescent="0.2"/>
    <row r="49042" ht="12.75" customHeight="1" x14ac:dyDescent="0.2"/>
    <row r="49043" ht="12.75" customHeight="1" x14ac:dyDescent="0.2"/>
    <row r="49044" ht="12.75" customHeight="1" x14ac:dyDescent="0.2"/>
    <row r="49045" ht="12.75" customHeight="1" x14ac:dyDescent="0.2"/>
    <row r="49046" ht="12.75" customHeight="1" x14ac:dyDescent="0.2"/>
    <row r="49047" ht="12.75" customHeight="1" x14ac:dyDescent="0.2"/>
    <row r="49048" ht="12.75" customHeight="1" x14ac:dyDescent="0.2"/>
    <row r="49049" ht="12.75" customHeight="1" x14ac:dyDescent="0.2"/>
    <row r="49050" ht="12.75" customHeight="1" x14ac:dyDescent="0.2"/>
    <row r="49051" ht="12.75" customHeight="1" x14ac:dyDescent="0.2"/>
    <row r="49052" ht="12.75" customHeight="1" x14ac:dyDescent="0.2"/>
    <row r="49053" ht="12.75" customHeight="1" x14ac:dyDescent="0.2"/>
    <row r="49054" ht="12.75" customHeight="1" x14ac:dyDescent="0.2"/>
    <row r="49055" ht="12.75" customHeight="1" x14ac:dyDescent="0.2"/>
    <row r="49056" ht="12.75" customHeight="1" x14ac:dyDescent="0.2"/>
    <row r="49057" ht="12.75" customHeight="1" x14ac:dyDescent="0.2"/>
    <row r="49058" ht="12.75" customHeight="1" x14ac:dyDescent="0.2"/>
    <row r="49059" ht="12.75" customHeight="1" x14ac:dyDescent="0.2"/>
    <row r="49060" ht="12.75" customHeight="1" x14ac:dyDescent="0.2"/>
    <row r="49061" ht="12.75" customHeight="1" x14ac:dyDescent="0.2"/>
    <row r="49062" ht="12.75" customHeight="1" x14ac:dyDescent="0.2"/>
    <row r="49063" ht="12.75" customHeight="1" x14ac:dyDescent="0.2"/>
    <row r="49064" ht="12.75" customHeight="1" x14ac:dyDescent="0.2"/>
    <row r="49065" ht="12.75" customHeight="1" x14ac:dyDescent="0.2"/>
    <row r="49066" ht="12.75" customHeight="1" x14ac:dyDescent="0.2"/>
    <row r="49067" ht="12.75" customHeight="1" x14ac:dyDescent="0.2"/>
    <row r="49068" ht="12.75" customHeight="1" x14ac:dyDescent="0.2"/>
    <row r="49069" ht="12.75" customHeight="1" x14ac:dyDescent="0.2"/>
    <row r="49070" ht="12.75" customHeight="1" x14ac:dyDescent="0.2"/>
    <row r="49071" ht="12.75" customHeight="1" x14ac:dyDescent="0.2"/>
    <row r="49072" ht="12.75" customHeight="1" x14ac:dyDescent="0.2"/>
    <row r="49073" ht="12.75" customHeight="1" x14ac:dyDescent="0.2"/>
    <row r="49074" ht="12.75" customHeight="1" x14ac:dyDescent="0.2"/>
    <row r="49075" ht="12.75" customHeight="1" x14ac:dyDescent="0.2"/>
    <row r="49076" ht="12.75" customHeight="1" x14ac:dyDescent="0.2"/>
    <row r="49077" ht="12.75" customHeight="1" x14ac:dyDescent="0.2"/>
    <row r="49078" ht="12.75" customHeight="1" x14ac:dyDescent="0.2"/>
    <row r="49079" ht="12.75" customHeight="1" x14ac:dyDescent="0.2"/>
    <row r="49080" ht="12.75" customHeight="1" x14ac:dyDescent="0.2"/>
    <row r="49081" ht="12.75" customHeight="1" x14ac:dyDescent="0.2"/>
    <row r="49082" ht="12.75" customHeight="1" x14ac:dyDescent="0.2"/>
    <row r="49083" ht="12.75" customHeight="1" x14ac:dyDescent="0.2"/>
    <row r="49084" ht="12.75" customHeight="1" x14ac:dyDescent="0.2"/>
    <row r="49085" ht="12.75" customHeight="1" x14ac:dyDescent="0.2"/>
    <row r="49086" ht="12.75" customHeight="1" x14ac:dyDescent="0.2"/>
    <row r="49087" ht="12.75" customHeight="1" x14ac:dyDescent="0.2"/>
    <row r="49088" ht="12.75" customHeight="1" x14ac:dyDescent="0.2"/>
    <row r="49089" ht="12.75" customHeight="1" x14ac:dyDescent="0.2"/>
    <row r="49090" ht="12.75" customHeight="1" x14ac:dyDescent="0.2"/>
    <row r="49091" ht="12.75" customHeight="1" x14ac:dyDescent="0.2"/>
    <row r="49092" ht="12.75" customHeight="1" x14ac:dyDescent="0.2"/>
    <row r="49093" ht="12.75" customHeight="1" x14ac:dyDescent="0.2"/>
    <row r="49094" ht="12.75" customHeight="1" x14ac:dyDescent="0.2"/>
    <row r="49095" ht="12.75" customHeight="1" x14ac:dyDescent="0.2"/>
    <row r="49096" ht="12.75" customHeight="1" x14ac:dyDescent="0.2"/>
    <row r="49097" ht="12.75" customHeight="1" x14ac:dyDescent="0.2"/>
    <row r="49098" ht="12.75" customHeight="1" x14ac:dyDescent="0.2"/>
    <row r="49099" ht="12.75" customHeight="1" x14ac:dyDescent="0.2"/>
    <row r="49100" ht="12.75" customHeight="1" x14ac:dyDescent="0.2"/>
    <row r="49101" ht="12.75" customHeight="1" x14ac:dyDescent="0.2"/>
    <row r="49102" ht="12.75" customHeight="1" x14ac:dyDescent="0.2"/>
    <row r="49103" ht="12.75" customHeight="1" x14ac:dyDescent="0.2"/>
    <row r="49104" ht="12.75" customHeight="1" x14ac:dyDescent="0.2"/>
    <row r="49105" ht="12.75" customHeight="1" x14ac:dyDescent="0.2"/>
    <row r="49106" ht="12.75" customHeight="1" x14ac:dyDescent="0.2"/>
    <row r="49107" ht="12.75" customHeight="1" x14ac:dyDescent="0.2"/>
    <row r="49108" ht="12.75" customHeight="1" x14ac:dyDescent="0.2"/>
    <row r="49109" ht="12.75" customHeight="1" x14ac:dyDescent="0.2"/>
    <row r="49110" ht="12.75" customHeight="1" x14ac:dyDescent="0.2"/>
    <row r="49111" ht="12.75" customHeight="1" x14ac:dyDescent="0.2"/>
    <row r="49112" ht="12.75" customHeight="1" x14ac:dyDescent="0.2"/>
    <row r="49113" ht="12.75" customHeight="1" x14ac:dyDescent="0.2"/>
    <row r="49114" ht="12.75" customHeight="1" x14ac:dyDescent="0.2"/>
    <row r="49115" ht="12.75" customHeight="1" x14ac:dyDescent="0.2"/>
    <row r="49116" ht="12.75" customHeight="1" x14ac:dyDescent="0.2"/>
    <row r="49117" ht="12.75" customHeight="1" x14ac:dyDescent="0.2"/>
    <row r="49118" ht="12.75" customHeight="1" x14ac:dyDescent="0.2"/>
    <row r="49119" ht="12.75" customHeight="1" x14ac:dyDescent="0.2"/>
    <row r="49120" ht="12.75" customHeight="1" x14ac:dyDescent="0.2"/>
    <row r="49121" ht="12.75" customHeight="1" x14ac:dyDescent="0.2"/>
    <row r="49122" ht="12.75" customHeight="1" x14ac:dyDescent="0.2"/>
    <row r="49123" ht="12.75" customHeight="1" x14ac:dyDescent="0.2"/>
    <row r="49124" ht="12.75" customHeight="1" x14ac:dyDescent="0.2"/>
    <row r="49125" ht="12.75" customHeight="1" x14ac:dyDescent="0.2"/>
    <row r="49126" ht="12.75" customHeight="1" x14ac:dyDescent="0.2"/>
    <row r="49127" ht="12.75" customHeight="1" x14ac:dyDescent="0.2"/>
    <row r="49128" ht="12.75" customHeight="1" x14ac:dyDescent="0.2"/>
    <row r="49129" ht="12.75" customHeight="1" x14ac:dyDescent="0.2"/>
    <row r="49130" ht="12.75" customHeight="1" x14ac:dyDescent="0.2"/>
    <row r="49131" ht="12.75" customHeight="1" x14ac:dyDescent="0.2"/>
    <row r="49132" ht="12.75" customHeight="1" x14ac:dyDescent="0.2"/>
    <row r="49133" ht="12.75" customHeight="1" x14ac:dyDescent="0.2"/>
    <row r="49134" ht="12.75" customHeight="1" x14ac:dyDescent="0.2"/>
    <row r="49135" ht="12.75" customHeight="1" x14ac:dyDescent="0.2"/>
    <row r="49136" ht="12.75" customHeight="1" x14ac:dyDescent="0.2"/>
    <row r="49137" ht="12.75" customHeight="1" x14ac:dyDescent="0.2"/>
    <row r="49138" ht="12.75" customHeight="1" x14ac:dyDescent="0.2"/>
    <row r="49139" ht="12.75" customHeight="1" x14ac:dyDescent="0.2"/>
    <row r="49140" ht="12.75" customHeight="1" x14ac:dyDescent="0.2"/>
    <row r="49141" ht="12.75" customHeight="1" x14ac:dyDescent="0.2"/>
    <row r="49142" ht="12.75" customHeight="1" x14ac:dyDescent="0.2"/>
    <row r="49143" ht="12.75" customHeight="1" x14ac:dyDescent="0.2"/>
    <row r="49144" ht="12.75" customHeight="1" x14ac:dyDescent="0.2"/>
    <row r="49145" ht="12.75" customHeight="1" x14ac:dyDescent="0.2"/>
    <row r="49146" ht="12.75" customHeight="1" x14ac:dyDescent="0.2"/>
    <row r="49147" ht="12.75" customHeight="1" x14ac:dyDescent="0.2"/>
    <row r="49148" ht="12.75" customHeight="1" x14ac:dyDescent="0.2"/>
    <row r="49149" ht="12.75" customHeight="1" x14ac:dyDescent="0.2"/>
    <row r="49150" ht="12.75" customHeight="1" x14ac:dyDescent="0.2"/>
    <row r="49151" ht="12.75" customHeight="1" x14ac:dyDescent="0.2"/>
    <row r="49152" ht="12.75" customHeight="1" x14ac:dyDescent="0.2"/>
    <row r="49153" ht="12.75" customHeight="1" x14ac:dyDescent="0.2"/>
    <row r="49154" ht="12.75" customHeight="1" x14ac:dyDescent="0.2"/>
    <row r="49155" ht="12.75" customHeight="1" x14ac:dyDescent="0.2"/>
    <row r="49156" ht="12.75" customHeight="1" x14ac:dyDescent="0.2"/>
    <row r="49157" ht="12.75" customHeight="1" x14ac:dyDescent="0.2"/>
    <row r="49158" ht="12.75" customHeight="1" x14ac:dyDescent="0.2"/>
    <row r="49159" ht="12.75" customHeight="1" x14ac:dyDescent="0.2"/>
    <row r="49160" ht="12.75" customHeight="1" x14ac:dyDescent="0.2"/>
    <row r="49161" ht="12.75" customHeight="1" x14ac:dyDescent="0.2"/>
    <row r="49162" ht="12.75" customHeight="1" x14ac:dyDescent="0.2"/>
    <row r="49163" ht="12.75" customHeight="1" x14ac:dyDescent="0.2"/>
    <row r="49164" ht="12.75" customHeight="1" x14ac:dyDescent="0.2"/>
    <row r="49165" ht="12.75" customHeight="1" x14ac:dyDescent="0.2"/>
    <row r="49166" ht="12.75" customHeight="1" x14ac:dyDescent="0.2"/>
    <row r="49167" ht="12.75" customHeight="1" x14ac:dyDescent="0.2"/>
    <row r="49168" ht="12.75" customHeight="1" x14ac:dyDescent="0.2"/>
    <row r="49169" ht="12.75" customHeight="1" x14ac:dyDescent="0.2"/>
    <row r="49170" ht="12.75" customHeight="1" x14ac:dyDescent="0.2"/>
    <row r="49171" ht="12.75" customHeight="1" x14ac:dyDescent="0.2"/>
    <row r="49172" ht="12.75" customHeight="1" x14ac:dyDescent="0.2"/>
    <row r="49173" ht="12.75" customHeight="1" x14ac:dyDescent="0.2"/>
    <row r="49174" ht="12.75" customHeight="1" x14ac:dyDescent="0.2"/>
    <row r="49175" ht="12.75" customHeight="1" x14ac:dyDescent="0.2"/>
    <row r="49176" ht="12.75" customHeight="1" x14ac:dyDescent="0.2"/>
    <row r="49177" ht="12.75" customHeight="1" x14ac:dyDescent="0.2"/>
    <row r="49178" ht="12.75" customHeight="1" x14ac:dyDescent="0.2"/>
    <row r="49179" ht="12.75" customHeight="1" x14ac:dyDescent="0.2"/>
    <row r="49180" ht="12.75" customHeight="1" x14ac:dyDescent="0.2"/>
    <row r="49181" ht="12.75" customHeight="1" x14ac:dyDescent="0.2"/>
    <row r="49182" ht="12.75" customHeight="1" x14ac:dyDescent="0.2"/>
    <row r="49183" ht="12.75" customHeight="1" x14ac:dyDescent="0.2"/>
    <row r="49184" ht="12.75" customHeight="1" x14ac:dyDescent="0.2"/>
    <row r="49185" ht="12.75" customHeight="1" x14ac:dyDescent="0.2"/>
    <row r="49186" ht="12.75" customHeight="1" x14ac:dyDescent="0.2"/>
    <row r="49187" ht="12.75" customHeight="1" x14ac:dyDescent="0.2"/>
    <row r="49188" ht="12.75" customHeight="1" x14ac:dyDescent="0.2"/>
    <row r="49189" ht="12.75" customHeight="1" x14ac:dyDescent="0.2"/>
    <row r="49190" ht="12.75" customHeight="1" x14ac:dyDescent="0.2"/>
    <row r="49191" ht="12.75" customHeight="1" x14ac:dyDescent="0.2"/>
    <row r="49192" ht="12.75" customHeight="1" x14ac:dyDescent="0.2"/>
    <row r="49193" ht="12.75" customHeight="1" x14ac:dyDescent="0.2"/>
    <row r="49194" ht="12.75" customHeight="1" x14ac:dyDescent="0.2"/>
    <row r="49195" ht="12.75" customHeight="1" x14ac:dyDescent="0.2"/>
    <row r="49196" ht="12.75" customHeight="1" x14ac:dyDescent="0.2"/>
    <row r="49197" ht="12.75" customHeight="1" x14ac:dyDescent="0.2"/>
    <row r="49198" ht="12.75" customHeight="1" x14ac:dyDescent="0.2"/>
    <row r="49199" ht="12.75" customHeight="1" x14ac:dyDescent="0.2"/>
    <row r="49200" ht="12.75" customHeight="1" x14ac:dyDescent="0.2"/>
    <row r="49201" ht="12.75" customHeight="1" x14ac:dyDescent="0.2"/>
    <row r="49202" ht="12.75" customHeight="1" x14ac:dyDescent="0.2"/>
    <row r="49203" ht="12.75" customHeight="1" x14ac:dyDescent="0.2"/>
    <row r="49204" ht="12.75" customHeight="1" x14ac:dyDescent="0.2"/>
    <row r="49205" ht="12.75" customHeight="1" x14ac:dyDescent="0.2"/>
    <row r="49206" ht="12.75" customHeight="1" x14ac:dyDescent="0.2"/>
    <row r="49207" ht="12.75" customHeight="1" x14ac:dyDescent="0.2"/>
    <row r="49208" ht="12.75" customHeight="1" x14ac:dyDescent="0.2"/>
    <row r="49209" ht="12.75" customHeight="1" x14ac:dyDescent="0.2"/>
    <row r="49210" ht="12.75" customHeight="1" x14ac:dyDescent="0.2"/>
    <row r="49211" ht="12.75" customHeight="1" x14ac:dyDescent="0.2"/>
    <row r="49212" ht="12.75" customHeight="1" x14ac:dyDescent="0.2"/>
    <row r="49213" ht="12.75" customHeight="1" x14ac:dyDescent="0.2"/>
    <row r="49214" ht="12.75" customHeight="1" x14ac:dyDescent="0.2"/>
    <row r="49215" ht="12.75" customHeight="1" x14ac:dyDescent="0.2"/>
    <row r="49216" ht="12.75" customHeight="1" x14ac:dyDescent="0.2"/>
    <row r="49217" ht="12.75" customHeight="1" x14ac:dyDescent="0.2"/>
    <row r="49218" ht="12.75" customHeight="1" x14ac:dyDescent="0.2"/>
    <row r="49219" ht="12.75" customHeight="1" x14ac:dyDescent="0.2"/>
    <row r="49220" ht="12.75" customHeight="1" x14ac:dyDescent="0.2"/>
    <row r="49221" ht="12.75" customHeight="1" x14ac:dyDescent="0.2"/>
    <row r="49222" ht="12.75" customHeight="1" x14ac:dyDescent="0.2"/>
    <row r="49223" ht="12.75" customHeight="1" x14ac:dyDescent="0.2"/>
    <row r="49224" ht="12.75" customHeight="1" x14ac:dyDescent="0.2"/>
    <row r="49225" ht="12.75" customHeight="1" x14ac:dyDescent="0.2"/>
    <row r="49226" ht="12.75" customHeight="1" x14ac:dyDescent="0.2"/>
    <row r="49227" ht="12.75" customHeight="1" x14ac:dyDescent="0.2"/>
    <row r="49228" ht="12.75" customHeight="1" x14ac:dyDescent="0.2"/>
    <row r="49229" ht="12.75" customHeight="1" x14ac:dyDescent="0.2"/>
    <row r="49230" ht="12.75" customHeight="1" x14ac:dyDescent="0.2"/>
    <row r="49231" ht="12.75" customHeight="1" x14ac:dyDescent="0.2"/>
    <row r="49232" ht="12.75" customHeight="1" x14ac:dyDescent="0.2"/>
    <row r="49233" ht="12.75" customHeight="1" x14ac:dyDescent="0.2"/>
    <row r="49234" ht="12.75" customHeight="1" x14ac:dyDescent="0.2"/>
    <row r="49235" ht="12.75" customHeight="1" x14ac:dyDescent="0.2"/>
    <row r="49236" ht="12.75" customHeight="1" x14ac:dyDescent="0.2"/>
    <row r="49237" ht="12.75" customHeight="1" x14ac:dyDescent="0.2"/>
    <row r="49238" ht="12.75" customHeight="1" x14ac:dyDescent="0.2"/>
    <row r="49239" ht="12.75" customHeight="1" x14ac:dyDescent="0.2"/>
    <row r="49240" ht="12.75" customHeight="1" x14ac:dyDescent="0.2"/>
    <row r="49241" ht="12.75" customHeight="1" x14ac:dyDescent="0.2"/>
    <row r="49242" ht="12.75" customHeight="1" x14ac:dyDescent="0.2"/>
    <row r="49243" ht="12.75" customHeight="1" x14ac:dyDescent="0.2"/>
    <row r="49244" ht="12.75" customHeight="1" x14ac:dyDescent="0.2"/>
    <row r="49245" ht="12.75" customHeight="1" x14ac:dyDescent="0.2"/>
    <row r="49246" ht="12.75" customHeight="1" x14ac:dyDescent="0.2"/>
    <row r="49247" ht="12.75" customHeight="1" x14ac:dyDescent="0.2"/>
    <row r="49248" ht="12.75" customHeight="1" x14ac:dyDescent="0.2"/>
    <row r="49249" ht="12.75" customHeight="1" x14ac:dyDescent="0.2"/>
    <row r="49250" ht="12.75" customHeight="1" x14ac:dyDescent="0.2"/>
    <row r="49251" ht="12.75" customHeight="1" x14ac:dyDescent="0.2"/>
    <row r="49252" ht="12.75" customHeight="1" x14ac:dyDescent="0.2"/>
    <row r="49253" ht="12.75" customHeight="1" x14ac:dyDescent="0.2"/>
    <row r="49254" ht="12.75" customHeight="1" x14ac:dyDescent="0.2"/>
    <row r="49255" ht="12.75" customHeight="1" x14ac:dyDescent="0.2"/>
    <row r="49256" ht="12.75" customHeight="1" x14ac:dyDescent="0.2"/>
    <row r="49257" ht="12.75" customHeight="1" x14ac:dyDescent="0.2"/>
    <row r="49258" ht="12.75" customHeight="1" x14ac:dyDescent="0.2"/>
    <row r="49259" ht="12.75" customHeight="1" x14ac:dyDescent="0.2"/>
    <row r="49260" ht="12.75" customHeight="1" x14ac:dyDescent="0.2"/>
    <row r="49261" ht="12.75" customHeight="1" x14ac:dyDescent="0.2"/>
    <row r="49262" ht="12.75" customHeight="1" x14ac:dyDescent="0.2"/>
    <row r="49263" ht="12.75" customHeight="1" x14ac:dyDescent="0.2"/>
    <row r="49264" ht="12.75" customHeight="1" x14ac:dyDescent="0.2"/>
    <row r="49265" ht="12.75" customHeight="1" x14ac:dyDescent="0.2"/>
    <row r="49266" ht="12.75" customHeight="1" x14ac:dyDescent="0.2"/>
    <row r="49267" ht="12.75" customHeight="1" x14ac:dyDescent="0.2"/>
    <row r="49268" ht="12.75" customHeight="1" x14ac:dyDescent="0.2"/>
    <row r="49269" ht="12.75" customHeight="1" x14ac:dyDescent="0.2"/>
    <row r="49270" ht="12.75" customHeight="1" x14ac:dyDescent="0.2"/>
    <row r="49271" ht="12.75" customHeight="1" x14ac:dyDescent="0.2"/>
    <row r="49272" ht="12.75" customHeight="1" x14ac:dyDescent="0.2"/>
    <row r="49273" ht="12.75" customHeight="1" x14ac:dyDescent="0.2"/>
    <row r="49274" ht="12.75" customHeight="1" x14ac:dyDescent="0.2"/>
    <row r="49275" ht="12.75" customHeight="1" x14ac:dyDescent="0.2"/>
    <row r="49276" ht="12.75" customHeight="1" x14ac:dyDescent="0.2"/>
    <row r="49277" ht="12.75" customHeight="1" x14ac:dyDescent="0.2"/>
    <row r="49278" ht="12.75" customHeight="1" x14ac:dyDescent="0.2"/>
    <row r="49279" ht="12.75" customHeight="1" x14ac:dyDescent="0.2"/>
    <row r="49280" ht="12.75" customHeight="1" x14ac:dyDescent="0.2"/>
    <row r="49281" ht="12.75" customHeight="1" x14ac:dyDescent="0.2"/>
    <row r="49282" ht="12.75" customHeight="1" x14ac:dyDescent="0.2"/>
    <row r="49283" ht="12.75" customHeight="1" x14ac:dyDescent="0.2"/>
    <row r="49284" ht="12.75" customHeight="1" x14ac:dyDescent="0.2"/>
    <row r="49285" ht="12.75" customHeight="1" x14ac:dyDescent="0.2"/>
    <row r="49286" ht="12.75" customHeight="1" x14ac:dyDescent="0.2"/>
    <row r="49287" ht="12.75" customHeight="1" x14ac:dyDescent="0.2"/>
    <row r="49288" ht="12.75" customHeight="1" x14ac:dyDescent="0.2"/>
    <row r="49289" ht="12.75" customHeight="1" x14ac:dyDescent="0.2"/>
    <row r="49290" ht="12.75" customHeight="1" x14ac:dyDescent="0.2"/>
    <row r="49291" ht="12.75" customHeight="1" x14ac:dyDescent="0.2"/>
    <row r="49292" ht="12.75" customHeight="1" x14ac:dyDescent="0.2"/>
    <row r="49293" ht="12.75" customHeight="1" x14ac:dyDescent="0.2"/>
    <row r="49294" ht="12.75" customHeight="1" x14ac:dyDescent="0.2"/>
    <row r="49295" ht="12.75" customHeight="1" x14ac:dyDescent="0.2"/>
    <row r="49296" ht="12.75" customHeight="1" x14ac:dyDescent="0.2"/>
    <row r="49297" ht="12.75" customHeight="1" x14ac:dyDescent="0.2"/>
    <row r="49298" ht="12.75" customHeight="1" x14ac:dyDescent="0.2"/>
    <row r="49299" ht="12.75" customHeight="1" x14ac:dyDescent="0.2"/>
    <row r="49300" ht="12.75" customHeight="1" x14ac:dyDescent="0.2"/>
    <row r="49301" ht="12.75" customHeight="1" x14ac:dyDescent="0.2"/>
    <row r="49302" ht="12.75" customHeight="1" x14ac:dyDescent="0.2"/>
    <row r="49303" ht="12.75" customHeight="1" x14ac:dyDescent="0.2"/>
    <row r="49304" ht="12.75" customHeight="1" x14ac:dyDescent="0.2"/>
    <row r="49305" ht="12.75" customHeight="1" x14ac:dyDescent="0.2"/>
    <row r="49306" ht="12.75" customHeight="1" x14ac:dyDescent="0.2"/>
    <row r="49307" ht="12.75" customHeight="1" x14ac:dyDescent="0.2"/>
    <row r="49308" ht="12.75" customHeight="1" x14ac:dyDescent="0.2"/>
    <row r="49309" ht="12.75" customHeight="1" x14ac:dyDescent="0.2"/>
    <row r="49310" ht="12.75" customHeight="1" x14ac:dyDescent="0.2"/>
    <row r="49311" ht="12.75" customHeight="1" x14ac:dyDescent="0.2"/>
    <row r="49312" ht="12.75" customHeight="1" x14ac:dyDescent="0.2"/>
    <row r="49313" ht="12.75" customHeight="1" x14ac:dyDescent="0.2"/>
    <row r="49314" ht="12.75" customHeight="1" x14ac:dyDescent="0.2"/>
    <row r="49315" ht="12.75" customHeight="1" x14ac:dyDescent="0.2"/>
    <row r="49316" ht="12.75" customHeight="1" x14ac:dyDescent="0.2"/>
    <row r="49317" ht="12.75" customHeight="1" x14ac:dyDescent="0.2"/>
    <row r="49318" ht="12.75" customHeight="1" x14ac:dyDescent="0.2"/>
    <row r="49319" ht="12.75" customHeight="1" x14ac:dyDescent="0.2"/>
    <row r="49320" ht="12.75" customHeight="1" x14ac:dyDescent="0.2"/>
    <row r="49321" ht="12.75" customHeight="1" x14ac:dyDescent="0.2"/>
    <row r="49322" ht="12.75" customHeight="1" x14ac:dyDescent="0.2"/>
    <row r="49323" ht="12.75" customHeight="1" x14ac:dyDescent="0.2"/>
    <row r="49324" ht="12.75" customHeight="1" x14ac:dyDescent="0.2"/>
    <row r="49325" ht="12.75" customHeight="1" x14ac:dyDescent="0.2"/>
    <row r="49326" ht="12.75" customHeight="1" x14ac:dyDescent="0.2"/>
    <row r="49327" ht="12.75" customHeight="1" x14ac:dyDescent="0.2"/>
    <row r="49328" ht="12.75" customHeight="1" x14ac:dyDescent="0.2"/>
    <row r="49329" ht="12.75" customHeight="1" x14ac:dyDescent="0.2"/>
    <row r="49330" ht="12.75" customHeight="1" x14ac:dyDescent="0.2"/>
    <row r="49331" ht="12.75" customHeight="1" x14ac:dyDescent="0.2"/>
    <row r="49332" ht="12.75" customHeight="1" x14ac:dyDescent="0.2"/>
    <row r="49333" ht="12.75" customHeight="1" x14ac:dyDescent="0.2"/>
    <row r="49334" ht="12.75" customHeight="1" x14ac:dyDescent="0.2"/>
    <row r="49335" ht="12.75" customHeight="1" x14ac:dyDescent="0.2"/>
    <row r="49336" ht="12.75" customHeight="1" x14ac:dyDescent="0.2"/>
    <row r="49337" ht="12.75" customHeight="1" x14ac:dyDescent="0.2"/>
    <row r="49338" ht="12.75" customHeight="1" x14ac:dyDescent="0.2"/>
    <row r="49339" ht="12.75" customHeight="1" x14ac:dyDescent="0.2"/>
    <row r="49340" ht="12.75" customHeight="1" x14ac:dyDescent="0.2"/>
    <row r="49341" ht="12.75" customHeight="1" x14ac:dyDescent="0.2"/>
    <row r="49342" ht="12.75" customHeight="1" x14ac:dyDescent="0.2"/>
    <row r="49343" ht="12.75" customHeight="1" x14ac:dyDescent="0.2"/>
    <row r="49344" ht="12.75" customHeight="1" x14ac:dyDescent="0.2"/>
    <row r="49345" ht="12.75" customHeight="1" x14ac:dyDescent="0.2"/>
    <row r="49346" ht="12.75" customHeight="1" x14ac:dyDescent="0.2"/>
    <row r="49347" ht="12.75" customHeight="1" x14ac:dyDescent="0.2"/>
    <row r="49348" ht="12.75" customHeight="1" x14ac:dyDescent="0.2"/>
    <row r="49349" ht="12.75" customHeight="1" x14ac:dyDescent="0.2"/>
    <row r="49350" ht="12.75" customHeight="1" x14ac:dyDescent="0.2"/>
    <row r="49351" ht="12.75" customHeight="1" x14ac:dyDescent="0.2"/>
    <row r="49352" ht="12.75" customHeight="1" x14ac:dyDescent="0.2"/>
    <row r="49353" ht="12.75" customHeight="1" x14ac:dyDescent="0.2"/>
    <row r="49354" ht="12.75" customHeight="1" x14ac:dyDescent="0.2"/>
    <row r="49355" ht="12.75" customHeight="1" x14ac:dyDescent="0.2"/>
    <row r="49356" ht="12.75" customHeight="1" x14ac:dyDescent="0.2"/>
    <row r="49357" ht="12.75" customHeight="1" x14ac:dyDescent="0.2"/>
    <row r="49358" ht="12.75" customHeight="1" x14ac:dyDescent="0.2"/>
    <row r="49359" ht="12.75" customHeight="1" x14ac:dyDescent="0.2"/>
    <row r="49360" ht="12.75" customHeight="1" x14ac:dyDescent="0.2"/>
    <row r="49361" ht="12.75" customHeight="1" x14ac:dyDescent="0.2"/>
    <row r="49362" ht="12.75" customHeight="1" x14ac:dyDescent="0.2"/>
    <row r="49363" ht="12.75" customHeight="1" x14ac:dyDescent="0.2"/>
    <row r="49364" ht="12.75" customHeight="1" x14ac:dyDescent="0.2"/>
    <row r="49365" ht="12.75" customHeight="1" x14ac:dyDescent="0.2"/>
    <row r="49366" ht="12.75" customHeight="1" x14ac:dyDescent="0.2"/>
    <row r="49367" ht="12.75" customHeight="1" x14ac:dyDescent="0.2"/>
    <row r="49368" ht="12.75" customHeight="1" x14ac:dyDescent="0.2"/>
    <row r="49369" ht="12.75" customHeight="1" x14ac:dyDescent="0.2"/>
    <row r="49370" ht="12.75" customHeight="1" x14ac:dyDescent="0.2"/>
    <row r="49371" ht="12.75" customHeight="1" x14ac:dyDescent="0.2"/>
    <row r="49372" ht="12.75" customHeight="1" x14ac:dyDescent="0.2"/>
    <row r="49373" ht="12.75" customHeight="1" x14ac:dyDescent="0.2"/>
    <row r="49374" ht="12.75" customHeight="1" x14ac:dyDescent="0.2"/>
    <row r="49375" ht="12.75" customHeight="1" x14ac:dyDescent="0.2"/>
    <row r="49376" ht="12.75" customHeight="1" x14ac:dyDescent="0.2"/>
    <row r="49377" ht="12.75" customHeight="1" x14ac:dyDescent="0.2"/>
    <row r="49378" ht="12.75" customHeight="1" x14ac:dyDescent="0.2"/>
    <row r="49379" ht="12.75" customHeight="1" x14ac:dyDescent="0.2"/>
    <row r="49380" ht="12.75" customHeight="1" x14ac:dyDescent="0.2"/>
    <row r="49381" ht="12.75" customHeight="1" x14ac:dyDescent="0.2"/>
    <row r="49382" ht="12.75" customHeight="1" x14ac:dyDescent="0.2"/>
    <row r="49383" ht="12.75" customHeight="1" x14ac:dyDescent="0.2"/>
    <row r="49384" ht="12.75" customHeight="1" x14ac:dyDescent="0.2"/>
    <row r="49385" ht="12.75" customHeight="1" x14ac:dyDescent="0.2"/>
    <row r="49386" ht="12.75" customHeight="1" x14ac:dyDescent="0.2"/>
    <row r="49387" ht="12.75" customHeight="1" x14ac:dyDescent="0.2"/>
    <row r="49388" ht="12.75" customHeight="1" x14ac:dyDescent="0.2"/>
    <row r="49389" ht="12.75" customHeight="1" x14ac:dyDescent="0.2"/>
    <row r="49390" ht="12.75" customHeight="1" x14ac:dyDescent="0.2"/>
    <row r="49391" ht="12.75" customHeight="1" x14ac:dyDescent="0.2"/>
    <row r="49392" ht="12.75" customHeight="1" x14ac:dyDescent="0.2"/>
    <row r="49393" ht="12.75" customHeight="1" x14ac:dyDescent="0.2"/>
    <row r="49394" ht="12.75" customHeight="1" x14ac:dyDescent="0.2"/>
    <row r="49395" ht="12.75" customHeight="1" x14ac:dyDescent="0.2"/>
    <row r="49396" ht="12.75" customHeight="1" x14ac:dyDescent="0.2"/>
    <row r="49397" ht="12.75" customHeight="1" x14ac:dyDescent="0.2"/>
    <row r="49398" ht="12.75" customHeight="1" x14ac:dyDescent="0.2"/>
    <row r="49399" ht="12.75" customHeight="1" x14ac:dyDescent="0.2"/>
    <row r="49400" ht="12.75" customHeight="1" x14ac:dyDescent="0.2"/>
    <row r="49401" ht="12.75" customHeight="1" x14ac:dyDescent="0.2"/>
    <row r="49402" ht="12.75" customHeight="1" x14ac:dyDescent="0.2"/>
    <row r="49403" ht="12.75" customHeight="1" x14ac:dyDescent="0.2"/>
    <row r="49404" ht="12.75" customHeight="1" x14ac:dyDescent="0.2"/>
    <row r="49405" ht="12.75" customHeight="1" x14ac:dyDescent="0.2"/>
    <row r="49406" ht="12.75" customHeight="1" x14ac:dyDescent="0.2"/>
    <row r="49407" ht="12.75" customHeight="1" x14ac:dyDescent="0.2"/>
    <row r="49408" ht="12.75" customHeight="1" x14ac:dyDescent="0.2"/>
    <row r="49409" ht="12.75" customHeight="1" x14ac:dyDescent="0.2"/>
    <row r="49410" ht="12.75" customHeight="1" x14ac:dyDescent="0.2"/>
    <row r="49411" ht="12.75" customHeight="1" x14ac:dyDescent="0.2"/>
    <row r="49412" ht="12.75" customHeight="1" x14ac:dyDescent="0.2"/>
    <row r="49413" ht="12.75" customHeight="1" x14ac:dyDescent="0.2"/>
    <row r="49414" ht="12.75" customHeight="1" x14ac:dyDescent="0.2"/>
    <row r="49415" ht="12.75" customHeight="1" x14ac:dyDescent="0.2"/>
    <row r="49416" ht="12.75" customHeight="1" x14ac:dyDescent="0.2"/>
    <row r="49417" ht="12.75" customHeight="1" x14ac:dyDescent="0.2"/>
    <row r="49418" ht="12.75" customHeight="1" x14ac:dyDescent="0.2"/>
    <row r="49419" ht="12.75" customHeight="1" x14ac:dyDescent="0.2"/>
    <row r="49420" ht="12.75" customHeight="1" x14ac:dyDescent="0.2"/>
    <row r="49421" ht="12.75" customHeight="1" x14ac:dyDescent="0.2"/>
    <row r="49422" ht="12.75" customHeight="1" x14ac:dyDescent="0.2"/>
    <row r="49423" ht="12.75" customHeight="1" x14ac:dyDescent="0.2"/>
    <row r="49424" ht="12.75" customHeight="1" x14ac:dyDescent="0.2"/>
    <row r="49425" ht="12.75" customHeight="1" x14ac:dyDescent="0.2"/>
    <row r="49426" ht="12.75" customHeight="1" x14ac:dyDescent="0.2"/>
    <row r="49427" ht="12.75" customHeight="1" x14ac:dyDescent="0.2"/>
    <row r="49428" ht="12.75" customHeight="1" x14ac:dyDescent="0.2"/>
    <row r="49429" ht="12.75" customHeight="1" x14ac:dyDescent="0.2"/>
    <row r="49430" ht="12.75" customHeight="1" x14ac:dyDescent="0.2"/>
    <row r="49431" ht="12.75" customHeight="1" x14ac:dyDescent="0.2"/>
    <row r="49432" ht="12.75" customHeight="1" x14ac:dyDescent="0.2"/>
    <row r="49433" ht="12.75" customHeight="1" x14ac:dyDescent="0.2"/>
    <row r="49434" ht="12.75" customHeight="1" x14ac:dyDescent="0.2"/>
    <row r="49435" ht="12.75" customHeight="1" x14ac:dyDescent="0.2"/>
    <row r="49436" ht="12.75" customHeight="1" x14ac:dyDescent="0.2"/>
    <row r="49437" ht="12.75" customHeight="1" x14ac:dyDescent="0.2"/>
    <row r="49438" ht="12.75" customHeight="1" x14ac:dyDescent="0.2"/>
    <row r="49439" ht="12.75" customHeight="1" x14ac:dyDescent="0.2"/>
    <row r="49440" ht="12.75" customHeight="1" x14ac:dyDescent="0.2"/>
    <row r="49441" ht="12.75" customHeight="1" x14ac:dyDescent="0.2"/>
    <row r="49442" ht="12.75" customHeight="1" x14ac:dyDescent="0.2"/>
    <row r="49443" ht="12.75" customHeight="1" x14ac:dyDescent="0.2"/>
    <row r="49444" ht="12.75" customHeight="1" x14ac:dyDescent="0.2"/>
    <row r="49445" ht="12.75" customHeight="1" x14ac:dyDescent="0.2"/>
    <row r="49446" ht="12.75" customHeight="1" x14ac:dyDescent="0.2"/>
    <row r="49447" ht="12.75" customHeight="1" x14ac:dyDescent="0.2"/>
    <row r="49448" ht="12.75" customHeight="1" x14ac:dyDescent="0.2"/>
    <row r="49449" ht="12.75" customHeight="1" x14ac:dyDescent="0.2"/>
    <row r="49450" ht="12.75" customHeight="1" x14ac:dyDescent="0.2"/>
    <row r="49451" ht="12.75" customHeight="1" x14ac:dyDescent="0.2"/>
    <row r="49452" ht="12.75" customHeight="1" x14ac:dyDescent="0.2"/>
    <row r="49453" ht="12.75" customHeight="1" x14ac:dyDescent="0.2"/>
    <row r="49454" ht="12.75" customHeight="1" x14ac:dyDescent="0.2"/>
    <row r="49455" ht="12.75" customHeight="1" x14ac:dyDescent="0.2"/>
    <row r="49456" ht="12.75" customHeight="1" x14ac:dyDescent="0.2"/>
    <row r="49457" ht="12.75" customHeight="1" x14ac:dyDescent="0.2"/>
    <row r="49458" ht="12.75" customHeight="1" x14ac:dyDescent="0.2"/>
    <row r="49459" ht="12.75" customHeight="1" x14ac:dyDescent="0.2"/>
    <row r="49460" ht="12.75" customHeight="1" x14ac:dyDescent="0.2"/>
    <row r="49461" ht="12.75" customHeight="1" x14ac:dyDescent="0.2"/>
    <row r="49462" ht="12.75" customHeight="1" x14ac:dyDescent="0.2"/>
    <row r="49463" ht="12.75" customHeight="1" x14ac:dyDescent="0.2"/>
    <row r="49464" ht="12.75" customHeight="1" x14ac:dyDescent="0.2"/>
    <row r="49465" ht="12.75" customHeight="1" x14ac:dyDescent="0.2"/>
    <row r="49466" ht="12.75" customHeight="1" x14ac:dyDescent="0.2"/>
    <row r="49467" ht="12.75" customHeight="1" x14ac:dyDescent="0.2"/>
    <row r="49468" ht="12.75" customHeight="1" x14ac:dyDescent="0.2"/>
    <row r="49469" ht="12.75" customHeight="1" x14ac:dyDescent="0.2"/>
    <row r="49470" ht="12.75" customHeight="1" x14ac:dyDescent="0.2"/>
    <row r="49471" ht="12.75" customHeight="1" x14ac:dyDescent="0.2"/>
    <row r="49472" ht="12.75" customHeight="1" x14ac:dyDescent="0.2"/>
    <row r="49473" ht="12.75" customHeight="1" x14ac:dyDescent="0.2"/>
    <row r="49474" ht="12.75" customHeight="1" x14ac:dyDescent="0.2"/>
    <row r="49475" ht="12.75" customHeight="1" x14ac:dyDescent="0.2"/>
    <row r="49476" ht="12.75" customHeight="1" x14ac:dyDescent="0.2"/>
    <row r="49477" ht="12.75" customHeight="1" x14ac:dyDescent="0.2"/>
    <row r="49478" ht="12.75" customHeight="1" x14ac:dyDescent="0.2"/>
    <row r="49479" ht="12.75" customHeight="1" x14ac:dyDescent="0.2"/>
    <row r="49480" ht="12.75" customHeight="1" x14ac:dyDescent="0.2"/>
    <row r="49481" ht="12.75" customHeight="1" x14ac:dyDescent="0.2"/>
    <row r="49482" ht="12.75" customHeight="1" x14ac:dyDescent="0.2"/>
    <row r="49483" ht="12.75" customHeight="1" x14ac:dyDescent="0.2"/>
    <row r="49484" ht="12.75" customHeight="1" x14ac:dyDescent="0.2"/>
    <row r="49485" ht="12.75" customHeight="1" x14ac:dyDescent="0.2"/>
    <row r="49486" ht="12.75" customHeight="1" x14ac:dyDescent="0.2"/>
    <row r="49487" ht="12.75" customHeight="1" x14ac:dyDescent="0.2"/>
    <row r="49488" ht="12.75" customHeight="1" x14ac:dyDescent="0.2"/>
    <row r="49489" ht="12.75" customHeight="1" x14ac:dyDescent="0.2"/>
    <row r="49490" ht="12.75" customHeight="1" x14ac:dyDescent="0.2"/>
    <row r="49491" ht="12.75" customHeight="1" x14ac:dyDescent="0.2"/>
    <row r="49492" ht="12.75" customHeight="1" x14ac:dyDescent="0.2"/>
    <row r="49493" ht="12.75" customHeight="1" x14ac:dyDescent="0.2"/>
    <row r="49494" ht="12.75" customHeight="1" x14ac:dyDescent="0.2"/>
    <row r="49495" ht="12.75" customHeight="1" x14ac:dyDescent="0.2"/>
    <row r="49496" ht="12.75" customHeight="1" x14ac:dyDescent="0.2"/>
    <row r="49497" ht="12.75" customHeight="1" x14ac:dyDescent="0.2"/>
    <row r="49498" ht="12.75" customHeight="1" x14ac:dyDescent="0.2"/>
    <row r="49499" ht="12.75" customHeight="1" x14ac:dyDescent="0.2"/>
    <row r="49500" ht="12.75" customHeight="1" x14ac:dyDescent="0.2"/>
    <row r="49501" ht="12.75" customHeight="1" x14ac:dyDescent="0.2"/>
    <row r="49502" ht="12.75" customHeight="1" x14ac:dyDescent="0.2"/>
    <row r="49503" ht="12.75" customHeight="1" x14ac:dyDescent="0.2"/>
    <row r="49504" ht="12.75" customHeight="1" x14ac:dyDescent="0.2"/>
    <row r="49505" ht="12.75" customHeight="1" x14ac:dyDescent="0.2"/>
    <row r="49506" ht="12.75" customHeight="1" x14ac:dyDescent="0.2"/>
    <row r="49507" ht="12.75" customHeight="1" x14ac:dyDescent="0.2"/>
    <row r="49508" ht="12.75" customHeight="1" x14ac:dyDescent="0.2"/>
    <row r="49509" ht="12.75" customHeight="1" x14ac:dyDescent="0.2"/>
    <row r="49510" ht="12.75" customHeight="1" x14ac:dyDescent="0.2"/>
    <row r="49511" ht="12.75" customHeight="1" x14ac:dyDescent="0.2"/>
    <row r="49512" ht="12.75" customHeight="1" x14ac:dyDescent="0.2"/>
    <row r="49513" ht="12.75" customHeight="1" x14ac:dyDescent="0.2"/>
    <row r="49514" ht="12.75" customHeight="1" x14ac:dyDescent="0.2"/>
    <row r="49515" ht="12.75" customHeight="1" x14ac:dyDescent="0.2"/>
    <row r="49516" ht="12.75" customHeight="1" x14ac:dyDescent="0.2"/>
    <row r="49517" ht="12.75" customHeight="1" x14ac:dyDescent="0.2"/>
    <row r="49518" ht="12.75" customHeight="1" x14ac:dyDescent="0.2"/>
    <row r="49519" ht="12.75" customHeight="1" x14ac:dyDescent="0.2"/>
    <row r="49520" ht="12.75" customHeight="1" x14ac:dyDescent="0.2"/>
    <row r="49521" ht="12.75" customHeight="1" x14ac:dyDescent="0.2"/>
    <row r="49522" ht="12.75" customHeight="1" x14ac:dyDescent="0.2"/>
    <row r="49523" ht="12.75" customHeight="1" x14ac:dyDescent="0.2"/>
    <row r="49524" ht="12.75" customHeight="1" x14ac:dyDescent="0.2"/>
    <row r="49525" ht="12.75" customHeight="1" x14ac:dyDescent="0.2"/>
    <row r="49526" ht="12.75" customHeight="1" x14ac:dyDescent="0.2"/>
    <row r="49527" ht="12.75" customHeight="1" x14ac:dyDescent="0.2"/>
    <row r="49528" ht="12.75" customHeight="1" x14ac:dyDescent="0.2"/>
    <row r="49529" ht="12.75" customHeight="1" x14ac:dyDescent="0.2"/>
    <row r="49530" ht="12.75" customHeight="1" x14ac:dyDescent="0.2"/>
    <row r="49531" ht="12.75" customHeight="1" x14ac:dyDescent="0.2"/>
    <row r="49532" ht="12.75" customHeight="1" x14ac:dyDescent="0.2"/>
    <row r="49533" ht="12.75" customHeight="1" x14ac:dyDescent="0.2"/>
    <row r="49534" ht="12.75" customHeight="1" x14ac:dyDescent="0.2"/>
    <row r="49535" ht="12.75" customHeight="1" x14ac:dyDescent="0.2"/>
    <row r="49536" ht="12.75" customHeight="1" x14ac:dyDescent="0.2"/>
    <row r="49537" ht="12.75" customHeight="1" x14ac:dyDescent="0.2"/>
    <row r="49538" ht="12.75" customHeight="1" x14ac:dyDescent="0.2"/>
    <row r="49539" ht="12.75" customHeight="1" x14ac:dyDescent="0.2"/>
    <row r="49540" ht="12.75" customHeight="1" x14ac:dyDescent="0.2"/>
    <row r="49541" ht="12.75" customHeight="1" x14ac:dyDescent="0.2"/>
    <row r="49542" ht="12.75" customHeight="1" x14ac:dyDescent="0.2"/>
    <row r="49543" ht="12.75" customHeight="1" x14ac:dyDescent="0.2"/>
    <row r="49544" ht="12.75" customHeight="1" x14ac:dyDescent="0.2"/>
    <row r="49545" ht="12.75" customHeight="1" x14ac:dyDescent="0.2"/>
    <row r="49546" ht="12.75" customHeight="1" x14ac:dyDescent="0.2"/>
    <row r="49547" ht="12.75" customHeight="1" x14ac:dyDescent="0.2"/>
    <row r="49548" ht="12.75" customHeight="1" x14ac:dyDescent="0.2"/>
    <row r="49549" ht="12.75" customHeight="1" x14ac:dyDescent="0.2"/>
    <row r="49550" ht="12.75" customHeight="1" x14ac:dyDescent="0.2"/>
    <row r="49551" ht="12.75" customHeight="1" x14ac:dyDescent="0.2"/>
    <row r="49552" ht="12.75" customHeight="1" x14ac:dyDescent="0.2"/>
    <row r="49553" ht="12.75" customHeight="1" x14ac:dyDescent="0.2"/>
    <row r="49554" ht="12.75" customHeight="1" x14ac:dyDescent="0.2"/>
    <row r="49555" ht="12.75" customHeight="1" x14ac:dyDescent="0.2"/>
    <row r="49556" ht="12.75" customHeight="1" x14ac:dyDescent="0.2"/>
    <row r="49557" ht="12.75" customHeight="1" x14ac:dyDescent="0.2"/>
    <row r="49558" ht="12.75" customHeight="1" x14ac:dyDescent="0.2"/>
    <row r="49559" ht="12.75" customHeight="1" x14ac:dyDescent="0.2"/>
    <row r="49560" ht="12.75" customHeight="1" x14ac:dyDescent="0.2"/>
    <row r="49561" ht="12.75" customHeight="1" x14ac:dyDescent="0.2"/>
    <row r="49562" ht="12.75" customHeight="1" x14ac:dyDescent="0.2"/>
    <row r="49563" ht="12.75" customHeight="1" x14ac:dyDescent="0.2"/>
    <row r="49564" ht="12.75" customHeight="1" x14ac:dyDescent="0.2"/>
    <row r="49565" ht="12.75" customHeight="1" x14ac:dyDescent="0.2"/>
    <row r="49566" ht="12.75" customHeight="1" x14ac:dyDescent="0.2"/>
    <row r="49567" ht="12.75" customHeight="1" x14ac:dyDescent="0.2"/>
    <row r="49568" ht="12.75" customHeight="1" x14ac:dyDescent="0.2"/>
    <row r="49569" ht="12.75" customHeight="1" x14ac:dyDescent="0.2"/>
    <row r="49570" ht="12.75" customHeight="1" x14ac:dyDescent="0.2"/>
    <row r="49571" ht="12.75" customHeight="1" x14ac:dyDescent="0.2"/>
    <row r="49572" ht="12.75" customHeight="1" x14ac:dyDescent="0.2"/>
    <row r="49573" ht="12.75" customHeight="1" x14ac:dyDescent="0.2"/>
    <row r="49574" ht="12.75" customHeight="1" x14ac:dyDescent="0.2"/>
    <row r="49575" ht="12.75" customHeight="1" x14ac:dyDescent="0.2"/>
    <row r="49576" ht="12.75" customHeight="1" x14ac:dyDescent="0.2"/>
    <row r="49577" ht="12.75" customHeight="1" x14ac:dyDescent="0.2"/>
    <row r="49578" ht="12.75" customHeight="1" x14ac:dyDescent="0.2"/>
    <row r="49579" ht="12.75" customHeight="1" x14ac:dyDescent="0.2"/>
    <row r="49580" ht="12.75" customHeight="1" x14ac:dyDescent="0.2"/>
    <row r="49581" ht="12.75" customHeight="1" x14ac:dyDescent="0.2"/>
    <row r="49582" ht="12.75" customHeight="1" x14ac:dyDescent="0.2"/>
    <row r="49583" ht="12.75" customHeight="1" x14ac:dyDescent="0.2"/>
    <row r="49584" ht="12.75" customHeight="1" x14ac:dyDescent="0.2"/>
    <row r="49585" ht="12.75" customHeight="1" x14ac:dyDescent="0.2"/>
    <row r="49586" ht="12.75" customHeight="1" x14ac:dyDescent="0.2"/>
    <row r="49587" ht="12.75" customHeight="1" x14ac:dyDescent="0.2"/>
    <row r="49588" ht="12.75" customHeight="1" x14ac:dyDescent="0.2"/>
    <row r="49589" ht="12.75" customHeight="1" x14ac:dyDescent="0.2"/>
    <row r="49590" ht="12.75" customHeight="1" x14ac:dyDescent="0.2"/>
    <row r="49591" ht="12.75" customHeight="1" x14ac:dyDescent="0.2"/>
    <row r="49592" ht="12.75" customHeight="1" x14ac:dyDescent="0.2"/>
    <row r="49593" ht="12.75" customHeight="1" x14ac:dyDescent="0.2"/>
    <row r="49594" ht="12.75" customHeight="1" x14ac:dyDescent="0.2"/>
    <row r="49595" ht="12.75" customHeight="1" x14ac:dyDescent="0.2"/>
    <row r="49596" ht="12.75" customHeight="1" x14ac:dyDescent="0.2"/>
    <row r="49597" ht="12.75" customHeight="1" x14ac:dyDescent="0.2"/>
    <row r="49598" ht="12.75" customHeight="1" x14ac:dyDescent="0.2"/>
    <row r="49599" ht="12.75" customHeight="1" x14ac:dyDescent="0.2"/>
    <row r="49600" ht="12.75" customHeight="1" x14ac:dyDescent="0.2"/>
    <row r="49601" ht="12.75" customHeight="1" x14ac:dyDescent="0.2"/>
    <row r="49602" ht="12.75" customHeight="1" x14ac:dyDescent="0.2"/>
    <row r="49603" ht="12.75" customHeight="1" x14ac:dyDescent="0.2"/>
    <row r="49604" ht="12.75" customHeight="1" x14ac:dyDescent="0.2"/>
    <row r="49605" ht="12.75" customHeight="1" x14ac:dyDescent="0.2"/>
    <row r="49606" ht="12.75" customHeight="1" x14ac:dyDescent="0.2"/>
    <row r="49607" ht="12.75" customHeight="1" x14ac:dyDescent="0.2"/>
    <row r="49608" ht="12.75" customHeight="1" x14ac:dyDescent="0.2"/>
    <row r="49609" ht="12.75" customHeight="1" x14ac:dyDescent="0.2"/>
    <row r="49610" ht="12.75" customHeight="1" x14ac:dyDescent="0.2"/>
    <row r="49611" ht="12.75" customHeight="1" x14ac:dyDescent="0.2"/>
    <row r="49612" ht="12.75" customHeight="1" x14ac:dyDescent="0.2"/>
    <row r="49613" ht="12.75" customHeight="1" x14ac:dyDescent="0.2"/>
    <row r="49614" ht="12.75" customHeight="1" x14ac:dyDescent="0.2"/>
    <row r="49615" ht="12.75" customHeight="1" x14ac:dyDescent="0.2"/>
    <row r="49616" ht="12.75" customHeight="1" x14ac:dyDescent="0.2"/>
    <row r="49617" ht="12.75" customHeight="1" x14ac:dyDescent="0.2"/>
    <row r="49618" ht="12.75" customHeight="1" x14ac:dyDescent="0.2"/>
    <row r="49619" ht="12.75" customHeight="1" x14ac:dyDescent="0.2"/>
    <row r="49620" ht="12.75" customHeight="1" x14ac:dyDescent="0.2"/>
    <row r="49621" ht="12.75" customHeight="1" x14ac:dyDescent="0.2"/>
    <row r="49622" ht="12.75" customHeight="1" x14ac:dyDescent="0.2"/>
    <row r="49623" ht="12.75" customHeight="1" x14ac:dyDescent="0.2"/>
    <row r="49624" ht="12.75" customHeight="1" x14ac:dyDescent="0.2"/>
    <row r="49625" ht="12.75" customHeight="1" x14ac:dyDescent="0.2"/>
    <row r="49626" ht="12.75" customHeight="1" x14ac:dyDescent="0.2"/>
    <row r="49627" ht="12.75" customHeight="1" x14ac:dyDescent="0.2"/>
    <row r="49628" ht="12.75" customHeight="1" x14ac:dyDescent="0.2"/>
    <row r="49629" ht="12.75" customHeight="1" x14ac:dyDescent="0.2"/>
    <row r="49630" ht="12.75" customHeight="1" x14ac:dyDescent="0.2"/>
    <row r="49631" ht="12.75" customHeight="1" x14ac:dyDescent="0.2"/>
    <row r="49632" ht="12.75" customHeight="1" x14ac:dyDescent="0.2"/>
    <row r="49633" ht="12.75" customHeight="1" x14ac:dyDescent="0.2"/>
    <row r="49634" ht="12.75" customHeight="1" x14ac:dyDescent="0.2"/>
    <row r="49635" ht="12.75" customHeight="1" x14ac:dyDescent="0.2"/>
    <row r="49636" ht="12.75" customHeight="1" x14ac:dyDescent="0.2"/>
    <row r="49637" ht="12.75" customHeight="1" x14ac:dyDescent="0.2"/>
    <row r="49638" ht="12.75" customHeight="1" x14ac:dyDescent="0.2"/>
    <row r="49639" ht="12.75" customHeight="1" x14ac:dyDescent="0.2"/>
    <row r="49640" ht="12.75" customHeight="1" x14ac:dyDescent="0.2"/>
    <row r="49641" ht="12.75" customHeight="1" x14ac:dyDescent="0.2"/>
    <row r="49642" ht="12.75" customHeight="1" x14ac:dyDescent="0.2"/>
    <row r="49643" ht="12.75" customHeight="1" x14ac:dyDescent="0.2"/>
    <row r="49644" ht="12.75" customHeight="1" x14ac:dyDescent="0.2"/>
    <row r="49645" ht="12.75" customHeight="1" x14ac:dyDescent="0.2"/>
    <row r="49646" ht="12.75" customHeight="1" x14ac:dyDescent="0.2"/>
    <row r="49647" ht="12.75" customHeight="1" x14ac:dyDescent="0.2"/>
    <row r="49648" ht="12.75" customHeight="1" x14ac:dyDescent="0.2"/>
    <row r="49649" ht="12.75" customHeight="1" x14ac:dyDescent="0.2"/>
    <row r="49650" ht="12.75" customHeight="1" x14ac:dyDescent="0.2"/>
    <row r="49651" ht="12.75" customHeight="1" x14ac:dyDescent="0.2"/>
    <row r="49652" ht="12.75" customHeight="1" x14ac:dyDescent="0.2"/>
    <row r="49653" ht="12.75" customHeight="1" x14ac:dyDescent="0.2"/>
    <row r="49654" ht="12.75" customHeight="1" x14ac:dyDescent="0.2"/>
    <row r="49655" ht="12.75" customHeight="1" x14ac:dyDescent="0.2"/>
    <row r="49656" ht="12.75" customHeight="1" x14ac:dyDescent="0.2"/>
    <row r="49657" ht="12.75" customHeight="1" x14ac:dyDescent="0.2"/>
    <row r="49658" ht="12.75" customHeight="1" x14ac:dyDescent="0.2"/>
    <row r="49659" ht="12.75" customHeight="1" x14ac:dyDescent="0.2"/>
    <row r="49660" ht="12.75" customHeight="1" x14ac:dyDescent="0.2"/>
    <row r="49661" ht="12.75" customHeight="1" x14ac:dyDescent="0.2"/>
    <row r="49662" ht="12.75" customHeight="1" x14ac:dyDescent="0.2"/>
    <row r="49663" ht="12.75" customHeight="1" x14ac:dyDescent="0.2"/>
    <row r="49664" ht="12.75" customHeight="1" x14ac:dyDescent="0.2"/>
    <row r="49665" ht="12.75" customHeight="1" x14ac:dyDescent="0.2"/>
    <row r="49666" ht="12.75" customHeight="1" x14ac:dyDescent="0.2"/>
    <row r="49667" ht="12.75" customHeight="1" x14ac:dyDescent="0.2"/>
    <row r="49668" ht="12.75" customHeight="1" x14ac:dyDescent="0.2"/>
    <row r="49669" ht="12.75" customHeight="1" x14ac:dyDescent="0.2"/>
    <row r="49670" ht="12.75" customHeight="1" x14ac:dyDescent="0.2"/>
    <row r="49671" ht="12.75" customHeight="1" x14ac:dyDescent="0.2"/>
    <row r="49672" ht="12.75" customHeight="1" x14ac:dyDescent="0.2"/>
    <row r="49673" ht="12.75" customHeight="1" x14ac:dyDescent="0.2"/>
    <row r="49674" ht="12.75" customHeight="1" x14ac:dyDescent="0.2"/>
    <row r="49675" ht="12.75" customHeight="1" x14ac:dyDescent="0.2"/>
    <row r="49676" ht="12.75" customHeight="1" x14ac:dyDescent="0.2"/>
    <row r="49677" ht="12.75" customHeight="1" x14ac:dyDescent="0.2"/>
    <row r="49678" ht="12.75" customHeight="1" x14ac:dyDescent="0.2"/>
    <row r="49679" ht="12.75" customHeight="1" x14ac:dyDescent="0.2"/>
    <row r="49680" ht="12.75" customHeight="1" x14ac:dyDescent="0.2"/>
    <row r="49681" ht="12.75" customHeight="1" x14ac:dyDescent="0.2"/>
    <row r="49682" ht="12.75" customHeight="1" x14ac:dyDescent="0.2"/>
    <row r="49683" ht="12.75" customHeight="1" x14ac:dyDescent="0.2"/>
    <row r="49684" ht="12.75" customHeight="1" x14ac:dyDescent="0.2"/>
    <row r="49685" ht="12.75" customHeight="1" x14ac:dyDescent="0.2"/>
    <row r="49686" ht="12.75" customHeight="1" x14ac:dyDescent="0.2"/>
    <row r="49687" ht="12.75" customHeight="1" x14ac:dyDescent="0.2"/>
    <row r="49688" ht="12.75" customHeight="1" x14ac:dyDescent="0.2"/>
    <row r="49689" ht="12.75" customHeight="1" x14ac:dyDescent="0.2"/>
    <row r="49690" ht="12.75" customHeight="1" x14ac:dyDescent="0.2"/>
    <row r="49691" ht="12.75" customHeight="1" x14ac:dyDescent="0.2"/>
    <row r="49692" ht="12.75" customHeight="1" x14ac:dyDescent="0.2"/>
    <row r="49693" ht="12.75" customHeight="1" x14ac:dyDescent="0.2"/>
    <row r="49694" ht="12.75" customHeight="1" x14ac:dyDescent="0.2"/>
    <row r="49695" ht="12.75" customHeight="1" x14ac:dyDescent="0.2"/>
    <row r="49696" ht="12.75" customHeight="1" x14ac:dyDescent="0.2"/>
    <row r="49697" ht="12.75" customHeight="1" x14ac:dyDescent="0.2"/>
    <row r="49698" ht="12.75" customHeight="1" x14ac:dyDescent="0.2"/>
    <row r="49699" ht="12.75" customHeight="1" x14ac:dyDescent="0.2"/>
    <row r="49700" ht="12.75" customHeight="1" x14ac:dyDescent="0.2"/>
    <row r="49701" ht="12.75" customHeight="1" x14ac:dyDescent="0.2"/>
    <row r="49702" ht="12.75" customHeight="1" x14ac:dyDescent="0.2"/>
    <row r="49703" ht="12.75" customHeight="1" x14ac:dyDescent="0.2"/>
    <row r="49704" ht="12.75" customHeight="1" x14ac:dyDescent="0.2"/>
    <row r="49705" ht="12.75" customHeight="1" x14ac:dyDescent="0.2"/>
    <row r="49706" ht="12.75" customHeight="1" x14ac:dyDescent="0.2"/>
    <row r="49707" ht="12.75" customHeight="1" x14ac:dyDescent="0.2"/>
    <row r="49708" ht="12.75" customHeight="1" x14ac:dyDescent="0.2"/>
    <row r="49709" ht="12.75" customHeight="1" x14ac:dyDescent="0.2"/>
    <row r="49710" ht="12.75" customHeight="1" x14ac:dyDescent="0.2"/>
    <row r="49711" ht="12.75" customHeight="1" x14ac:dyDescent="0.2"/>
    <row r="49712" ht="12.75" customHeight="1" x14ac:dyDescent="0.2"/>
    <row r="49713" ht="12.75" customHeight="1" x14ac:dyDescent="0.2"/>
    <row r="49714" ht="12.75" customHeight="1" x14ac:dyDescent="0.2"/>
    <row r="49715" ht="12.75" customHeight="1" x14ac:dyDescent="0.2"/>
    <row r="49716" ht="12.75" customHeight="1" x14ac:dyDescent="0.2"/>
    <row r="49717" ht="12.75" customHeight="1" x14ac:dyDescent="0.2"/>
    <row r="49718" ht="12.75" customHeight="1" x14ac:dyDescent="0.2"/>
    <row r="49719" ht="12.75" customHeight="1" x14ac:dyDescent="0.2"/>
    <row r="49720" ht="12.75" customHeight="1" x14ac:dyDescent="0.2"/>
    <row r="49721" ht="12.75" customHeight="1" x14ac:dyDescent="0.2"/>
    <row r="49722" ht="12.75" customHeight="1" x14ac:dyDescent="0.2"/>
    <row r="49723" ht="12.75" customHeight="1" x14ac:dyDescent="0.2"/>
    <row r="49724" ht="12.75" customHeight="1" x14ac:dyDescent="0.2"/>
    <row r="49725" ht="12.75" customHeight="1" x14ac:dyDescent="0.2"/>
    <row r="49726" ht="12.75" customHeight="1" x14ac:dyDescent="0.2"/>
    <row r="49727" ht="12.75" customHeight="1" x14ac:dyDescent="0.2"/>
    <row r="49728" ht="12.75" customHeight="1" x14ac:dyDescent="0.2"/>
    <row r="49729" ht="12.75" customHeight="1" x14ac:dyDescent="0.2"/>
    <row r="49730" ht="12.75" customHeight="1" x14ac:dyDescent="0.2"/>
    <row r="49731" ht="12.75" customHeight="1" x14ac:dyDescent="0.2"/>
    <row r="49732" ht="12.75" customHeight="1" x14ac:dyDescent="0.2"/>
    <row r="49733" ht="12.75" customHeight="1" x14ac:dyDescent="0.2"/>
    <row r="49734" ht="12.75" customHeight="1" x14ac:dyDescent="0.2"/>
    <row r="49735" ht="12.75" customHeight="1" x14ac:dyDescent="0.2"/>
    <row r="49736" ht="12.75" customHeight="1" x14ac:dyDescent="0.2"/>
    <row r="49737" ht="12.75" customHeight="1" x14ac:dyDescent="0.2"/>
    <row r="49738" ht="12.75" customHeight="1" x14ac:dyDescent="0.2"/>
    <row r="49739" ht="12.75" customHeight="1" x14ac:dyDescent="0.2"/>
    <row r="49740" ht="12.75" customHeight="1" x14ac:dyDescent="0.2"/>
    <row r="49741" ht="12.75" customHeight="1" x14ac:dyDescent="0.2"/>
    <row r="49742" ht="12.75" customHeight="1" x14ac:dyDescent="0.2"/>
    <row r="49743" ht="12.75" customHeight="1" x14ac:dyDescent="0.2"/>
    <row r="49744" ht="12.75" customHeight="1" x14ac:dyDescent="0.2"/>
    <row r="49745" ht="12.75" customHeight="1" x14ac:dyDescent="0.2"/>
    <row r="49746" ht="12.75" customHeight="1" x14ac:dyDescent="0.2"/>
    <row r="49747" ht="12.75" customHeight="1" x14ac:dyDescent="0.2"/>
    <row r="49748" ht="12.75" customHeight="1" x14ac:dyDescent="0.2"/>
    <row r="49749" ht="12.75" customHeight="1" x14ac:dyDescent="0.2"/>
    <row r="49750" ht="12.75" customHeight="1" x14ac:dyDescent="0.2"/>
    <row r="49751" ht="12.75" customHeight="1" x14ac:dyDescent="0.2"/>
    <row r="49752" ht="12.75" customHeight="1" x14ac:dyDescent="0.2"/>
    <row r="49753" ht="12.75" customHeight="1" x14ac:dyDescent="0.2"/>
    <row r="49754" ht="12.75" customHeight="1" x14ac:dyDescent="0.2"/>
    <row r="49755" ht="12.75" customHeight="1" x14ac:dyDescent="0.2"/>
    <row r="49756" ht="12.75" customHeight="1" x14ac:dyDescent="0.2"/>
    <row r="49757" ht="12.75" customHeight="1" x14ac:dyDescent="0.2"/>
    <row r="49758" ht="12.75" customHeight="1" x14ac:dyDescent="0.2"/>
    <row r="49759" ht="12.75" customHeight="1" x14ac:dyDescent="0.2"/>
    <row r="49760" ht="12.75" customHeight="1" x14ac:dyDescent="0.2"/>
    <row r="49761" ht="12.75" customHeight="1" x14ac:dyDescent="0.2"/>
    <row r="49762" ht="12.75" customHeight="1" x14ac:dyDescent="0.2"/>
    <row r="49763" ht="12.75" customHeight="1" x14ac:dyDescent="0.2"/>
    <row r="49764" ht="12.75" customHeight="1" x14ac:dyDescent="0.2"/>
    <row r="49765" ht="12.75" customHeight="1" x14ac:dyDescent="0.2"/>
    <row r="49766" ht="12.75" customHeight="1" x14ac:dyDescent="0.2"/>
    <row r="49767" ht="12.75" customHeight="1" x14ac:dyDescent="0.2"/>
    <row r="49768" ht="12.75" customHeight="1" x14ac:dyDescent="0.2"/>
    <row r="49769" ht="12.75" customHeight="1" x14ac:dyDescent="0.2"/>
    <row r="49770" ht="12.75" customHeight="1" x14ac:dyDescent="0.2"/>
    <row r="49771" ht="12.75" customHeight="1" x14ac:dyDescent="0.2"/>
    <row r="49772" ht="12.75" customHeight="1" x14ac:dyDescent="0.2"/>
    <row r="49773" ht="12.75" customHeight="1" x14ac:dyDescent="0.2"/>
    <row r="49774" ht="12.75" customHeight="1" x14ac:dyDescent="0.2"/>
    <row r="49775" ht="12.75" customHeight="1" x14ac:dyDescent="0.2"/>
    <row r="49776" ht="12.75" customHeight="1" x14ac:dyDescent="0.2"/>
    <row r="49777" ht="12.75" customHeight="1" x14ac:dyDescent="0.2"/>
    <row r="49778" ht="12.75" customHeight="1" x14ac:dyDescent="0.2"/>
    <row r="49779" ht="12.75" customHeight="1" x14ac:dyDescent="0.2"/>
    <row r="49780" ht="12.75" customHeight="1" x14ac:dyDescent="0.2"/>
    <row r="49781" ht="12.75" customHeight="1" x14ac:dyDescent="0.2"/>
    <row r="49782" ht="12.75" customHeight="1" x14ac:dyDescent="0.2"/>
    <row r="49783" ht="12.75" customHeight="1" x14ac:dyDescent="0.2"/>
    <row r="49784" ht="12.75" customHeight="1" x14ac:dyDescent="0.2"/>
    <row r="49785" ht="12.75" customHeight="1" x14ac:dyDescent="0.2"/>
    <row r="49786" ht="12.75" customHeight="1" x14ac:dyDescent="0.2"/>
    <row r="49787" ht="12.75" customHeight="1" x14ac:dyDescent="0.2"/>
    <row r="49788" ht="12.75" customHeight="1" x14ac:dyDescent="0.2"/>
    <row r="49789" ht="12.75" customHeight="1" x14ac:dyDescent="0.2"/>
    <row r="49790" ht="12.75" customHeight="1" x14ac:dyDescent="0.2"/>
    <row r="49791" ht="12.75" customHeight="1" x14ac:dyDescent="0.2"/>
    <row r="49792" ht="12.75" customHeight="1" x14ac:dyDescent="0.2"/>
    <row r="49793" ht="12.75" customHeight="1" x14ac:dyDescent="0.2"/>
    <row r="49794" ht="12.75" customHeight="1" x14ac:dyDescent="0.2"/>
    <row r="49795" ht="12.75" customHeight="1" x14ac:dyDescent="0.2"/>
    <row r="49796" ht="12.75" customHeight="1" x14ac:dyDescent="0.2"/>
    <row r="49797" ht="12.75" customHeight="1" x14ac:dyDescent="0.2"/>
    <row r="49798" ht="12.75" customHeight="1" x14ac:dyDescent="0.2"/>
    <row r="49799" ht="12.75" customHeight="1" x14ac:dyDescent="0.2"/>
    <row r="49800" ht="12.75" customHeight="1" x14ac:dyDescent="0.2"/>
    <row r="49801" ht="12.75" customHeight="1" x14ac:dyDescent="0.2"/>
    <row r="49802" ht="12.75" customHeight="1" x14ac:dyDescent="0.2"/>
    <row r="49803" ht="12.75" customHeight="1" x14ac:dyDescent="0.2"/>
    <row r="49804" ht="12.75" customHeight="1" x14ac:dyDescent="0.2"/>
    <row r="49805" ht="12.75" customHeight="1" x14ac:dyDescent="0.2"/>
    <row r="49806" ht="12.75" customHeight="1" x14ac:dyDescent="0.2"/>
    <row r="49807" ht="12.75" customHeight="1" x14ac:dyDescent="0.2"/>
    <row r="49808" ht="12.75" customHeight="1" x14ac:dyDescent="0.2"/>
    <row r="49809" ht="12.75" customHeight="1" x14ac:dyDescent="0.2"/>
    <row r="49810" ht="12.75" customHeight="1" x14ac:dyDescent="0.2"/>
    <row r="49811" ht="12.75" customHeight="1" x14ac:dyDescent="0.2"/>
    <row r="49812" ht="12.75" customHeight="1" x14ac:dyDescent="0.2"/>
    <row r="49813" ht="12.75" customHeight="1" x14ac:dyDescent="0.2"/>
    <row r="49814" ht="12.75" customHeight="1" x14ac:dyDescent="0.2"/>
    <row r="49815" ht="12.75" customHeight="1" x14ac:dyDescent="0.2"/>
    <row r="49816" ht="12.75" customHeight="1" x14ac:dyDescent="0.2"/>
    <row r="49817" ht="12.75" customHeight="1" x14ac:dyDescent="0.2"/>
    <row r="49818" ht="12.75" customHeight="1" x14ac:dyDescent="0.2"/>
    <row r="49819" ht="12.75" customHeight="1" x14ac:dyDescent="0.2"/>
    <row r="49820" ht="12.75" customHeight="1" x14ac:dyDescent="0.2"/>
    <row r="49821" ht="12.75" customHeight="1" x14ac:dyDescent="0.2"/>
    <row r="49822" ht="12.75" customHeight="1" x14ac:dyDescent="0.2"/>
    <row r="49823" ht="12.75" customHeight="1" x14ac:dyDescent="0.2"/>
    <row r="49824" ht="12.75" customHeight="1" x14ac:dyDescent="0.2"/>
    <row r="49825" ht="12.75" customHeight="1" x14ac:dyDescent="0.2"/>
    <row r="49826" ht="12.75" customHeight="1" x14ac:dyDescent="0.2"/>
    <row r="49827" ht="12.75" customHeight="1" x14ac:dyDescent="0.2"/>
    <row r="49828" ht="12.75" customHeight="1" x14ac:dyDescent="0.2"/>
    <row r="49829" ht="12.75" customHeight="1" x14ac:dyDescent="0.2"/>
    <row r="49830" ht="12.75" customHeight="1" x14ac:dyDescent="0.2"/>
    <row r="49831" ht="12.75" customHeight="1" x14ac:dyDescent="0.2"/>
    <row r="49832" ht="12.75" customHeight="1" x14ac:dyDescent="0.2"/>
    <row r="49833" ht="12.75" customHeight="1" x14ac:dyDescent="0.2"/>
    <row r="49834" ht="12.75" customHeight="1" x14ac:dyDescent="0.2"/>
    <row r="49835" ht="12.75" customHeight="1" x14ac:dyDescent="0.2"/>
    <row r="49836" ht="12.75" customHeight="1" x14ac:dyDescent="0.2"/>
    <row r="49837" ht="12.75" customHeight="1" x14ac:dyDescent="0.2"/>
    <row r="49838" ht="12.75" customHeight="1" x14ac:dyDescent="0.2"/>
    <row r="49839" ht="12.75" customHeight="1" x14ac:dyDescent="0.2"/>
    <row r="49840" ht="12.75" customHeight="1" x14ac:dyDescent="0.2"/>
    <row r="49841" ht="12.75" customHeight="1" x14ac:dyDescent="0.2"/>
    <row r="49842" ht="12.75" customHeight="1" x14ac:dyDescent="0.2"/>
    <row r="49843" ht="12.75" customHeight="1" x14ac:dyDescent="0.2"/>
    <row r="49844" ht="12.75" customHeight="1" x14ac:dyDescent="0.2"/>
    <row r="49845" ht="12.75" customHeight="1" x14ac:dyDescent="0.2"/>
    <row r="49846" ht="12.75" customHeight="1" x14ac:dyDescent="0.2"/>
    <row r="49847" ht="12.75" customHeight="1" x14ac:dyDescent="0.2"/>
    <row r="49848" ht="12.75" customHeight="1" x14ac:dyDescent="0.2"/>
    <row r="49849" ht="12.75" customHeight="1" x14ac:dyDescent="0.2"/>
    <row r="49850" ht="12.75" customHeight="1" x14ac:dyDescent="0.2"/>
    <row r="49851" ht="12.75" customHeight="1" x14ac:dyDescent="0.2"/>
    <row r="49852" ht="12.75" customHeight="1" x14ac:dyDescent="0.2"/>
    <row r="49853" ht="12.75" customHeight="1" x14ac:dyDescent="0.2"/>
    <row r="49854" ht="12.75" customHeight="1" x14ac:dyDescent="0.2"/>
    <row r="49855" ht="12.75" customHeight="1" x14ac:dyDescent="0.2"/>
    <row r="49856" ht="12.75" customHeight="1" x14ac:dyDescent="0.2"/>
    <row r="49857" ht="12.75" customHeight="1" x14ac:dyDescent="0.2"/>
    <row r="49858" ht="12.75" customHeight="1" x14ac:dyDescent="0.2"/>
    <row r="49859" ht="12.75" customHeight="1" x14ac:dyDescent="0.2"/>
    <row r="49860" ht="12.75" customHeight="1" x14ac:dyDescent="0.2"/>
    <row r="49861" ht="12.75" customHeight="1" x14ac:dyDescent="0.2"/>
    <row r="49862" ht="12.75" customHeight="1" x14ac:dyDescent="0.2"/>
    <row r="49863" ht="12.75" customHeight="1" x14ac:dyDescent="0.2"/>
    <row r="49864" ht="12.75" customHeight="1" x14ac:dyDescent="0.2"/>
    <row r="49865" ht="12.75" customHeight="1" x14ac:dyDescent="0.2"/>
    <row r="49866" ht="12.75" customHeight="1" x14ac:dyDescent="0.2"/>
    <row r="49867" ht="12.75" customHeight="1" x14ac:dyDescent="0.2"/>
    <row r="49868" ht="12.75" customHeight="1" x14ac:dyDescent="0.2"/>
    <row r="49869" ht="12.75" customHeight="1" x14ac:dyDescent="0.2"/>
    <row r="49870" ht="12.75" customHeight="1" x14ac:dyDescent="0.2"/>
    <row r="49871" ht="12.75" customHeight="1" x14ac:dyDescent="0.2"/>
    <row r="49872" ht="12.75" customHeight="1" x14ac:dyDescent="0.2"/>
    <row r="49873" ht="12.75" customHeight="1" x14ac:dyDescent="0.2"/>
    <row r="49874" ht="12.75" customHeight="1" x14ac:dyDescent="0.2"/>
    <row r="49875" ht="12.75" customHeight="1" x14ac:dyDescent="0.2"/>
    <row r="49876" ht="12.75" customHeight="1" x14ac:dyDescent="0.2"/>
    <row r="49877" ht="12.75" customHeight="1" x14ac:dyDescent="0.2"/>
    <row r="49878" ht="12.75" customHeight="1" x14ac:dyDescent="0.2"/>
    <row r="49879" ht="12.75" customHeight="1" x14ac:dyDescent="0.2"/>
    <row r="49880" ht="12.75" customHeight="1" x14ac:dyDescent="0.2"/>
    <row r="49881" ht="12.75" customHeight="1" x14ac:dyDescent="0.2"/>
    <row r="49882" ht="12.75" customHeight="1" x14ac:dyDescent="0.2"/>
    <row r="49883" ht="12.75" customHeight="1" x14ac:dyDescent="0.2"/>
    <row r="49884" ht="12.75" customHeight="1" x14ac:dyDescent="0.2"/>
    <row r="49885" ht="12.75" customHeight="1" x14ac:dyDescent="0.2"/>
    <row r="49886" ht="12.75" customHeight="1" x14ac:dyDescent="0.2"/>
    <row r="49887" ht="12.75" customHeight="1" x14ac:dyDescent="0.2"/>
    <row r="49888" ht="12.75" customHeight="1" x14ac:dyDescent="0.2"/>
    <row r="49889" ht="12.75" customHeight="1" x14ac:dyDescent="0.2"/>
    <row r="49890" ht="12.75" customHeight="1" x14ac:dyDescent="0.2"/>
    <row r="49891" ht="12.75" customHeight="1" x14ac:dyDescent="0.2"/>
    <row r="49892" ht="12.75" customHeight="1" x14ac:dyDescent="0.2"/>
    <row r="49893" ht="12.75" customHeight="1" x14ac:dyDescent="0.2"/>
    <row r="49894" ht="12.75" customHeight="1" x14ac:dyDescent="0.2"/>
    <row r="49895" ht="12.75" customHeight="1" x14ac:dyDescent="0.2"/>
    <row r="49896" ht="12.75" customHeight="1" x14ac:dyDescent="0.2"/>
    <row r="49897" ht="12.75" customHeight="1" x14ac:dyDescent="0.2"/>
    <row r="49898" ht="12.75" customHeight="1" x14ac:dyDescent="0.2"/>
    <row r="49899" ht="12.75" customHeight="1" x14ac:dyDescent="0.2"/>
    <row r="49900" ht="12.75" customHeight="1" x14ac:dyDescent="0.2"/>
    <row r="49901" ht="12.75" customHeight="1" x14ac:dyDescent="0.2"/>
    <row r="49902" ht="12.75" customHeight="1" x14ac:dyDescent="0.2"/>
    <row r="49903" ht="12.75" customHeight="1" x14ac:dyDescent="0.2"/>
    <row r="49904" ht="12.75" customHeight="1" x14ac:dyDescent="0.2"/>
    <row r="49905" ht="12.75" customHeight="1" x14ac:dyDescent="0.2"/>
    <row r="49906" ht="12.75" customHeight="1" x14ac:dyDescent="0.2"/>
    <row r="49907" ht="12.75" customHeight="1" x14ac:dyDescent="0.2"/>
    <row r="49908" ht="12.75" customHeight="1" x14ac:dyDescent="0.2"/>
    <row r="49909" ht="12.75" customHeight="1" x14ac:dyDescent="0.2"/>
    <row r="49910" ht="12.75" customHeight="1" x14ac:dyDescent="0.2"/>
    <row r="49911" ht="12.75" customHeight="1" x14ac:dyDescent="0.2"/>
    <row r="49912" ht="12.75" customHeight="1" x14ac:dyDescent="0.2"/>
    <row r="49913" ht="12.75" customHeight="1" x14ac:dyDescent="0.2"/>
    <row r="49914" ht="12.75" customHeight="1" x14ac:dyDescent="0.2"/>
    <row r="49915" ht="12.75" customHeight="1" x14ac:dyDescent="0.2"/>
    <row r="49916" ht="12.75" customHeight="1" x14ac:dyDescent="0.2"/>
    <row r="49917" ht="12.75" customHeight="1" x14ac:dyDescent="0.2"/>
    <row r="49918" ht="12.75" customHeight="1" x14ac:dyDescent="0.2"/>
    <row r="49919" ht="12.75" customHeight="1" x14ac:dyDescent="0.2"/>
    <row r="49920" ht="12.75" customHeight="1" x14ac:dyDescent="0.2"/>
    <row r="49921" ht="12.75" customHeight="1" x14ac:dyDescent="0.2"/>
    <row r="49922" ht="12.75" customHeight="1" x14ac:dyDescent="0.2"/>
    <row r="49923" ht="12.75" customHeight="1" x14ac:dyDescent="0.2"/>
    <row r="49924" ht="12.75" customHeight="1" x14ac:dyDescent="0.2"/>
    <row r="49925" ht="12.75" customHeight="1" x14ac:dyDescent="0.2"/>
    <row r="49926" ht="12.75" customHeight="1" x14ac:dyDescent="0.2"/>
    <row r="49927" ht="12.75" customHeight="1" x14ac:dyDescent="0.2"/>
    <row r="49928" ht="12.75" customHeight="1" x14ac:dyDescent="0.2"/>
    <row r="49929" ht="12.75" customHeight="1" x14ac:dyDescent="0.2"/>
    <row r="49930" ht="12.75" customHeight="1" x14ac:dyDescent="0.2"/>
    <row r="49931" ht="12.75" customHeight="1" x14ac:dyDescent="0.2"/>
    <row r="49932" ht="12.75" customHeight="1" x14ac:dyDescent="0.2"/>
    <row r="49933" ht="12.75" customHeight="1" x14ac:dyDescent="0.2"/>
    <row r="49934" ht="12.75" customHeight="1" x14ac:dyDescent="0.2"/>
    <row r="49935" ht="12.75" customHeight="1" x14ac:dyDescent="0.2"/>
    <row r="49936" ht="12.75" customHeight="1" x14ac:dyDescent="0.2"/>
    <row r="49937" ht="12.75" customHeight="1" x14ac:dyDescent="0.2"/>
    <row r="49938" ht="12.75" customHeight="1" x14ac:dyDescent="0.2"/>
    <row r="49939" ht="12.75" customHeight="1" x14ac:dyDescent="0.2"/>
    <row r="49940" ht="12.75" customHeight="1" x14ac:dyDescent="0.2"/>
    <row r="49941" ht="12.75" customHeight="1" x14ac:dyDescent="0.2"/>
    <row r="49942" ht="12.75" customHeight="1" x14ac:dyDescent="0.2"/>
    <row r="49943" ht="12.75" customHeight="1" x14ac:dyDescent="0.2"/>
    <row r="49944" ht="12.75" customHeight="1" x14ac:dyDescent="0.2"/>
    <row r="49945" ht="12.75" customHeight="1" x14ac:dyDescent="0.2"/>
    <row r="49946" ht="12.75" customHeight="1" x14ac:dyDescent="0.2"/>
    <row r="49947" ht="12.75" customHeight="1" x14ac:dyDescent="0.2"/>
    <row r="49948" ht="12.75" customHeight="1" x14ac:dyDescent="0.2"/>
    <row r="49949" ht="12.75" customHeight="1" x14ac:dyDescent="0.2"/>
    <row r="49950" ht="12.75" customHeight="1" x14ac:dyDescent="0.2"/>
    <row r="49951" ht="12.75" customHeight="1" x14ac:dyDescent="0.2"/>
    <row r="49952" ht="12.75" customHeight="1" x14ac:dyDescent="0.2"/>
    <row r="49953" ht="12.75" customHeight="1" x14ac:dyDescent="0.2"/>
    <row r="49954" ht="12.75" customHeight="1" x14ac:dyDescent="0.2"/>
    <row r="49955" ht="12.75" customHeight="1" x14ac:dyDescent="0.2"/>
    <row r="49956" ht="12.75" customHeight="1" x14ac:dyDescent="0.2"/>
    <row r="49957" ht="12.75" customHeight="1" x14ac:dyDescent="0.2"/>
    <row r="49958" ht="12.75" customHeight="1" x14ac:dyDescent="0.2"/>
    <row r="49959" ht="12.75" customHeight="1" x14ac:dyDescent="0.2"/>
    <row r="49960" ht="12.75" customHeight="1" x14ac:dyDescent="0.2"/>
    <row r="49961" ht="12.75" customHeight="1" x14ac:dyDescent="0.2"/>
    <row r="49962" ht="12.75" customHeight="1" x14ac:dyDescent="0.2"/>
    <row r="49963" ht="12.75" customHeight="1" x14ac:dyDescent="0.2"/>
    <row r="49964" ht="12.75" customHeight="1" x14ac:dyDescent="0.2"/>
    <row r="49965" ht="12.75" customHeight="1" x14ac:dyDescent="0.2"/>
    <row r="49966" ht="12.75" customHeight="1" x14ac:dyDescent="0.2"/>
    <row r="49967" ht="12.75" customHeight="1" x14ac:dyDescent="0.2"/>
    <row r="49968" ht="12.75" customHeight="1" x14ac:dyDescent="0.2"/>
    <row r="49969" ht="12.75" customHeight="1" x14ac:dyDescent="0.2"/>
    <row r="49970" ht="12.75" customHeight="1" x14ac:dyDescent="0.2"/>
    <row r="49971" ht="12.75" customHeight="1" x14ac:dyDescent="0.2"/>
    <row r="49972" ht="12.75" customHeight="1" x14ac:dyDescent="0.2"/>
    <row r="49973" ht="12.75" customHeight="1" x14ac:dyDescent="0.2"/>
    <row r="49974" ht="12.75" customHeight="1" x14ac:dyDescent="0.2"/>
    <row r="49975" ht="12.75" customHeight="1" x14ac:dyDescent="0.2"/>
    <row r="49976" ht="12.75" customHeight="1" x14ac:dyDescent="0.2"/>
    <row r="49977" ht="12.75" customHeight="1" x14ac:dyDescent="0.2"/>
    <row r="49978" ht="12.75" customHeight="1" x14ac:dyDescent="0.2"/>
    <row r="49979" ht="12.75" customHeight="1" x14ac:dyDescent="0.2"/>
    <row r="49980" ht="12.75" customHeight="1" x14ac:dyDescent="0.2"/>
    <row r="49981" ht="12.75" customHeight="1" x14ac:dyDescent="0.2"/>
    <row r="49982" ht="12.75" customHeight="1" x14ac:dyDescent="0.2"/>
    <row r="49983" ht="12.75" customHeight="1" x14ac:dyDescent="0.2"/>
    <row r="49984" ht="12.75" customHeight="1" x14ac:dyDescent="0.2"/>
    <row r="49985" ht="12.75" customHeight="1" x14ac:dyDescent="0.2"/>
    <row r="49986" ht="12.75" customHeight="1" x14ac:dyDescent="0.2"/>
    <row r="49987" ht="12.75" customHeight="1" x14ac:dyDescent="0.2"/>
    <row r="49988" ht="12.75" customHeight="1" x14ac:dyDescent="0.2"/>
    <row r="49989" ht="12.75" customHeight="1" x14ac:dyDescent="0.2"/>
    <row r="49990" ht="12.75" customHeight="1" x14ac:dyDescent="0.2"/>
    <row r="49991" ht="12.75" customHeight="1" x14ac:dyDescent="0.2"/>
    <row r="49992" ht="12.75" customHeight="1" x14ac:dyDescent="0.2"/>
    <row r="49993" ht="12.75" customHeight="1" x14ac:dyDescent="0.2"/>
    <row r="49994" ht="12.75" customHeight="1" x14ac:dyDescent="0.2"/>
    <row r="49995" ht="12.75" customHeight="1" x14ac:dyDescent="0.2"/>
    <row r="49996" ht="12.75" customHeight="1" x14ac:dyDescent="0.2"/>
    <row r="49997" ht="12.75" customHeight="1" x14ac:dyDescent="0.2"/>
    <row r="49998" ht="12.75" customHeight="1" x14ac:dyDescent="0.2"/>
    <row r="49999" ht="12.75" customHeight="1" x14ac:dyDescent="0.2"/>
    <row r="50000" ht="12.75" customHeight="1" x14ac:dyDescent="0.2"/>
    <row r="50001" ht="12.75" customHeight="1" x14ac:dyDescent="0.2"/>
    <row r="50002" ht="12.75" customHeight="1" x14ac:dyDescent="0.2"/>
    <row r="50003" ht="12.75" customHeight="1" x14ac:dyDescent="0.2"/>
    <row r="50004" ht="12.75" customHeight="1" x14ac:dyDescent="0.2"/>
    <row r="50005" ht="12.75" customHeight="1" x14ac:dyDescent="0.2"/>
    <row r="50006" ht="12.75" customHeight="1" x14ac:dyDescent="0.2"/>
    <row r="50007" ht="12.75" customHeight="1" x14ac:dyDescent="0.2"/>
    <row r="50008" ht="12.75" customHeight="1" x14ac:dyDescent="0.2"/>
    <row r="50009" ht="12.75" customHeight="1" x14ac:dyDescent="0.2"/>
    <row r="50010" ht="12.75" customHeight="1" x14ac:dyDescent="0.2"/>
    <row r="50011" ht="12.75" customHeight="1" x14ac:dyDescent="0.2"/>
    <row r="50012" ht="12.75" customHeight="1" x14ac:dyDescent="0.2"/>
    <row r="50013" ht="12.75" customHeight="1" x14ac:dyDescent="0.2"/>
    <row r="50014" ht="12.75" customHeight="1" x14ac:dyDescent="0.2"/>
    <row r="50015" ht="12.75" customHeight="1" x14ac:dyDescent="0.2"/>
    <row r="50016" ht="12.75" customHeight="1" x14ac:dyDescent="0.2"/>
    <row r="50017" ht="12.75" customHeight="1" x14ac:dyDescent="0.2"/>
    <row r="50018" ht="12.75" customHeight="1" x14ac:dyDescent="0.2"/>
    <row r="50019" ht="12.75" customHeight="1" x14ac:dyDescent="0.2"/>
    <row r="50020" ht="12.75" customHeight="1" x14ac:dyDescent="0.2"/>
    <row r="50021" ht="12.75" customHeight="1" x14ac:dyDescent="0.2"/>
    <row r="50022" ht="12.75" customHeight="1" x14ac:dyDescent="0.2"/>
    <row r="50023" ht="12.75" customHeight="1" x14ac:dyDescent="0.2"/>
    <row r="50024" ht="12.75" customHeight="1" x14ac:dyDescent="0.2"/>
    <row r="50025" ht="12.75" customHeight="1" x14ac:dyDescent="0.2"/>
    <row r="50026" ht="12.75" customHeight="1" x14ac:dyDescent="0.2"/>
    <row r="50027" ht="12.75" customHeight="1" x14ac:dyDescent="0.2"/>
    <row r="50028" ht="12.75" customHeight="1" x14ac:dyDescent="0.2"/>
    <row r="50029" ht="12.75" customHeight="1" x14ac:dyDescent="0.2"/>
    <row r="50030" ht="12.75" customHeight="1" x14ac:dyDescent="0.2"/>
    <row r="50031" ht="12.75" customHeight="1" x14ac:dyDescent="0.2"/>
    <row r="50032" ht="12.75" customHeight="1" x14ac:dyDescent="0.2"/>
    <row r="50033" ht="12.75" customHeight="1" x14ac:dyDescent="0.2"/>
    <row r="50034" ht="12.75" customHeight="1" x14ac:dyDescent="0.2"/>
    <row r="50035" ht="12.75" customHeight="1" x14ac:dyDescent="0.2"/>
    <row r="50036" ht="12.75" customHeight="1" x14ac:dyDescent="0.2"/>
    <row r="50037" ht="12.75" customHeight="1" x14ac:dyDescent="0.2"/>
    <row r="50038" ht="12.75" customHeight="1" x14ac:dyDescent="0.2"/>
    <row r="50039" ht="12.75" customHeight="1" x14ac:dyDescent="0.2"/>
    <row r="50040" ht="12.75" customHeight="1" x14ac:dyDescent="0.2"/>
    <row r="50041" ht="12.75" customHeight="1" x14ac:dyDescent="0.2"/>
    <row r="50042" ht="12.75" customHeight="1" x14ac:dyDescent="0.2"/>
    <row r="50043" ht="12.75" customHeight="1" x14ac:dyDescent="0.2"/>
    <row r="50044" ht="12.75" customHeight="1" x14ac:dyDescent="0.2"/>
    <row r="50045" ht="12.75" customHeight="1" x14ac:dyDescent="0.2"/>
    <row r="50046" ht="12.75" customHeight="1" x14ac:dyDescent="0.2"/>
    <row r="50047" ht="12.75" customHeight="1" x14ac:dyDescent="0.2"/>
    <row r="50048" ht="12.75" customHeight="1" x14ac:dyDescent="0.2"/>
    <row r="50049" ht="12.75" customHeight="1" x14ac:dyDescent="0.2"/>
    <row r="50050" ht="12.75" customHeight="1" x14ac:dyDescent="0.2"/>
    <row r="50051" ht="12.75" customHeight="1" x14ac:dyDescent="0.2"/>
    <row r="50052" ht="12.75" customHeight="1" x14ac:dyDescent="0.2"/>
    <row r="50053" ht="12.75" customHeight="1" x14ac:dyDescent="0.2"/>
    <row r="50054" ht="12.75" customHeight="1" x14ac:dyDescent="0.2"/>
    <row r="50055" ht="12.75" customHeight="1" x14ac:dyDescent="0.2"/>
    <row r="50056" ht="12.75" customHeight="1" x14ac:dyDescent="0.2"/>
    <row r="50057" ht="12.75" customHeight="1" x14ac:dyDescent="0.2"/>
    <row r="50058" ht="12.75" customHeight="1" x14ac:dyDescent="0.2"/>
    <row r="50059" ht="12.75" customHeight="1" x14ac:dyDescent="0.2"/>
    <row r="50060" ht="12.75" customHeight="1" x14ac:dyDescent="0.2"/>
    <row r="50061" ht="12.75" customHeight="1" x14ac:dyDescent="0.2"/>
    <row r="50062" ht="12.75" customHeight="1" x14ac:dyDescent="0.2"/>
    <row r="50063" ht="12.75" customHeight="1" x14ac:dyDescent="0.2"/>
    <row r="50064" ht="12.75" customHeight="1" x14ac:dyDescent="0.2"/>
    <row r="50065" ht="12.75" customHeight="1" x14ac:dyDescent="0.2"/>
    <row r="50066" ht="12.75" customHeight="1" x14ac:dyDescent="0.2"/>
    <row r="50067" ht="12.75" customHeight="1" x14ac:dyDescent="0.2"/>
    <row r="50068" ht="12.75" customHeight="1" x14ac:dyDescent="0.2"/>
    <row r="50069" ht="12.75" customHeight="1" x14ac:dyDescent="0.2"/>
    <row r="50070" ht="12.75" customHeight="1" x14ac:dyDescent="0.2"/>
    <row r="50071" ht="12.75" customHeight="1" x14ac:dyDescent="0.2"/>
    <row r="50072" ht="12.75" customHeight="1" x14ac:dyDescent="0.2"/>
    <row r="50073" ht="12.75" customHeight="1" x14ac:dyDescent="0.2"/>
    <row r="50074" ht="12.75" customHeight="1" x14ac:dyDescent="0.2"/>
    <row r="50075" ht="12.75" customHeight="1" x14ac:dyDescent="0.2"/>
    <row r="50076" ht="12.75" customHeight="1" x14ac:dyDescent="0.2"/>
    <row r="50077" ht="12.75" customHeight="1" x14ac:dyDescent="0.2"/>
    <row r="50078" ht="12.75" customHeight="1" x14ac:dyDescent="0.2"/>
    <row r="50079" ht="12.75" customHeight="1" x14ac:dyDescent="0.2"/>
    <row r="50080" ht="12.75" customHeight="1" x14ac:dyDescent="0.2"/>
    <row r="50081" ht="12.75" customHeight="1" x14ac:dyDescent="0.2"/>
    <row r="50082" ht="12.75" customHeight="1" x14ac:dyDescent="0.2"/>
    <row r="50083" ht="12.75" customHeight="1" x14ac:dyDescent="0.2"/>
    <row r="50084" ht="12.75" customHeight="1" x14ac:dyDescent="0.2"/>
    <row r="50085" ht="12.75" customHeight="1" x14ac:dyDescent="0.2"/>
    <row r="50086" ht="12.75" customHeight="1" x14ac:dyDescent="0.2"/>
    <row r="50087" ht="12.75" customHeight="1" x14ac:dyDescent="0.2"/>
    <row r="50088" ht="12.75" customHeight="1" x14ac:dyDescent="0.2"/>
    <row r="50089" ht="12.75" customHeight="1" x14ac:dyDescent="0.2"/>
    <row r="50090" ht="12.75" customHeight="1" x14ac:dyDescent="0.2"/>
    <row r="50091" ht="12.75" customHeight="1" x14ac:dyDescent="0.2"/>
    <row r="50092" ht="12.75" customHeight="1" x14ac:dyDescent="0.2"/>
    <row r="50093" ht="12.75" customHeight="1" x14ac:dyDescent="0.2"/>
    <row r="50094" ht="12.75" customHeight="1" x14ac:dyDescent="0.2"/>
    <row r="50095" ht="12.75" customHeight="1" x14ac:dyDescent="0.2"/>
    <row r="50096" ht="12.75" customHeight="1" x14ac:dyDescent="0.2"/>
    <row r="50097" ht="12.75" customHeight="1" x14ac:dyDescent="0.2"/>
    <row r="50098" ht="12.75" customHeight="1" x14ac:dyDescent="0.2"/>
    <row r="50099" ht="12.75" customHeight="1" x14ac:dyDescent="0.2"/>
    <row r="50100" ht="12.75" customHeight="1" x14ac:dyDescent="0.2"/>
    <row r="50101" ht="12.75" customHeight="1" x14ac:dyDescent="0.2"/>
    <row r="50102" ht="12.75" customHeight="1" x14ac:dyDescent="0.2"/>
    <row r="50103" ht="12.75" customHeight="1" x14ac:dyDescent="0.2"/>
    <row r="50104" ht="12.75" customHeight="1" x14ac:dyDescent="0.2"/>
    <row r="50105" ht="12.75" customHeight="1" x14ac:dyDescent="0.2"/>
    <row r="50106" ht="12.75" customHeight="1" x14ac:dyDescent="0.2"/>
    <row r="50107" ht="12.75" customHeight="1" x14ac:dyDescent="0.2"/>
    <row r="50108" ht="12.75" customHeight="1" x14ac:dyDescent="0.2"/>
    <row r="50109" ht="12.75" customHeight="1" x14ac:dyDescent="0.2"/>
    <row r="50110" ht="12.75" customHeight="1" x14ac:dyDescent="0.2"/>
    <row r="50111" ht="12.75" customHeight="1" x14ac:dyDescent="0.2"/>
    <row r="50112" ht="12.75" customHeight="1" x14ac:dyDescent="0.2"/>
    <row r="50113" ht="12.75" customHeight="1" x14ac:dyDescent="0.2"/>
    <row r="50114" ht="12.75" customHeight="1" x14ac:dyDescent="0.2"/>
    <row r="50115" ht="12.75" customHeight="1" x14ac:dyDescent="0.2"/>
    <row r="50116" ht="12.75" customHeight="1" x14ac:dyDescent="0.2"/>
    <row r="50117" ht="12.75" customHeight="1" x14ac:dyDescent="0.2"/>
    <row r="50118" ht="12.75" customHeight="1" x14ac:dyDescent="0.2"/>
    <row r="50119" ht="12.75" customHeight="1" x14ac:dyDescent="0.2"/>
    <row r="50120" ht="12.75" customHeight="1" x14ac:dyDescent="0.2"/>
    <row r="50121" ht="12.75" customHeight="1" x14ac:dyDescent="0.2"/>
    <row r="50122" ht="12.75" customHeight="1" x14ac:dyDescent="0.2"/>
    <row r="50123" ht="12.75" customHeight="1" x14ac:dyDescent="0.2"/>
    <row r="50124" ht="12.75" customHeight="1" x14ac:dyDescent="0.2"/>
    <row r="50125" ht="12.75" customHeight="1" x14ac:dyDescent="0.2"/>
    <row r="50126" ht="12.75" customHeight="1" x14ac:dyDescent="0.2"/>
    <row r="50127" ht="12.75" customHeight="1" x14ac:dyDescent="0.2"/>
    <row r="50128" ht="12.75" customHeight="1" x14ac:dyDescent="0.2"/>
    <row r="50129" ht="12.75" customHeight="1" x14ac:dyDescent="0.2"/>
    <row r="50130" ht="12.75" customHeight="1" x14ac:dyDescent="0.2"/>
    <row r="50131" ht="12.75" customHeight="1" x14ac:dyDescent="0.2"/>
    <row r="50132" ht="12.75" customHeight="1" x14ac:dyDescent="0.2"/>
    <row r="50133" ht="12.75" customHeight="1" x14ac:dyDescent="0.2"/>
    <row r="50134" ht="12.75" customHeight="1" x14ac:dyDescent="0.2"/>
    <row r="50135" ht="12.75" customHeight="1" x14ac:dyDescent="0.2"/>
    <row r="50136" ht="12.75" customHeight="1" x14ac:dyDescent="0.2"/>
    <row r="50137" ht="12.75" customHeight="1" x14ac:dyDescent="0.2"/>
    <row r="50138" ht="12.75" customHeight="1" x14ac:dyDescent="0.2"/>
    <row r="50139" ht="12.75" customHeight="1" x14ac:dyDescent="0.2"/>
    <row r="50140" ht="12.75" customHeight="1" x14ac:dyDescent="0.2"/>
    <row r="50141" ht="12.75" customHeight="1" x14ac:dyDescent="0.2"/>
    <row r="50142" ht="12.75" customHeight="1" x14ac:dyDescent="0.2"/>
    <row r="50143" ht="12.75" customHeight="1" x14ac:dyDescent="0.2"/>
    <row r="50144" ht="12.75" customHeight="1" x14ac:dyDescent="0.2"/>
    <row r="50145" ht="12.75" customHeight="1" x14ac:dyDescent="0.2"/>
    <row r="50146" ht="12.75" customHeight="1" x14ac:dyDescent="0.2"/>
    <row r="50147" ht="12.75" customHeight="1" x14ac:dyDescent="0.2"/>
    <row r="50148" ht="12.75" customHeight="1" x14ac:dyDescent="0.2"/>
    <row r="50149" ht="12.75" customHeight="1" x14ac:dyDescent="0.2"/>
    <row r="50150" ht="12.75" customHeight="1" x14ac:dyDescent="0.2"/>
    <row r="50151" ht="12.75" customHeight="1" x14ac:dyDescent="0.2"/>
    <row r="50152" ht="12.75" customHeight="1" x14ac:dyDescent="0.2"/>
    <row r="50153" ht="12.75" customHeight="1" x14ac:dyDescent="0.2"/>
    <row r="50154" ht="12.75" customHeight="1" x14ac:dyDescent="0.2"/>
    <row r="50155" ht="12.75" customHeight="1" x14ac:dyDescent="0.2"/>
    <row r="50156" ht="12.75" customHeight="1" x14ac:dyDescent="0.2"/>
    <row r="50157" ht="12.75" customHeight="1" x14ac:dyDescent="0.2"/>
    <row r="50158" ht="12.75" customHeight="1" x14ac:dyDescent="0.2"/>
    <row r="50159" ht="12.75" customHeight="1" x14ac:dyDescent="0.2"/>
    <row r="50160" ht="12.75" customHeight="1" x14ac:dyDescent="0.2"/>
    <row r="50161" ht="12.75" customHeight="1" x14ac:dyDescent="0.2"/>
    <row r="50162" ht="12.75" customHeight="1" x14ac:dyDescent="0.2"/>
    <row r="50163" ht="12.75" customHeight="1" x14ac:dyDescent="0.2"/>
    <row r="50164" ht="12.75" customHeight="1" x14ac:dyDescent="0.2"/>
    <row r="50165" ht="12.75" customHeight="1" x14ac:dyDescent="0.2"/>
    <row r="50166" ht="12.75" customHeight="1" x14ac:dyDescent="0.2"/>
    <row r="50167" ht="12.75" customHeight="1" x14ac:dyDescent="0.2"/>
    <row r="50168" ht="12.75" customHeight="1" x14ac:dyDescent="0.2"/>
    <row r="50169" ht="12.75" customHeight="1" x14ac:dyDescent="0.2"/>
    <row r="50170" ht="12.75" customHeight="1" x14ac:dyDescent="0.2"/>
    <row r="50171" ht="12.75" customHeight="1" x14ac:dyDescent="0.2"/>
    <row r="50172" ht="12.75" customHeight="1" x14ac:dyDescent="0.2"/>
    <row r="50173" ht="12.75" customHeight="1" x14ac:dyDescent="0.2"/>
    <row r="50174" ht="12.75" customHeight="1" x14ac:dyDescent="0.2"/>
    <row r="50175" ht="12.75" customHeight="1" x14ac:dyDescent="0.2"/>
    <row r="50176" ht="12.75" customHeight="1" x14ac:dyDescent="0.2"/>
    <row r="50177" ht="12.75" customHeight="1" x14ac:dyDescent="0.2"/>
    <row r="50178" ht="12.75" customHeight="1" x14ac:dyDescent="0.2"/>
    <row r="50179" ht="12.75" customHeight="1" x14ac:dyDescent="0.2"/>
    <row r="50180" ht="12.75" customHeight="1" x14ac:dyDescent="0.2"/>
    <row r="50181" ht="12.75" customHeight="1" x14ac:dyDescent="0.2"/>
    <row r="50182" ht="12.75" customHeight="1" x14ac:dyDescent="0.2"/>
    <row r="50183" ht="12.75" customHeight="1" x14ac:dyDescent="0.2"/>
    <row r="50184" ht="12.75" customHeight="1" x14ac:dyDescent="0.2"/>
    <row r="50185" ht="12.75" customHeight="1" x14ac:dyDescent="0.2"/>
    <row r="50186" ht="12.75" customHeight="1" x14ac:dyDescent="0.2"/>
    <row r="50187" ht="12.75" customHeight="1" x14ac:dyDescent="0.2"/>
    <row r="50188" ht="12.75" customHeight="1" x14ac:dyDescent="0.2"/>
    <row r="50189" ht="12.75" customHeight="1" x14ac:dyDescent="0.2"/>
    <row r="50190" ht="12.75" customHeight="1" x14ac:dyDescent="0.2"/>
    <row r="50191" ht="12.75" customHeight="1" x14ac:dyDescent="0.2"/>
    <row r="50192" ht="12.75" customHeight="1" x14ac:dyDescent="0.2"/>
    <row r="50193" ht="12.75" customHeight="1" x14ac:dyDescent="0.2"/>
    <row r="50194" ht="12.75" customHeight="1" x14ac:dyDescent="0.2"/>
    <row r="50195" ht="12.75" customHeight="1" x14ac:dyDescent="0.2"/>
    <row r="50196" ht="12.75" customHeight="1" x14ac:dyDescent="0.2"/>
    <row r="50197" ht="12.75" customHeight="1" x14ac:dyDescent="0.2"/>
    <row r="50198" ht="12.75" customHeight="1" x14ac:dyDescent="0.2"/>
    <row r="50199" ht="12.75" customHeight="1" x14ac:dyDescent="0.2"/>
    <row r="50200" ht="12.75" customHeight="1" x14ac:dyDescent="0.2"/>
    <row r="50201" ht="12.75" customHeight="1" x14ac:dyDescent="0.2"/>
    <row r="50202" ht="12.75" customHeight="1" x14ac:dyDescent="0.2"/>
    <row r="50203" ht="12.75" customHeight="1" x14ac:dyDescent="0.2"/>
    <row r="50204" ht="12.75" customHeight="1" x14ac:dyDescent="0.2"/>
    <row r="50205" ht="12.75" customHeight="1" x14ac:dyDescent="0.2"/>
    <row r="50206" ht="12.75" customHeight="1" x14ac:dyDescent="0.2"/>
    <row r="50207" ht="12.75" customHeight="1" x14ac:dyDescent="0.2"/>
    <row r="50208" ht="12.75" customHeight="1" x14ac:dyDescent="0.2"/>
    <row r="50209" ht="12.75" customHeight="1" x14ac:dyDescent="0.2"/>
    <row r="50210" ht="12.75" customHeight="1" x14ac:dyDescent="0.2"/>
    <row r="50211" ht="12.75" customHeight="1" x14ac:dyDescent="0.2"/>
    <row r="50212" ht="12.75" customHeight="1" x14ac:dyDescent="0.2"/>
    <row r="50213" ht="12.75" customHeight="1" x14ac:dyDescent="0.2"/>
    <row r="50214" ht="12.75" customHeight="1" x14ac:dyDescent="0.2"/>
    <row r="50215" ht="12.75" customHeight="1" x14ac:dyDescent="0.2"/>
    <row r="50216" ht="12.75" customHeight="1" x14ac:dyDescent="0.2"/>
    <row r="50217" ht="12.75" customHeight="1" x14ac:dyDescent="0.2"/>
    <row r="50218" ht="12.75" customHeight="1" x14ac:dyDescent="0.2"/>
    <row r="50219" ht="12.75" customHeight="1" x14ac:dyDescent="0.2"/>
    <row r="50220" ht="12.75" customHeight="1" x14ac:dyDescent="0.2"/>
    <row r="50221" ht="12.75" customHeight="1" x14ac:dyDescent="0.2"/>
    <row r="50222" ht="12.75" customHeight="1" x14ac:dyDescent="0.2"/>
    <row r="50223" ht="12.75" customHeight="1" x14ac:dyDescent="0.2"/>
    <row r="50224" ht="12.75" customHeight="1" x14ac:dyDescent="0.2"/>
    <row r="50225" ht="12.75" customHeight="1" x14ac:dyDescent="0.2"/>
    <row r="50226" ht="12.75" customHeight="1" x14ac:dyDescent="0.2"/>
    <row r="50227" ht="12.75" customHeight="1" x14ac:dyDescent="0.2"/>
    <row r="50228" ht="12.75" customHeight="1" x14ac:dyDescent="0.2"/>
    <row r="50229" ht="12.75" customHeight="1" x14ac:dyDescent="0.2"/>
    <row r="50230" ht="12.75" customHeight="1" x14ac:dyDescent="0.2"/>
    <row r="50231" ht="12.75" customHeight="1" x14ac:dyDescent="0.2"/>
    <row r="50232" ht="12.75" customHeight="1" x14ac:dyDescent="0.2"/>
    <row r="50233" ht="12.75" customHeight="1" x14ac:dyDescent="0.2"/>
    <row r="50234" ht="12.75" customHeight="1" x14ac:dyDescent="0.2"/>
    <row r="50235" ht="12.75" customHeight="1" x14ac:dyDescent="0.2"/>
    <row r="50236" ht="12.75" customHeight="1" x14ac:dyDescent="0.2"/>
    <row r="50237" ht="12.75" customHeight="1" x14ac:dyDescent="0.2"/>
    <row r="50238" ht="12.75" customHeight="1" x14ac:dyDescent="0.2"/>
    <row r="50239" ht="12.75" customHeight="1" x14ac:dyDescent="0.2"/>
    <row r="50240" ht="12.75" customHeight="1" x14ac:dyDescent="0.2"/>
    <row r="50241" ht="12.75" customHeight="1" x14ac:dyDescent="0.2"/>
    <row r="50242" ht="12.75" customHeight="1" x14ac:dyDescent="0.2"/>
    <row r="50243" ht="12.75" customHeight="1" x14ac:dyDescent="0.2"/>
    <row r="50244" ht="12.75" customHeight="1" x14ac:dyDescent="0.2"/>
    <row r="50245" ht="12.75" customHeight="1" x14ac:dyDescent="0.2"/>
    <row r="50246" ht="12.75" customHeight="1" x14ac:dyDescent="0.2"/>
    <row r="50247" ht="12.75" customHeight="1" x14ac:dyDescent="0.2"/>
    <row r="50248" ht="12.75" customHeight="1" x14ac:dyDescent="0.2"/>
    <row r="50249" ht="12.75" customHeight="1" x14ac:dyDescent="0.2"/>
    <row r="50250" ht="12.75" customHeight="1" x14ac:dyDescent="0.2"/>
    <row r="50251" ht="12.75" customHeight="1" x14ac:dyDescent="0.2"/>
    <row r="50252" ht="12.75" customHeight="1" x14ac:dyDescent="0.2"/>
    <row r="50253" ht="12.75" customHeight="1" x14ac:dyDescent="0.2"/>
    <row r="50254" ht="12.75" customHeight="1" x14ac:dyDescent="0.2"/>
    <row r="50255" ht="12.75" customHeight="1" x14ac:dyDescent="0.2"/>
    <row r="50256" ht="12.75" customHeight="1" x14ac:dyDescent="0.2"/>
    <row r="50257" ht="12.75" customHeight="1" x14ac:dyDescent="0.2"/>
    <row r="50258" ht="12.75" customHeight="1" x14ac:dyDescent="0.2"/>
    <row r="50259" ht="12.75" customHeight="1" x14ac:dyDescent="0.2"/>
    <row r="50260" ht="12.75" customHeight="1" x14ac:dyDescent="0.2"/>
    <row r="50261" ht="12.75" customHeight="1" x14ac:dyDescent="0.2"/>
    <row r="50262" ht="12.75" customHeight="1" x14ac:dyDescent="0.2"/>
    <row r="50263" ht="12.75" customHeight="1" x14ac:dyDescent="0.2"/>
    <row r="50264" ht="12.75" customHeight="1" x14ac:dyDescent="0.2"/>
    <row r="50265" ht="12.75" customHeight="1" x14ac:dyDescent="0.2"/>
    <row r="50266" ht="12.75" customHeight="1" x14ac:dyDescent="0.2"/>
    <row r="50267" ht="12.75" customHeight="1" x14ac:dyDescent="0.2"/>
    <row r="50268" ht="12.75" customHeight="1" x14ac:dyDescent="0.2"/>
    <row r="50269" ht="12.75" customHeight="1" x14ac:dyDescent="0.2"/>
    <row r="50270" ht="12.75" customHeight="1" x14ac:dyDescent="0.2"/>
    <row r="50271" ht="12.75" customHeight="1" x14ac:dyDescent="0.2"/>
    <row r="50272" ht="12.75" customHeight="1" x14ac:dyDescent="0.2"/>
    <row r="50273" ht="12.75" customHeight="1" x14ac:dyDescent="0.2"/>
    <row r="50274" ht="12.75" customHeight="1" x14ac:dyDescent="0.2"/>
    <row r="50275" ht="12.75" customHeight="1" x14ac:dyDescent="0.2"/>
    <row r="50276" ht="12.75" customHeight="1" x14ac:dyDescent="0.2"/>
    <row r="50277" ht="12.75" customHeight="1" x14ac:dyDescent="0.2"/>
    <row r="50278" ht="12.75" customHeight="1" x14ac:dyDescent="0.2"/>
    <row r="50279" ht="12.75" customHeight="1" x14ac:dyDescent="0.2"/>
    <row r="50280" ht="12.75" customHeight="1" x14ac:dyDescent="0.2"/>
    <row r="50281" ht="12.75" customHeight="1" x14ac:dyDescent="0.2"/>
    <row r="50282" ht="12.75" customHeight="1" x14ac:dyDescent="0.2"/>
    <row r="50283" ht="12.75" customHeight="1" x14ac:dyDescent="0.2"/>
    <row r="50284" ht="12.75" customHeight="1" x14ac:dyDescent="0.2"/>
    <row r="50285" ht="12.75" customHeight="1" x14ac:dyDescent="0.2"/>
    <row r="50286" ht="12.75" customHeight="1" x14ac:dyDescent="0.2"/>
    <row r="50287" ht="12.75" customHeight="1" x14ac:dyDescent="0.2"/>
    <row r="50288" ht="12.75" customHeight="1" x14ac:dyDescent="0.2"/>
    <row r="50289" ht="12.75" customHeight="1" x14ac:dyDescent="0.2"/>
    <row r="50290" ht="12.75" customHeight="1" x14ac:dyDescent="0.2"/>
    <row r="50291" ht="12.75" customHeight="1" x14ac:dyDescent="0.2"/>
    <row r="50292" ht="12.75" customHeight="1" x14ac:dyDescent="0.2"/>
    <row r="50293" ht="12.75" customHeight="1" x14ac:dyDescent="0.2"/>
    <row r="50294" ht="12.75" customHeight="1" x14ac:dyDescent="0.2"/>
    <row r="50295" ht="12.75" customHeight="1" x14ac:dyDescent="0.2"/>
    <row r="50296" ht="12.75" customHeight="1" x14ac:dyDescent="0.2"/>
    <row r="50297" ht="12.75" customHeight="1" x14ac:dyDescent="0.2"/>
    <row r="50298" ht="12.75" customHeight="1" x14ac:dyDescent="0.2"/>
    <row r="50299" ht="12.75" customHeight="1" x14ac:dyDescent="0.2"/>
    <row r="50300" ht="12.75" customHeight="1" x14ac:dyDescent="0.2"/>
    <row r="50301" ht="12.75" customHeight="1" x14ac:dyDescent="0.2"/>
    <row r="50302" ht="12.75" customHeight="1" x14ac:dyDescent="0.2"/>
    <row r="50303" ht="12.75" customHeight="1" x14ac:dyDescent="0.2"/>
    <row r="50304" ht="12.75" customHeight="1" x14ac:dyDescent="0.2"/>
    <row r="50305" ht="12.75" customHeight="1" x14ac:dyDescent="0.2"/>
    <row r="50306" ht="12.75" customHeight="1" x14ac:dyDescent="0.2"/>
    <row r="50307" ht="12.75" customHeight="1" x14ac:dyDescent="0.2"/>
    <row r="50308" ht="12.75" customHeight="1" x14ac:dyDescent="0.2"/>
    <row r="50309" ht="12.75" customHeight="1" x14ac:dyDescent="0.2"/>
    <row r="50310" ht="12.75" customHeight="1" x14ac:dyDescent="0.2"/>
    <row r="50311" ht="12.75" customHeight="1" x14ac:dyDescent="0.2"/>
    <row r="50312" ht="12.75" customHeight="1" x14ac:dyDescent="0.2"/>
    <row r="50313" ht="12.75" customHeight="1" x14ac:dyDescent="0.2"/>
    <row r="50314" ht="12.75" customHeight="1" x14ac:dyDescent="0.2"/>
    <row r="50315" ht="12.75" customHeight="1" x14ac:dyDescent="0.2"/>
    <row r="50316" ht="12.75" customHeight="1" x14ac:dyDescent="0.2"/>
    <row r="50317" ht="12.75" customHeight="1" x14ac:dyDescent="0.2"/>
    <row r="50318" ht="12.75" customHeight="1" x14ac:dyDescent="0.2"/>
    <row r="50319" ht="12.75" customHeight="1" x14ac:dyDescent="0.2"/>
    <row r="50320" ht="12.75" customHeight="1" x14ac:dyDescent="0.2"/>
    <row r="50321" ht="12.75" customHeight="1" x14ac:dyDescent="0.2"/>
    <row r="50322" ht="12.75" customHeight="1" x14ac:dyDescent="0.2"/>
    <row r="50323" ht="12.75" customHeight="1" x14ac:dyDescent="0.2"/>
    <row r="50324" ht="12.75" customHeight="1" x14ac:dyDescent="0.2"/>
    <row r="50325" ht="12.75" customHeight="1" x14ac:dyDescent="0.2"/>
    <row r="50326" ht="12.75" customHeight="1" x14ac:dyDescent="0.2"/>
    <row r="50327" ht="12.75" customHeight="1" x14ac:dyDescent="0.2"/>
    <row r="50328" ht="12.75" customHeight="1" x14ac:dyDescent="0.2"/>
    <row r="50329" ht="12.75" customHeight="1" x14ac:dyDescent="0.2"/>
    <row r="50330" ht="12.75" customHeight="1" x14ac:dyDescent="0.2"/>
    <row r="50331" ht="12.75" customHeight="1" x14ac:dyDescent="0.2"/>
    <row r="50332" ht="12.75" customHeight="1" x14ac:dyDescent="0.2"/>
    <row r="50333" ht="12.75" customHeight="1" x14ac:dyDescent="0.2"/>
    <row r="50334" ht="12.75" customHeight="1" x14ac:dyDescent="0.2"/>
    <row r="50335" ht="12.75" customHeight="1" x14ac:dyDescent="0.2"/>
    <row r="50336" ht="12.75" customHeight="1" x14ac:dyDescent="0.2"/>
    <row r="50337" ht="12.75" customHeight="1" x14ac:dyDescent="0.2"/>
    <row r="50338" ht="12.75" customHeight="1" x14ac:dyDescent="0.2"/>
    <row r="50339" ht="12.75" customHeight="1" x14ac:dyDescent="0.2"/>
    <row r="50340" ht="12.75" customHeight="1" x14ac:dyDescent="0.2"/>
    <row r="50341" ht="12.75" customHeight="1" x14ac:dyDescent="0.2"/>
    <row r="50342" ht="12.75" customHeight="1" x14ac:dyDescent="0.2"/>
    <row r="50343" ht="12.75" customHeight="1" x14ac:dyDescent="0.2"/>
    <row r="50344" ht="12.75" customHeight="1" x14ac:dyDescent="0.2"/>
    <row r="50345" ht="12.75" customHeight="1" x14ac:dyDescent="0.2"/>
    <row r="50346" ht="12.75" customHeight="1" x14ac:dyDescent="0.2"/>
    <row r="50347" ht="12.75" customHeight="1" x14ac:dyDescent="0.2"/>
    <row r="50348" ht="12.75" customHeight="1" x14ac:dyDescent="0.2"/>
    <row r="50349" ht="12.75" customHeight="1" x14ac:dyDescent="0.2"/>
    <row r="50350" ht="12.75" customHeight="1" x14ac:dyDescent="0.2"/>
    <row r="50351" ht="12.75" customHeight="1" x14ac:dyDescent="0.2"/>
    <row r="50352" ht="12.75" customHeight="1" x14ac:dyDescent="0.2"/>
    <row r="50353" ht="12.75" customHeight="1" x14ac:dyDescent="0.2"/>
    <row r="50354" ht="12.75" customHeight="1" x14ac:dyDescent="0.2"/>
    <row r="50355" ht="12.75" customHeight="1" x14ac:dyDescent="0.2"/>
    <row r="50356" ht="12.75" customHeight="1" x14ac:dyDescent="0.2"/>
    <row r="50357" ht="12.75" customHeight="1" x14ac:dyDescent="0.2"/>
    <row r="50358" ht="12.75" customHeight="1" x14ac:dyDescent="0.2"/>
    <row r="50359" ht="12.75" customHeight="1" x14ac:dyDescent="0.2"/>
    <row r="50360" ht="12.75" customHeight="1" x14ac:dyDescent="0.2"/>
    <row r="50361" ht="12.75" customHeight="1" x14ac:dyDescent="0.2"/>
    <row r="50362" ht="12.75" customHeight="1" x14ac:dyDescent="0.2"/>
    <row r="50363" ht="12.75" customHeight="1" x14ac:dyDescent="0.2"/>
    <row r="50364" ht="12.75" customHeight="1" x14ac:dyDescent="0.2"/>
    <row r="50365" ht="12.75" customHeight="1" x14ac:dyDescent="0.2"/>
    <row r="50366" ht="12.75" customHeight="1" x14ac:dyDescent="0.2"/>
    <row r="50367" ht="12.75" customHeight="1" x14ac:dyDescent="0.2"/>
    <row r="50368" ht="12.75" customHeight="1" x14ac:dyDescent="0.2"/>
    <row r="50369" ht="12.75" customHeight="1" x14ac:dyDescent="0.2"/>
    <row r="50370" ht="12.75" customHeight="1" x14ac:dyDescent="0.2"/>
    <row r="50371" ht="12.75" customHeight="1" x14ac:dyDescent="0.2"/>
    <row r="50372" ht="12.75" customHeight="1" x14ac:dyDescent="0.2"/>
    <row r="50373" ht="12.75" customHeight="1" x14ac:dyDescent="0.2"/>
    <row r="50374" ht="12.75" customHeight="1" x14ac:dyDescent="0.2"/>
    <row r="50375" ht="12.75" customHeight="1" x14ac:dyDescent="0.2"/>
    <row r="50376" ht="12.75" customHeight="1" x14ac:dyDescent="0.2"/>
    <row r="50377" ht="12.75" customHeight="1" x14ac:dyDescent="0.2"/>
    <row r="50378" ht="12.75" customHeight="1" x14ac:dyDescent="0.2"/>
    <row r="50379" ht="12.75" customHeight="1" x14ac:dyDescent="0.2"/>
    <row r="50380" ht="12.75" customHeight="1" x14ac:dyDescent="0.2"/>
    <row r="50381" ht="12.75" customHeight="1" x14ac:dyDescent="0.2"/>
    <row r="50382" ht="12.75" customHeight="1" x14ac:dyDescent="0.2"/>
    <row r="50383" ht="12.75" customHeight="1" x14ac:dyDescent="0.2"/>
    <row r="50384" ht="12.75" customHeight="1" x14ac:dyDescent="0.2"/>
    <row r="50385" ht="12.75" customHeight="1" x14ac:dyDescent="0.2"/>
    <row r="50386" ht="12.75" customHeight="1" x14ac:dyDescent="0.2"/>
    <row r="50387" ht="12.75" customHeight="1" x14ac:dyDescent="0.2"/>
    <row r="50388" ht="12.75" customHeight="1" x14ac:dyDescent="0.2"/>
    <row r="50389" ht="12.75" customHeight="1" x14ac:dyDescent="0.2"/>
    <row r="50390" ht="12.75" customHeight="1" x14ac:dyDescent="0.2"/>
    <row r="50391" ht="12.75" customHeight="1" x14ac:dyDescent="0.2"/>
    <row r="50392" ht="12.75" customHeight="1" x14ac:dyDescent="0.2"/>
    <row r="50393" ht="12.75" customHeight="1" x14ac:dyDescent="0.2"/>
    <row r="50394" ht="12.75" customHeight="1" x14ac:dyDescent="0.2"/>
    <row r="50395" ht="12.75" customHeight="1" x14ac:dyDescent="0.2"/>
    <row r="50396" ht="12.75" customHeight="1" x14ac:dyDescent="0.2"/>
    <row r="50397" ht="12.75" customHeight="1" x14ac:dyDescent="0.2"/>
    <row r="50398" ht="12.75" customHeight="1" x14ac:dyDescent="0.2"/>
    <row r="50399" ht="12.75" customHeight="1" x14ac:dyDescent="0.2"/>
    <row r="50400" ht="12.75" customHeight="1" x14ac:dyDescent="0.2"/>
    <row r="50401" ht="12.75" customHeight="1" x14ac:dyDescent="0.2"/>
    <row r="50402" ht="12.75" customHeight="1" x14ac:dyDescent="0.2"/>
    <row r="50403" ht="12.75" customHeight="1" x14ac:dyDescent="0.2"/>
    <row r="50404" ht="12.75" customHeight="1" x14ac:dyDescent="0.2"/>
    <row r="50405" ht="12.75" customHeight="1" x14ac:dyDescent="0.2"/>
    <row r="50406" ht="12.75" customHeight="1" x14ac:dyDescent="0.2"/>
    <row r="50407" ht="12.75" customHeight="1" x14ac:dyDescent="0.2"/>
    <row r="50408" ht="12.75" customHeight="1" x14ac:dyDescent="0.2"/>
    <row r="50409" ht="12.75" customHeight="1" x14ac:dyDescent="0.2"/>
    <row r="50410" ht="12.75" customHeight="1" x14ac:dyDescent="0.2"/>
    <row r="50411" ht="12.75" customHeight="1" x14ac:dyDescent="0.2"/>
    <row r="50412" ht="12.75" customHeight="1" x14ac:dyDescent="0.2"/>
    <row r="50413" ht="12.75" customHeight="1" x14ac:dyDescent="0.2"/>
    <row r="50414" ht="12.75" customHeight="1" x14ac:dyDescent="0.2"/>
    <row r="50415" ht="12.75" customHeight="1" x14ac:dyDescent="0.2"/>
    <row r="50416" ht="12.75" customHeight="1" x14ac:dyDescent="0.2"/>
    <row r="50417" ht="12.75" customHeight="1" x14ac:dyDescent="0.2"/>
    <row r="50418" ht="12.75" customHeight="1" x14ac:dyDescent="0.2"/>
    <row r="50419" ht="12.75" customHeight="1" x14ac:dyDescent="0.2"/>
    <row r="50420" ht="12.75" customHeight="1" x14ac:dyDescent="0.2"/>
    <row r="50421" ht="12.75" customHeight="1" x14ac:dyDescent="0.2"/>
    <row r="50422" ht="12.75" customHeight="1" x14ac:dyDescent="0.2"/>
    <row r="50423" ht="12.75" customHeight="1" x14ac:dyDescent="0.2"/>
    <row r="50424" ht="12.75" customHeight="1" x14ac:dyDescent="0.2"/>
    <row r="50425" ht="12.75" customHeight="1" x14ac:dyDescent="0.2"/>
    <row r="50426" ht="12.75" customHeight="1" x14ac:dyDescent="0.2"/>
    <row r="50427" ht="12.75" customHeight="1" x14ac:dyDescent="0.2"/>
    <row r="50428" ht="12.75" customHeight="1" x14ac:dyDescent="0.2"/>
    <row r="50429" ht="12.75" customHeight="1" x14ac:dyDescent="0.2"/>
    <row r="50430" ht="12.75" customHeight="1" x14ac:dyDescent="0.2"/>
    <row r="50431" ht="12.75" customHeight="1" x14ac:dyDescent="0.2"/>
    <row r="50432" ht="12.75" customHeight="1" x14ac:dyDescent="0.2"/>
    <row r="50433" ht="12.75" customHeight="1" x14ac:dyDescent="0.2"/>
    <row r="50434" ht="12.75" customHeight="1" x14ac:dyDescent="0.2"/>
    <row r="50435" ht="12.75" customHeight="1" x14ac:dyDescent="0.2"/>
    <row r="50436" ht="12.75" customHeight="1" x14ac:dyDescent="0.2"/>
    <row r="50437" ht="12.75" customHeight="1" x14ac:dyDescent="0.2"/>
    <row r="50438" ht="12.75" customHeight="1" x14ac:dyDescent="0.2"/>
    <row r="50439" ht="12.75" customHeight="1" x14ac:dyDescent="0.2"/>
    <row r="50440" ht="12.75" customHeight="1" x14ac:dyDescent="0.2"/>
    <row r="50441" ht="12.75" customHeight="1" x14ac:dyDescent="0.2"/>
    <row r="50442" ht="12.75" customHeight="1" x14ac:dyDescent="0.2"/>
    <row r="50443" ht="12.75" customHeight="1" x14ac:dyDescent="0.2"/>
    <row r="50444" ht="12.75" customHeight="1" x14ac:dyDescent="0.2"/>
    <row r="50445" ht="12.75" customHeight="1" x14ac:dyDescent="0.2"/>
    <row r="50446" ht="12.75" customHeight="1" x14ac:dyDescent="0.2"/>
    <row r="50447" ht="12.75" customHeight="1" x14ac:dyDescent="0.2"/>
    <row r="50448" ht="12.75" customHeight="1" x14ac:dyDescent="0.2"/>
    <row r="50449" ht="12.75" customHeight="1" x14ac:dyDescent="0.2"/>
    <row r="50450" ht="12.75" customHeight="1" x14ac:dyDescent="0.2"/>
    <row r="50451" ht="12.75" customHeight="1" x14ac:dyDescent="0.2"/>
    <row r="50452" ht="12.75" customHeight="1" x14ac:dyDescent="0.2"/>
    <row r="50453" ht="12.75" customHeight="1" x14ac:dyDescent="0.2"/>
    <row r="50454" ht="12.75" customHeight="1" x14ac:dyDescent="0.2"/>
    <row r="50455" ht="12.75" customHeight="1" x14ac:dyDescent="0.2"/>
    <row r="50456" ht="12.75" customHeight="1" x14ac:dyDescent="0.2"/>
    <row r="50457" ht="12.75" customHeight="1" x14ac:dyDescent="0.2"/>
    <row r="50458" ht="12.75" customHeight="1" x14ac:dyDescent="0.2"/>
    <row r="50459" ht="12.75" customHeight="1" x14ac:dyDescent="0.2"/>
    <row r="50460" ht="12.75" customHeight="1" x14ac:dyDescent="0.2"/>
    <row r="50461" ht="12.75" customHeight="1" x14ac:dyDescent="0.2"/>
    <row r="50462" ht="12.75" customHeight="1" x14ac:dyDescent="0.2"/>
    <row r="50463" ht="12.75" customHeight="1" x14ac:dyDescent="0.2"/>
    <row r="50464" ht="12.75" customHeight="1" x14ac:dyDescent="0.2"/>
    <row r="50465" ht="12.75" customHeight="1" x14ac:dyDescent="0.2"/>
    <row r="50466" ht="12.75" customHeight="1" x14ac:dyDescent="0.2"/>
    <row r="50467" ht="12.75" customHeight="1" x14ac:dyDescent="0.2"/>
    <row r="50468" ht="12.75" customHeight="1" x14ac:dyDescent="0.2"/>
    <row r="50469" ht="12.75" customHeight="1" x14ac:dyDescent="0.2"/>
    <row r="50470" ht="12.75" customHeight="1" x14ac:dyDescent="0.2"/>
    <row r="50471" ht="12.75" customHeight="1" x14ac:dyDescent="0.2"/>
    <row r="50472" ht="12.75" customHeight="1" x14ac:dyDescent="0.2"/>
    <row r="50473" ht="12.75" customHeight="1" x14ac:dyDescent="0.2"/>
    <row r="50474" ht="12.75" customHeight="1" x14ac:dyDescent="0.2"/>
    <row r="50475" ht="12.75" customHeight="1" x14ac:dyDescent="0.2"/>
    <row r="50476" ht="12.75" customHeight="1" x14ac:dyDescent="0.2"/>
    <row r="50477" ht="12.75" customHeight="1" x14ac:dyDescent="0.2"/>
    <row r="50478" ht="12.75" customHeight="1" x14ac:dyDescent="0.2"/>
    <row r="50479" ht="12.75" customHeight="1" x14ac:dyDescent="0.2"/>
    <row r="50480" ht="12.75" customHeight="1" x14ac:dyDescent="0.2"/>
    <row r="50481" ht="12.75" customHeight="1" x14ac:dyDescent="0.2"/>
    <row r="50482" ht="12.75" customHeight="1" x14ac:dyDescent="0.2"/>
    <row r="50483" ht="12.75" customHeight="1" x14ac:dyDescent="0.2"/>
    <row r="50484" ht="12.75" customHeight="1" x14ac:dyDescent="0.2"/>
    <row r="50485" ht="12.75" customHeight="1" x14ac:dyDescent="0.2"/>
    <row r="50486" ht="12.75" customHeight="1" x14ac:dyDescent="0.2"/>
    <row r="50487" ht="12.75" customHeight="1" x14ac:dyDescent="0.2"/>
    <row r="50488" ht="12.75" customHeight="1" x14ac:dyDescent="0.2"/>
    <row r="50489" ht="12.75" customHeight="1" x14ac:dyDescent="0.2"/>
    <row r="50490" ht="12.75" customHeight="1" x14ac:dyDescent="0.2"/>
    <row r="50491" ht="12.75" customHeight="1" x14ac:dyDescent="0.2"/>
    <row r="50492" ht="12.75" customHeight="1" x14ac:dyDescent="0.2"/>
    <row r="50493" ht="12.75" customHeight="1" x14ac:dyDescent="0.2"/>
    <row r="50494" ht="12.75" customHeight="1" x14ac:dyDescent="0.2"/>
    <row r="50495" ht="12.75" customHeight="1" x14ac:dyDescent="0.2"/>
    <row r="50496" ht="12.75" customHeight="1" x14ac:dyDescent="0.2"/>
    <row r="50497" ht="12.75" customHeight="1" x14ac:dyDescent="0.2"/>
    <row r="50498" ht="12.75" customHeight="1" x14ac:dyDescent="0.2"/>
    <row r="50499" ht="12.75" customHeight="1" x14ac:dyDescent="0.2"/>
    <row r="50500" ht="12.75" customHeight="1" x14ac:dyDescent="0.2"/>
    <row r="50501" ht="12.75" customHeight="1" x14ac:dyDescent="0.2"/>
    <row r="50502" ht="12.75" customHeight="1" x14ac:dyDescent="0.2"/>
    <row r="50503" ht="12.75" customHeight="1" x14ac:dyDescent="0.2"/>
    <row r="50504" ht="12.75" customHeight="1" x14ac:dyDescent="0.2"/>
    <row r="50505" ht="12.75" customHeight="1" x14ac:dyDescent="0.2"/>
    <row r="50506" ht="12.75" customHeight="1" x14ac:dyDescent="0.2"/>
    <row r="50507" ht="12.75" customHeight="1" x14ac:dyDescent="0.2"/>
    <row r="50508" ht="12.75" customHeight="1" x14ac:dyDescent="0.2"/>
    <row r="50509" ht="12.75" customHeight="1" x14ac:dyDescent="0.2"/>
    <row r="50510" ht="12.75" customHeight="1" x14ac:dyDescent="0.2"/>
    <row r="50511" ht="12.75" customHeight="1" x14ac:dyDescent="0.2"/>
    <row r="50512" ht="12.75" customHeight="1" x14ac:dyDescent="0.2"/>
    <row r="50513" ht="12.75" customHeight="1" x14ac:dyDescent="0.2"/>
    <row r="50514" ht="12.75" customHeight="1" x14ac:dyDescent="0.2"/>
    <row r="50515" ht="12.75" customHeight="1" x14ac:dyDescent="0.2"/>
    <row r="50516" ht="12.75" customHeight="1" x14ac:dyDescent="0.2"/>
    <row r="50517" ht="12.75" customHeight="1" x14ac:dyDescent="0.2"/>
    <row r="50518" ht="12.75" customHeight="1" x14ac:dyDescent="0.2"/>
    <row r="50519" ht="12.75" customHeight="1" x14ac:dyDescent="0.2"/>
    <row r="50520" ht="12.75" customHeight="1" x14ac:dyDescent="0.2"/>
    <row r="50521" ht="12.75" customHeight="1" x14ac:dyDescent="0.2"/>
    <row r="50522" ht="12.75" customHeight="1" x14ac:dyDescent="0.2"/>
    <row r="50523" ht="12.75" customHeight="1" x14ac:dyDescent="0.2"/>
    <row r="50524" ht="12.75" customHeight="1" x14ac:dyDescent="0.2"/>
    <row r="50525" ht="12.75" customHeight="1" x14ac:dyDescent="0.2"/>
    <row r="50526" ht="12.75" customHeight="1" x14ac:dyDescent="0.2"/>
    <row r="50527" ht="12.75" customHeight="1" x14ac:dyDescent="0.2"/>
    <row r="50528" ht="12.75" customHeight="1" x14ac:dyDescent="0.2"/>
    <row r="50529" ht="12.75" customHeight="1" x14ac:dyDescent="0.2"/>
    <row r="50530" ht="12.75" customHeight="1" x14ac:dyDescent="0.2"/>
    <row r="50531" ht="12.75" customHeight="1" x14ac:dyDescent="0.2"/>
    <row r="50532" ht="12.75" customHeight="1" x14ac:dyDescent="0.2"/>
    <row r="50533" ht="12.75" customHeight="1" x14ac:dyDescent="0.2"/>
    <row r="50534" ht="12.75" customHeight="1" x14ac:dyDescent="0.2"/>
    <row r="50535" ht="12.75" customHeight="1" x14ac:dyDescent="0.2"/>
    <row r="50536" ht="12.75" customHeight="1" x14ac:dyDescent="0.2"/>
    <row r="50537" ht="12.75" customHeight="1" x14ac:dyDescent="0.2"/>
    <row r="50538" ht="12.75" customHeight="1" x14ac:dyDescent="0.2"/>
    <row r="50539" ht="12.75" customHeight="1" x14ac:dyDescent="0.2"/>
    <row r="50540" ht="12.75" customHeight="1" x14ac:dyDescent="0.2"/>
    <row r="50541" ht="12.75" customHeight="1" x14ac:dyDescent="0.2"/>
    <row r="50542" ht="12.75" customHeight="1" x14ac:dyDescent="0.2"/>
    <row r="50543" ht="12.75" customHeight="1" x14ac:dyDescent="0.2"/>
    <row r="50544" ht="12.75" customHeight="1" x14ac:dyDescent="0.2"/>
    <row r="50545" ht="12.75" customHeight="1" x14ac:dyDescent="0.2"/>
    <row r="50546" ht="12.75" customHeight="1" x14ac:dyDescent="0.2"/>
    <row r="50547" ht="12.75" customHeight="1" x14ac:dyDescent="0.2"/>
    <row r="50548" ht="12.75" customHeight="1" x14ac:dyDescent="0.2"/>
    <row r="50549" ht="12.75" customHeight="1" x14ac:dyDescent="0.2"/>
    <row r="50550" ht="12.75" customHeight="1" x14ac:dyDescent="0.2"/>
    <row r="50551" ht="12.75" customHeight="1" x14ac:dyDescent="0.2"/>
    <row r="50552" ht="12.75" customHeight="1" x14ac:dyDescent="0.2"/>
    <row r="50553" ht="12.75" customHeight="1" x14ac:dyDescent="0.2"/>
    <row r="50554" ht="12.75" customHeight="1" x14ac:dyDescent="0.2"/>
    <row r="50555" ht="12.75" customHeight="1" x14ac:dyDescent="0.2"/>
    <row r="50556" ht="12.75" customHeight="1" x14ac:dyDescent="0.2"/>
    <row r="50557" ht="12.75" customHeight="1" x14ac:dyDescent="0.2"/>
    <row r="50558" ht="12.75" customHeight="1" x14ac:dyDescent="0.2"/>
    <row r="50559" ht="12.75" customHeight="1" x14ac:dyDescent="0.2"/>
    <row r="50560" ht="12.75" customHeight="1" x14ac:dyDescent="0.2"/>
    <row r="50561" ht="12.75" customHeight="1" x14ac:dyDescent="0.2"/>
    <row r="50562" ht="12.75" customHeight="1" x14ac:dyDescent="0.2"/>
    <row r="50563" ht="12.75" customHeight="1" x14ac:dyDescent="0.2"/>
    <row r="50564" ht="12.75" customHeight="1" x14ac:dyDescent="0.2"/>
    <row r="50565" ht="12.75" customHeight="1" x14ac:dyDescent="0.2"/>
    <row r="50566" ht="12.75" customHeight="1" x14ac:dyDescent="0.2"/>
    <row r="50567" ht="12.75" customHeight="1" x14ac:dyDescent="0.2"/>
    <row r="50568" ht="12.75" customHeight="1" x14ac:dyDescent="0.2"/>
    <row r="50569" ht="12.75" customHeight="1" x14ac:dyDescent="0.2"/>
    <row r="50570" ht="12.75" customHeight="1" x14ac:dyDescent="0.2"/>
    <row r="50571" ht="12.75" customHeight="1" x14ac:dyDescent="0.2"/>
    <row r="50572" ht="12.75" customHeight="1" x14ac:dyDescent="0.2"/>
    <row r="50573" ht="12.75" customHeight="1" x14ac:dyDescent="0.2"/>
    <row r="50574" ht="12.75" customHeight="1" x14ac:dyDescent="0.2"/>
    <row r="50575" ht="12.75" customHeight="1" x14ac:dyDescent="0.2"/>
    <row r="50576" ht="12.75" customHeight="1" x14ac:dyDescent="0.2"/>
    <row r="50577" ht="12.75" customHeight="1" x14ac:dyDescent="0.2"/>
    <row r="50578" ht="12.75" customHeight="1" x14ac:dyDescent="0.2"/>
    <row r="50579" ht="12.75" customHeight="1" x14ac:dyDescent="0.2"/>
    <row r="50580" ht="12.75" customHeight="1" x14ac:dyDescent="0.2"/>
    <row r="50581" ht="12.75" customHeight="1" x14ac:dyDescent="0.2"/>
    <row r="50582" ht="12.75" customHeight="1" x14ac:dyDescent="0.2"/>
    <row r="50583" ht="12.75" customHeight="1" x14ac:dyDescent="0.2"/>
    <row r="50584" ht="12.75" customHeight="1" x14ac:dyDescent="0.2"/>
    <row r="50585" ht="12.75" customHeight="1" x14ac:dyDescent="0.2"/>
    <row r="50586" ht="12.75" customHeight="1" x14ac:dyDescent="0.2"/>
    <row r="50587" ht="12.75" customHeight="1" x14ac:dyDescent="0.2"/>
    <row r="50588" ht="12.75" customHeight="1" x14ac:dyDescent="0.2"/>
    <row r="50589" ht="12.75" customHeight="1" x14ac:dyDescent="0.2"/>
    <row r="50590" ht="12.75" customHeight="1" x14ac:dyDescent="0.2"/>
    <row r="50591" ht="12.75" customHeight="1" x14ac:dyDescent="0.2"/>
    <row r="50592" ht="12.75" customHeight="1" x14ac:dyDescent="0.2"/>
    <row r="50593" ht="12.75" customHeight="1" x14ac:dyDescent="0.2"/>
    <row r="50594" ht="12.75" customHeight="1" x14ac:dyDescent="0.2"/>
    <row r="50595" ht="12.75" customHeight="1" x14ac:dyDescent="0.2"/>
    <row r="50596" ht="12.75" customHeight="1" x14ac:dyDescent="0.2"/>
    <row r="50597" ht="12.75" customHeight="1" x14ac:dyDescent="0.2"/>
    <row r="50598" ht="12.75" customHeight="1" x14ac:dyDescent="0.2"/>
    <row r="50599" ht="12.75" customHeight="1" x14ac:dyDescent="0.2"/>
    <row r="50600" ht="12.75" customHeight="1" x14ac:dyDescent="0.2"/>
    <row r="50601" ht="12.75" customHeight="1" x14ac:dyDescent="0.2"/>
    <row r="50602" ht="12.75" customHeight="1" x14ac:dyDescent="0.2"/>
    <row r="50603" ht="12.75" customHeight="1" x14ac:dyDescent="0.2"/>
    <row r="50604" ht="12.75" customHeight="1" x14ac:dyDescent="0.2"/>
    <row r="50605" ht="12.75" customHeight="1" x14ac:dyDescent="0.2"/>
    <row r="50606" ht="12.75" customHeight="1" x14ac:dyDescent="0.2"/>
    <row r="50607" ht="12.75" customHeight="1" x14ac:dyDescent="0.2"/>
    <row r="50608" ht="12.75" customHeight="1" x14ac:dyDescent="0.2"/>
    <row r="50609" ht="12.75" customHeight="1" x14ac:dyDescent="0.2"/>
    <row r="50610" ht="12.75" customHeight="1" x14ac:dyDescent="0.2"/>
    <row r="50611" ht="12.75" customHeight="1" x14ac:dyDescent="0.2"/>
    <row r="50612" ht="12.75" customHeight="1" x14ac:dyDescent="0.2"/>
    <row r="50613" ht="12.75" customHeight="1" x14ac:dyDescent="0.2"/>
    <row r="50614" ht="12.75" customHeight="1" x14ac:dyDescent="0.2"/>
    <row r="50615" ht="12.75" customHeight="1" x14ac:dyDescent="0.2"/>
    <row r="50616" ht="12.75" customHeight="1" x14ac:dyDescent="0.2"/>
    <row r="50617" ht="12.75" customHeight="1" x14ac:dyDescent="0.2"/>
    <row r="50618" ht="12.75" customHeight="1" x14ac:dyDescent="0.2"/>
    <row r="50619" ht="12.75" customHeight="1" x14ac:dyDescent="0.2"/>
    <row r="50620" ht="12.75" customHeight="1" x14ac:dyDescent="0.2"/>
    <row r="50621" ht="12.75" customHeight="1" x14ac:dyDescent="0.2"/>
    <row r="50622" ht="12.75" customHeight="1" x14ac:dyDescent="0.2"/>
    <row r="50623" ht="12.75" customHeight="1" x14ac:dyDescent="0.2"/>
    <row r="50624" ht="12.75" customHeight="1" x14ac:dyDescent="0.2"/>
    <row r="50625" ht="12.75" customHeight="1" x14ac:dyDescent="0.2"/>
    <row r="50626" ht="12.75" customHeight="1" x14ac:dyDescent="0.2"/>
    <row r="50627" ht="12.75" customHeight="1" x14ac:dyDescent="0.2"/>
    <row r="50628" ht="12.75" customHeight="1" x14ac:dyDescent="0.2"/>
    <row r="50629" ht="12.75" customHeight="1" x14ac:dyDescent="0.2"/>
    <row r="50630" ht="12.75" customHeight="1" x14ac:dyDescent="0.2"/>
    <row r="50631" ht="12.75" customHeight="1" x14ac:dyDescent="0.2"/>
    <row r="50632" ht="12.75" customHeight="1" x14ac:dyDescent="0.2"/>
    <row r="50633" ht="12.75" customHeight="1" x14ac:dyDescent="0.2"/>
    <row r="50634" ht="12.75" customHeight="1" x14ac:dyDescent="0.2"/>
    <row r="50635" ht="12.75" customHeight="1" x14ac:dyDescent="0.2"/>
    <row r="50636" ht="12.75" customHeight="1" x14ac:dyDescent="0.2"/>
    <row r="50637" ht="12.75" customHeight="1" x14ac:dyDescent="0.2"/>
    <row r="50638" ht="12.75" customHeight="1" x14ac:dyDescent="0.2"/>
    <row r="50639" ht="12.75" customHeight="1" x14ac:dyDescent="0.2"/>
    <row r="50640" ht="12.75" customHeight="1" x14ac:dyDescent="0.2"/>
    <row r="50641" ht="12.75" customHeight="1" x14ac:dyDescent="0.2"/>
    <row r="50642" ht="12.75" customHeight="1" x14ac:dyDescent="0.2"/>
    <row r="50643" ht="12.75" customHeight="1" x14ac:dyDescent="0.2"/>
    <row r="50644" ht="12.75" customHeight="1" x14ac:dyDescent="0.2"/>
    <row r="50645" ht="12.75" customHeight="1" x14ac:dyDescent="0.2"/>
    <row r="50646" ht="12.75" customHeight="1" x14ac:dyDescent="0.2"/>
    <row r="50647" ht="12.75" customHeight="1" x14ac:dyDescent="0.2"/>
    <row r="50648" ht="12.75" customHeight="1" x14ac:dyDescent="0.2"/>
    <row r="50649" ht="12.75" customHeight="1" x14ac:dyDescent="0.2"/>
    <row r="50650" ht="12.75" customHeight="1" x14ac:dyDescent="0.2"/>
    <row r="50651" ht="12.75" customHeight="1" x14ac:dyDescent="0.2"/>
    <row r="50652" ht="12.75" customHeight="1" x14ac:dyDescent="0.2"/>
    <row r="50653" ht="12.75" customHeight="1" x14ac:dyDescent="0.2"/>
    <row r="50654" ht="12.75" customHeight="1" x14ac:dyDescent="0.2"/>
    <row r="50655" ht="12.75" customHeight="1" x14ac:dyDescent="0.2"/>
    <row r="50656" ht="12.75" customHeight="1" x14ac:dyDescent="0.2"/>
    <row r="50657" ht="12.75" customHeight="1" x14ac:dyDescent="0.2"/>
    <row r="50658" ht="12.75" customHeight="1" x14ac:dyDescent="0.2"/>
    <row r="50659" ht="12.75" customHeight="1" x14ac:dyDescent="0.2"/>
    <row r="50660" ht="12.75" customHeight="1" x14ac:dyDescent="0.2"/>
    <row r="50661" ht="12.75" customHeight="1" x14ac:dyDescent="0.2"/>
    <row r="50662" ht="12.75" customHeight="1" x14ac:dyDescent="0.2"/>
    <row r="50663" ht="12.75" customHeight="1" x14ac:dyDescent="0.2"/>
    <row r="50664" ht="12.75" customHeight="1" x14ac:dyDescent="0.2"/>
    <row r="50665" ht="12.75" customHeight="1" x14ac:dyDescent="0.2"/>
    <row r="50666" ht="12.75" customHeight="1" x14ac:dyDescent="0.2"/>
    <row r="50667" ht="12.75" customHeight="1" x14ac:dyDescent="0.2"/>
    <row r="50668" ht="12.75" customHeight="1" x14ac:dyDescent="0.2"/>
    <row r="50669" ht="12.75" customHeight="1" x14ac:dyDescent="0.2"/>
    <row r="50670" ht="12.75" customHeight="1" x14ac:dyDescent="0.2"/>
    <row r="50671" ht="12.75" customHeight="1" x14ac:dyDescent="0.2"/>
    <row r="50672" ht="12.75" customHeight="1" x14ac:dyDescent="0.2"/>
    <row r="50673" ht="12.75" customHeight="1" x14ac:dyDescent="0.2"/>
    <row r="50674" ht="12.75" customHeight="1" x14ac:dyDescent="0.2"/>
    <row r="50675" ht="12.75" customHeight="1" x14ac:dyDescent="0.2"/>
    <row r="50676" ht="12.75" customHeight="1" x14ac:dyDescent="0.2"/>
    <row r="50677" ht="12.75" customHeight="1" x14ac:dyDescent="0.2"/>
    <row r="50678" ht="12.75" customHeight="1" x14ac:dyDescent="0.2"/>
    <row r="50679" ht="12.75" customHeight="1" x14ac:dyDescent="0.2"/>
    <row r="50680" ht="12.75" customHeight="1" x14ac:dyDescent="0.2"/>
    <row r="50681" ht="12.75" customHeight="1" x14ac:dyDescent="0.2"/>
    <row r="50682" ht="12.75" customHeight="1" x14ac:dyDescent="0.2"/>
    <row r="50683" ht="12.75" customHeight="1" x14ac:dyDescent="0.2"/>
    <row r="50684" ht="12.75" customHeight="1" x14ac:dyDescent="0.2"/>
    <row r="50685" ht="12.75" customHeight="1" x14ac:dyDescent="0.2"/>
    <row r="50686" ht="12.75" customHeight="1" x14ac:dyDescent="0.2"/>
    <row r="50687" ht="12.75" customHeight="1" x14ac:dyDescent="0.2"/>
    <row r="50688" ht="12.75" customHeight="1" x14ac:dyDescent="0.2"/>
    <row r="50689" ht="12.75" customHeight="1" x14ac:dyDescent="0.2"/>
    <row r="50690" ht="12.75" customHeight="1" x14ac:dyDescent="0.2"/>
    <row r="50691" ht="12.75" customHeight="1" x14ac:dyDescent="0.2"/>
    <row r="50692" ht="12.75" customHeight="1" x14ac:dyDescent="0.2"/>
    <row r="50693" ht="12.75" customHeight="1" x14ac:dyDescent="0.2"/>
    <row r="50694" ht="12.75" customHeight="1" x14ac:dyDescent="0.2"/>
    <row r="50695" ht="12.75" customHeight="1" x14ac:dyDescent="0.2"/>
    <row r="50696" ht="12.75" customHeight="1" x14ac:dyDescent="0.2"/>
    <row r="50697" ht="12.75" customHeight="1" x14ac:dyDescent="0.2"/>
    <row r="50698" ht="12.75" customHeight="1" x14ac:dyDescent="0.2"/>
    <row r="50699" ht="12.75" customHeight="1" x14ac:dyDescent="0.2"/>
    <row r="50700" ht="12.75" customHeight="1" x14ac:dyDescent="0.2"/>
    <row r="50701" ht="12.75" customHeight="1" x14ac:dyDescent="0.2"/>
    <row r="50702" ht="12.75" customHeight="1" x14ac:dyDescent="0.2"/>
    <row r="50703" ht="12.75" customHeight="1" x14ac:dyDescent="0.2"/>
    <row r="50704" ht="12.75" customHeight="1" x14ac:dyDescent="0.2"/>
    <row r="50705" ht="12.75" customHeight="1" x14ac:dyDescent="0.2"/>
    <row r="50706" ht="12.75" customHeight="1" x14ac:dyDescent="0.2"/>
    <row r="50707" ht="12.75" customHeight="1" x14ac:dyDescent="0.2"/>
    <row r="50708" ht="12.75" customHeight="1" x14ac:dyDescent="0.2"/>
    <row r="50709" ht="12.75" customHeight="1" x14ac:dyDescent="0.2"/>
    <row r="50710" ht="12.75" customHeight="1" x14ac:dyDescent="0.2"/>
    <row r="50711" ht="12.75" customHeight="1" x14ac:dyDescent="0.2"/>
    <row r="50712" ht="12.75" customHeight="1" x14ac:dyDescent="0.2"/>
    <row r="50713" ht="12.75" customHeight="1" x14ac:dyDescent="0.2"/>
    <row r="50714" ht="12.75" customHeight="1" x14ac:dyDescent="0.2"/>
    <row r="50715" ht="12.75" customHeight="1" x14ac:dyDescent="0.2"/>
    <row r="50716" ht="12.75" customHeight="1" x14ac:dyDescent="0.2"/>
    <row r="50717" ht="12.75" customHeight="1" x14ac:dyDescent="0.2"/>
    <row r="50718" ht="12.75" customHeight="1" x14ac:dyDescent="0.2"/>
    <row r="50719" ht="12.75" customHeight="1" x14ac:dyDescent="0.2"/>
    <row r="50720" ht="12.75" customHeight="1" x14ac:dyDescent="0.2"/>
    <row r="50721" ht="12.75" customHeight="1" x14ac:dyDescent="0.2"/>
    <row r="50722" ht="12.75" customHeight="1" x14ac:dyDescent="0.2"/>
    <row r="50723" ht="12.75" customHeight="1" x14ac:dyDescent="0.2"/>
    <row r="50724" ht="12.75" customHeight="1" x14ac:dyDescent="0.2"/>
    <row r="50725" ht="12.75" customHeight="1" x14ac:dyDescent="0.2"/>
    <row r="50726" ht="12.75" customHeight="1" x14ac:dyDescent="0.2"/>
    <row r="50727" ht="12.75" customHeight="1" x14ac:dyDescent="0.2"/>
    <row r="50728" ht="12.75" customHeight="1" x14ac:dyDescent="0.2"/>
    <row r="50729" ht="12.75" customHeight="1" x14ac:dyDescent="0.2"/>
    <row r="50730" ht="12.75" customHeight="1" x14ac:dyDescent="0.2"/>
    <row r="50731" ht="12.75" customHeight="1" x14ac:dyDescent="0.2"/>
    <row r="50732" ht="12.75" customHeight="1" x14ac:dyDescent="0.2"/>
    <row r="50733" ht="12.75" customHeight="1" x14ac:dyDescent="0.2"/>
    <row r="50734" ht="12.75" customHeight="1" x14ac:dyDescent="0.2"/>
    <row r="50735" ht="12.75" customHeight="1" x14ac:dyDescent="0.2"/>
    <row r="50736" ht="12.75" customHeight="1" x14ac:dyDescent="0.2"/>
    <row r="50737" ht="12.75" customHeight="1" x14ac:dyDescent="0.2"/>
    <row r="50738" ht="12.75" customHeight="1" x14ac:dyDescent="0.2"/>
    <row r="50739" ht="12.75" customHeight="1" x14ac:dyDescent="0.2"/>
    <row r="50740" ht="12.75" customHeight="1" x14ac:dyDescent="0.2"/>
    <row r="50741" ht="12.75" customHeight="1" x14ac:dyDescent="0.2"/>
    <row r="50742" ht="12.75" customHeight="1" x14ac:dyDescent="0.2"/>
    <row r="50743" ht="12.75" customHeight="1" x14ac:dyDescent="0.2"/>
    <row r="50744" ht="12.75" customHeight="1" x14ac:dyDescent="0.2"/>
    <row r="50745" ht="12.75" customHeight="1" x14ac:dyDescent="0.2"/>
    <row r="50746" ht="12.75" customHeight="1" x14ac:dyDescent="0.2"/>
    <row r="50747" ht="12.75" customHeight="1" x14ac:dyDescent="0.2"/>
    <row r="50748" ht="12.75" customHeight="1" x14ac:dyDescent="0.2"/>
    <row r="50749" ht="12.75" customHeight="1" x14ac:dyDescent="0.2"/>
    <row r="50750" ht="12.75" customHeight="1" x14ac:dyDescent="0.2"/>
    <row r="50751" ht="12.75" customHeight="1" x14ac:dyDescent="0.2"/>
    <row r="50752" ht="12.75" customHeight="1" x14ac:dyDescent="0.2"/>
    <row r="50753" ht="12.75" customHeight="1" x14ac:dyDescent="0.2"/>
    <row r="50754" ht="12.75" customHeight="1" x14ac:dyDescent="0.2"/>
    <row r="50755" ht="12.75" customHeight="1" x14ac:dyDescent="0.2"/>
    <row r="50756" ht="12.75" customHeight="1" x14ac:dyDescent="0.2"/>
    <row r="50757" ht="12.75" customHeight="1" x14ac:dyDescent="0.2"/>
    <row r="50758" ht="12.75" customHeight="1" x14ac:dyDescent="0.2"/>
    <row r="50759" ht="12.75" customHeight="1" x14ac:dyDescent="0.2"/>
    <row r="50760" ht="12.75" customHeight="1" x14ac:dyDescent="0.2"/>
    <row r="50761" ht="12.75" customHeight="1" x14ac:dyDescent="0.2"/>
    <row r="50762" ht="12.75" customHeight="1" x14ac:dyDescent="0.2"/>
    <row r="50763" ht="12.75" customHeight="1" x14ac:dyDescent="0.2"/>
    <row r="50764" ht="12.75" customHeight="1" x14ac:dyDescent="0.2"/>
    <row r="50765" ht="12.75" customHeight="1" x14ac:dyDescent="0.2"/>
    <row r="50766" ht="12.75" customHeight="1" x14ac:dyDescent="0.2"/>
    <row r="50767" ht="12.75" customHeight="1" x14ac:dyDescent="0.2"/>
    <row r="50768" ht="12.75" customHeight="1" x14ac:dyDescent="0.2"/>
    <row r="50769" ht="12.75" customHeight="1" x14ac:dyDescent="0.2"/>
    <row r="50770" ht="12.75" customHeight="1" x14ac:dyDescent="0.2"/>
    <row r="50771" ht="12.75" customHeight="1" x14ac:dyDescent="0.2"/>
    <row r="50772" ht="12.75" customHeight="1" x14ac:dyDescent="0.2"/>
    <row r="50773" ht="12.75" customHeight="1" x14ac:dyDescent="0.2"/>
    <row r="50774" ht="12.75" customHeight="1" x14ac:dyDescent="0.2"/>
    <row r="50775" ht="12.75" customHeight="1" x14ac:dyDescent="0.2"/>
    <row r="50776" ht="12.75" customHeight="1" x14ac:dyDescent="0.2"/>
    <row r="50777" ht="12.75" customHeight="1" x14ac:dyDescent="0.2"/>
    <row r="50778" ht="12.75" customHeight="1" x14ac:dyDescent="0.2"/>
    <row r="50779" ht="12.75" customHeight="1" x14ac:dyDescent="0.2"/>
    <row r="50780" ht="12.75" customHeight="1" x14ac:dyDescent="0.2"/>
    <row r="50781" ht="12.75" customHeight="1" x14ac:dyDescent="0.2"/>
    <row r="50782" ht="12.75" customHeight="1" x14ac:dyDescent="0.2"/>
    <row r="50783" ht="12.75" customHeight="1" x14ac:dyDescent="0.2"/>
    <row r="50784" ht="12.75" customHeight="1" x14ac:dyDescent="0.2"/>
    <row r="50785" ht="12.75" customHeight="1" x14ac:dyDescent="0.2"/>
    <row r="50786" ht="12.75" customHeight="1" x14ac:dyDescent="0.2"/>
    <row r="50787" ht="12.75" customHeight="1" x14ac:dyDescent="0.2"/>
    <row r="50788" ht="12.75" customHeight="1" x14ac:dyDescent="0.2"/>
    <row r="50789" ht="12.75" customHeight="1" x14ac:dyDescent="0.2"/>
    <row r="50790" ht="12.75" customHeight="1" x14ac:dyDescent="0.2"/>
    <row r="50791" ht="12.75" customHeight="1" x14ac:dyDescent="0.2"/>
    <row r="50792" ht="12.75" customHeight="1" x14ac:dyDescent="0.2"/>
    <row r="50793" ht="12.75" customHeight="1" x14ac:dyDescent="0.2"/>
    <row r="50794" ht="12.75" customHeight="1" x14ac:dyDescent="0.2"/>
    <row r="50795" ht="12.75" customHeight="1" x14ac:dyDescent="0.2"/>
    <row r="50796" ht="12.75" customHeight="1" x14ac:dyDescent="0.2"/>
    <row r="50797" ht="12.75" customHeight="1" x14ac:dyDescent="0.2"/>
    <row r="50798" ht="12.75" customHeight="1" x14ac:dyDescent="0.2"/>
    <row r="50799" ht="12.75" customHeight="1" x14ac:dyDescent="0.2"/>
    <row r="50800" ht="12.75" customHeight="1" x14ac:dyDescent="0.2"/>
    <row r="50801" ht="12.75" customHeight="1" x14ac:dyDescent="0.2"/>
    <row r="50802" ht="12.75" customHeight="1" x14ac:dyDescent="0.2"/>
    <row r="50803" ht="12.75" customHeight="1" x14ac:dyDescent="0.2"/>
    <row r="50804" ht="12.75" customHeight="1" x14ac:dyDescent="0.2"/>
    <row r="50805" ht="12.75" customHeight="1" x14ac:dyDescent="0.2"/>
    <row r="50806" ht="12.75" customHeight="1" x14ac:dyDescent="0.2"/>
    <row r="50807" ht="12.75" customHeight="1" x14ac:dyDescent="0.2"/>
    <row r="50808" ht="12.75" customHeight="1" x14ac:dyDescent="0.2"/>
    <row r="50809" ht="12.75" customHeight="1" x14ac:dyDescent="0.2"/>
    <row r="50810" ht="12.75" customHeight="1" x14ac:dyDescent="0.2"/>
    <row r="50811" ht="12.75" customHeight="1" x14ac:dyDescent="0.2"/>
    <row r="50812" ht="12.75" customHeight="1" x14ac:dyDescent="0.2"/>
    <row r="50813" ht="12.75" customHeight="1" x14ac:dyDescent="0.2"/>
    <row r="50814" ht="12.75" customHeight="1" x14ac:dyDescent="0.2"/>
    <row r="50815" ht="12.75" customHeight="1" x14ac:dyDescent="0.2"/>
    <row r="50816" ht="12.75" customHeight="1" x14ac:dyDescent="0.2"/>
    <row r="50817" ht="12.75" customHeight="1" x14ac:dyDescent="0.2"/>
    <row r="50818" ht="12.75" customHeight="1" x14ac:dyDescent="0.2"/>
    <row r="50819" ht="12.75" customHeight="1" x14ac:dyDescent="0.2"/>
    <row r="50820" ht="12.75" customHeight="1" x14ac:dyDescent="0.2"/>
    <row r="50821" ht="12.75" customHeight="1" x14ac:dyDescent="0.2"/>
    <row r="50822" ht="12.75" customHeight="1" x14ac:dyDescent="0.2"/>
    <row r="50823" ht="12.75" customHeight="1" x14ac:dyDescent="0.2"/>
    <row r="50824" ht="12.75" customHeight="1" x14ac:dyDescent="0.2"/>
    <row r="50825" ht="12.75" customHeight="1" x14ac:dyDescent="0.2"/>
    <row r="50826" ht="12.75" customHeight="1" x14ac:dyDescent="0.2"/>
    <row r="50827" ht="12.75" customHeight="1" x14ac:dyDescent="0.2"/>
    <row r="50828" ht="12.75" customHeight="1" x14ac:dyDescent="0.2"/>
    <row r="50829" ht="12.75" customHeight="1" x14ac:dyDescent="0.2"/>
    <row r="50830" ht="12.75" customHeight="1" x14ac:dyDescent="0.2"/>
    <row r="50831" ht="12.75" customHeight="1" x14ac:dyDescent="0.2"/>
    <row r="50832" ht="12.75" customHeight="1" x14ac:dyDescent="0.2"/>
    <row r="50833" ht="12.75" customHeight="1" x14ac:dyDescent="0.2"/>
    <row r="50834" ht="12.75" customHeight="1" x14ac:dyDescent="0.2"/>
    <row r="50835" ht="12.75" customHeight="1" x14ac:dyDescent="0.2"/>
    <row r="50836" ht="12.75" customHeight="1" x14ac:dyDescent="0.2"/>
    <row r="50837" ht="12.75" customHeight="1" x14ac:dyDescent="0.2"/>
    <row r="50838" ht="12.75" customHeight="1" x14ac:dyDescent="0.2"/>
    <row r="50839" ht="12.75" customHeight="1" x14ac:dyDescent="0.2"/>
    <row r="50840" ht="12.75" customHeight="1" x14ac:dyDescent="0.2"/>
    <row r="50841" ht="12.75" customHeight="1" x14ac:dyDescent="0.2"/>
    <row r="50842" ht="12.75" customHeight="1" x14ac:dyDescent="0.2"/>
    <row r="50843" ht="12.75" customHeight="1" x14ac:dyDescent="0.2"/>
    <row r="50844" ht="12.75" customHeight="1" x14ac:dyDescent="0.2"/>
    <row r="50845" ht="12.75" customHeight="1" x14ac:dyDescent="0.2"/>
    <row r="50846" ht="12.75" customHeight="1" x14ac:dyDescent="0.2"/>
    <row r="50847" ht="12.75" customHeight="1" x14ac:dyDescent="0.2"/>
    <row r="50848" ht="12.75" customHeight="1" x14ac:dyDescent="0.2"/>
    <row r="50849" ht="12.75" customHeight="1" x14ac:dyDescent="0.2"/>
    <row r="50850" ht="12.75" customHeight="1" x14ac:dyDescent="0.2"/>
    <row r="50851" ht="12.75" customHeight="1" x14ac:dyDescent="0.2"/>
    <row r="50852" ht="12.75" customHeight="1" x14ac:dyDescent="0.2"/>
    <row r="50853" ht="12.75" customHeight="1" x14ac:dyDescent="0.2"/>
    <row r="50854" ht="12.75" customHeight="1" x14ac:dyDescent="0.2"/>
    <row r="50855" ht="12.75" customHeight="1" x14ac:dyDescent="0.2"/>
    <row r="50856" ht="12.75" customHeight="1" x14ac:dyDescent="0.2"/>
    <row r="50857" ht="12.75" customHeight="1" x14ac:dyDescent="0.2"/>
    <row r="50858" ht="12.75" customHeight="1" x14ac:dyDescent="0.2"/>
    <row r="50859" ht="12.75" customHeight="1" x14ac:dyDescent="0.2"/>
    <row r="50860" ht="12.75" customHeight="1" x14ac:dyDescent="0.2"/>
    <row r="50861" ht="12.75" customHeight="1" x14ac:dyDescent="0.2"/>
    <row r="50862" ht="12.75" customHeight="1" x14ac:dyDescent="0.2"/>
    <row r="50863" ht="12.75" customHeight="1" x14ac:dyDescent="0.2"/>
    <row r="50864" ht="12.75" customHeight="1" x14ac:dyDescent="0.2"/>
    <row r="50865" ht="12.75" customHeight="1" x14ac:dyDescent="0.2"/>
    <row r="50866" ht="12.75" customHeight="1" x14ac:dyDescent="0.2"/>
    <row r="50867" ht="12.75" customHeight="1" x14ac:dyDescent="0.2"/>
    <row r="50868" ht="12.75" customHeight="1" x14ac:dyDescent="0.2"/>
    <row r="50869" ht="12.75" customHeight="1" x14ac:dyDescent="0.2"/>
    <row r="50870" ht="12.75" customHeight="1" x14ac:dyDescent="0.2"/>
    <row r="50871" ht="12.75" customHeight="1" x14ac:dyDescent="0.2"/>
    <row r="50872" ht="12.75" customHeight="1" x14ac:dyDescent="0.2"/>
    <row r="50873" ht="12.75" customHeight="1" x14ac:dyDescent="0.2"/>
    <row r="50874" ht="12.75" customHeight="1" x14ac:dyDescent="0.2"/>
    <row r="50875" ht="12.75" customHeight="1" x14ac:dyDescent="0.2"/>
    <row r="50876" ht="12.75" customHeight="1" x14ac:dyDescent="0.2"/>
    <row r="50877" ht="12.75" customHeight="1" x14ac:dyDescent="0.2"/>
    <row r="50878" ht="12.75" customHeight="1" x14ac:dyDescent="0.2"/>
    <row r="50879" ht="12.75" customHeight="1" x14ac:dyDescent="0.2"/>
    <row r="50880" ht="12.75" customHeight="1" x14ac:dyDescent="0.2"/>
    <row r="50881" ht="12.75" customHeight="1" x14ac:dyDescent="0.2"/>
    <row r="50882" ht="12.75" customHeight="1" x14ac:dyDescent="0.2"/>
    <row r="50883" ht="12.75" customHeight="1" x14ac:dyDescent="0.2"/>
    <row r="50884" ht="12.75" customHeight="1" x14ac:dyDescent="0.2"/>
    <row r="50885" ht="12.75" customHeight="1" x14ac:dyDescent="0.2"/>
    <row r="50886" ht="12.75" customHeight="1" x14ac:dyDescent="0.2"/>
    <row r="50887" ht="12.75" customHeight="1" x14ac:dyDescent="0.2"/>
    <row r="50888" ht="12.75" customHeight="1" x14ac:dyDescent="0.2"/>
    <row r="50889" ht="12.75" customHeight="1" x14ac:dyDescent="0.2"/>
    <row r="50890" ht="12.75" customHeight="1" x14ac:dyDescent="0.2"/>
    <row r="50891" ht="12.75" customHeight="1" x14ac:dyDescent="0.2"/>
    <row r="50892" ht="12.75" customHeight="1" x14ac:dyDescent="0.2"/>
    <row r="50893" ht="12.75" customHeight="1" x14ac:dyDescent="0.2"/>
    <row r="50894" ht="12.75" customHeight="1" x14ac:dyDescent="0.2"/>
    <row r="50895" ht="12.75" customHeight="1" x14ac:dyDescent="0.2"/>
    <row r="50896" ht="12.75" customHeight="1" x14ac:dyDescent="0.2"/>
    <row r="50897" ht="12.75" customHeight="1" x14ac:dyDescent="0.2"/>
    <row r="50898" ht="12.75" customHeight="1" x14ac:dyDescent="0.2"/>
    <row r="50899" ht="12.75" customHeight="1" x14ac:dyDescent="0.2"/>
    <row r="50900" ht="12.75" customHeight="1" x14ac:dyDescent="0.2"/>
    <row r="50901" ht="12.75" customHeight="1" x14ac:dyDescent="0.2"/>
    <row r="50902" ht="12.75" customHeight="1" x14ac:dyDescent="0.2"/>
    <row r="50903" ht="12.75" customHeight="1" x14ac:dyDescent="0.2"/>
    <row r="50904" ht="12.75" customHeight="1" x14ac:dyDescent="0.2"/>
    <row r="50905" ht="12.75" customHeight="1" x14ac:dyDescent="0.2"/>
    <row r="50906" ht="12.75" customHeight="1" x14ac:dyDescent="0.2"/>
    <row r="50907" ht="12.75" customHeight="1" x14ac:dyDescent="0.2"/>
    <row r="50908" ht="12.75" customHeight="1" x14ac:dyDescent="0.2"/>
    <row r="50909" ht="12.75" customHeight="1" x14ac:dyDescent="0.2"/>
    <row r="50910" ht="12.75" customHeight="1" x14ac:dyDescent="0.2"/>
    <row r="50911" ht="12.75" customHeight="1" x14ac:dyDescent="0.2"/>
    <row r="50912" ht="12.75" customHeight="1" x14ac:dyDescent="0.2"/>
    <row r="50913" ht="12.75" customHeight="1" x14ac:dyDescent="0.2"/>
    <row r="50914" ht="12.75" customHeight="1" x14ac:dyDescent="0.2"/>
    <row r="50915" ht="12.75" customHeight="1" x14ac:dyDescent="0.2"/>
    <row r="50916" ht="12.75" customHeight="1" x14ac:dyDescent="0.2"/>
    <row r="50917" ht="12.75" customHeight="1" x14ac:dyDescent="0.2"/>
    <row r="50918" ht="12.75" customHeight="1" x14ac:dyDescent="0.2"/>
    <row r="50919" ht="12.75" customHeight="1" x14ac:dyDescent="0.2"/>
    <row r="50920" ht="12.75" customHeight="1" x14ac:dyDescent="0.2"/>
    <row r="50921" ht="12.75" customHeight="1" x14ac:dyDescent="0.2"/>
    <row r="50922" ht="12.75" customHeight="1" x14ac:dyDescent="0.2"/>
    <row r="50923" ht="12.75" customHeight="1" x14ac:dyDescent="0.2"/>
    <row r="50924" ht="12.75" customHeight="1" x14ac:dyDescent="0.2"/>
    <row r="50925" ht="12.75" customHeight="1" x14ac:dyDescent="0.2"/>
    <row r="50926" ht="12.75" customHeight="1" x14ac:dyDescent="0.2"/>
    <row r="50927" ht="12.75" customHeight="1" x14ac:dyDescent="0.2"/>
    <row r="50928" ht="12.75" customHeight="1" x14ac:dyDescent="0.2"/>
    <row r="50929" ht="12.75" customHeight="1" x14ac:dyDescent="0.2"/>
    <row r="50930" ht="12.75" customHeight="1" x14ac:dyDescent="0.2"/>
    <row r="50931" ht="12.75" customHeight="1" x14ac:dyDescent="0.2"/>
    <row r="50932" ht="12.75" customHeight="1" x14ac:dyDescent="0.2"/>
    <row r="50933" ht="12.75" customHeight="1" x14ac:dyDescent="0.2"/>
    <row r="50934" ht="12.75" customHeight="1" x14ac:dyDescent="0.2"/>
    <row r="50935" ht="12.75" customHeight="1" x14ac:dyDescent="0.2"/>
    <row r="50936" ht="12.75" customHeight="1" x14ac:dyDescent="0.2"/>
    <row r="50937" ht="12.75" customHeight="1" x14ac:dyDescent="0.2"/>
    <row r="50938" ht="12.75" customHeight="1" x14ac:dyDescent="0.2"/>
    <row r="50939" ht="12.75" customHeight="1" x14ac:dyDescent="0.2"/>
    <row r="50940" ht="12.75" customHeight="1" x14ac:dyDescent="0.2"/>
    <row r="50941" ht="12.75" customHeight="1" x14ac:dyDescent="0.2"/>
    <row r="50942" ht="12.75" customHeight="1" x14ac:dyDescent="0.2"/>
    <row r="50943" ht="12.75" customHeight="1" x14ac:dyDescent="0.2"/>
    <row r="50944" ht="12.75" customHeight="1" x14ac:dyDescent="0.2"/>
    <row r="50945" ht="12.75" customHeight="1" x14ac:dyDescent="0.2"/>
    <row r="50946" ht="12.75" customHeight="1" x14ac:dyDescent="0.2"/>
    <row r="50947" ht="12.75" customHeight="1" x14ac:dyDescent="0.2"/>
    <row r="50948" ht="12.75" customHeight="1" x14ac:dyDescent="0.2"/>
    <row r="50949" ht="12.75" customHeight="1" x14ac:dyDescent="0.2"/>
    <row r="50950" ht="12.75" customHeight="1" x14ac:dyDescent="0.2"/>
    <row r="50951" ht="12.75" customHeight="1" x14ac:dyDescent="0.2"/>
    <row r="50952" ht="12.75" customHeight="1" x14ac:dyDescent="0.2"/>
    <row r="50953" ht="12.75" customHeight="1" x14ac:dyDescent="0.2"/>
    <row r="50954" ht="12.75" customHeight="1" x14ac:dyDescent="0.2"/>
    <row r="50955" ht="12.75" customHeight="1" x14ac:dyDescent="0.2"/>
    <row r="50956" ht="12.75" customHeight="1" x14ac:dyDescent="0.2"/>
    <row r="50957" ht="12.75" customHeight="1" x14ac:dyDescent="0.2"/>
    <row r="50958" ht="12.75" customHeight="1" x14ac:dyDescent="0.2"/>
    <row r="50959" ht="12.75" customHeight="1" x14ac:dyDescent="0.2"/>
    <row r="50960" ht="12.75" customHeight="1" x14ac:dyDescent="0.2"/>
    <row r="50961" ht="12.75" customHeight="1" x14ac:dyDescent="0.2"/>
    <row r="50962" ht="12.75" customHeight="1" x14ac:dyDescent="0.2"/>
    <row r="50963" ht="12.75" customHeight="1" x14ac:dyDescent="0.2"/>
    <row r="50964" ht="12.75" customHeight="1" x14ac:dyDescent="0.2"/>
    <row r="50965" ht="12.75" customHeight="1" x14ac:dyDescent="0.2"/>
    <row r="50966" ht="12.75" customHeight="1" x14ac:dyDescent="0.2"/>
    <row r="50967" ht="12.75" customHeight="1" x14ac:dyDescent="0.2"/>
    <row r="50968" ht="12.75" customHeight="1" x14ac:dyDescent="0.2"/>
    <row r="50969" ht="12.75" customHeight="1" x14ac:dyDescent="0.2"/>
    <row r="50970" ht="12.75" customHeight="1" x14ac:dyDescent="0.2"/>
    <row r="50971" ht="12.75" customHeight="1" x14ac:dyDescent="0.2"/>
    <row r="50972" ht="12.75" customHeight="1" x14ac:dyDescent="0.2"/>
    <row r="50973" ht="12.75" customHeight="1" x14ac:dyDescent="0.2"/>
    <row r="50974" ht="12.75" customHeight="1" x14ac:dyDescent="0.2"/>
    <row r="50975" ht="12.75" customHeight="1" x14ac:dyDescent="0.2"/>
    <row r="50976" ht="12.75" customHeight="1" x14ac:dyDescent="0.2"/>
    <row r="50977" ht="12.75" customHeight="1" x14ac:dyDescent="0.2"/>
    <row r="50978" ht="12.75" customHeight="1" x14ac:dyDescent="0.2"/>
    <row r="50979" ht="12.75" customHeight="1" x14ac:dyDescent="0.2"/>
    <row r="50980" ht="12.75" customHeight="1" x14ac:dyDescent="0.2"/>
    <row r="50981" ht="12.75" customHeight="1" x14ac:dyDescent="0.2"/>
    <row r="50982" ht="12.75" customHeight="1" x14ac:dyDescent="0.2"/>
    <row r="50983" ht="12.75" customHeight="1" x14ac:dyDescent="0.2"/>
    <row r="50984" ht="12.75" customHeight="1" x14ac:dyDescent="0.2"/>
    <row r="50985" ht="12.75" customHeight="1" x14ac:dyDescent="0.2"/>
    <row r="50986" ht="12.75" customHeight="1" x14ac:dyDescent="0.2"/>
    <row r="50987" ht="12.75" customHeight="1" x14ac:dyDescent="0.2"/>
    <row r="50988" ht="12.75" customHeight="1" x14ac:dyDescent="0.2"/>
    <row r="50989" ht="12.75" customHeight="1" x14ac:dyDescent="0.2"/>
    <row r="50990" ht="12.75" customHeight="1" x14ac:dyDescent="0.2"/>
    <row r="50991" ht="12.75" customHeight="1" x14ac:dyDescent="0.2"/>
    <row r="50992" ht="12.75" customHeight="1" x14ac:dyDescent="0.2"/>
    <row r="50993" ht="12.75" customHeight="1" x14ac:dyDescent="0.2"/>
    <row r="50994" ht="12.75" customHeight="1" x14ac:dyDescent="0.2"/>
    <row r="50995" ht="12.75" customHeight="1" x14ac:dyDescent="0.2"/>
    <row r="50996" ht="12.75" customHeight="1" x14ac:dyDescent="0.2"/>
    <row r="50997" ht="12.75" customHeight="1" x14ac:dyDescent="0.2"/>
    <row r="50998" ht="12.75" customHeight="1" x14ac:dyDescent="0.2"/>
    <row r="50999" ht="12.75" customHeight="1" x14ac:dyDescent="0.2"/>
    <row r="51000" ht="12.75" customHeight="1" x14ac:dyDescent="0.2"/>
    <row r="51001" ht="12.75" customHeight="1" x14ac:dyDescent="0.2"/>
    <row r="51002" ht="12.75" customHeight="1" x14ac:dyDescent="0.2"/>
    <row r="51003" ht="12.75" customHeight="1" x14ac:dyDescent="0.2"/>
    <row r="51004" ht="12.75" customHeight="1" x14ac:dyDescent="0.2"/>
    <row r="51005" ht="12.75" customHeight="1" x14ac:dyDescent="0.2"/>
    <row r="51006" ht="12.75" customHeight="1" x14ac:dyDescent="0.2"/>
    <row r="51007" ht="12.75" customHeight="1" x14ac:dyDescent="0.2"/>
    <row r="51008" ht="12.75" customHeight="1" x14ac:dyDescent="0.2"/>
    <row r="51009" ht="12.75" customHeight="1" x14ac:dyDescent="0.2"/>
    <row r="51010" ht="12.75" customHeight="1" x14ac:dyDescent="0.2"/>
    <row r="51011" ht="12.75" customHeight="1" x14ac:dyDescent="0.2"/>
    <row r="51012" ht="12.75" customHeight="1" x14ac:dyDescent="0.2"/>
    <row r="51013" ht="12.75" customHeight="1" x14ac:dyDescent="0.2"/>
    <row r="51014" ht="12.75" customHeight="1" x14ac:dyDescent="0.2"/>
    <row r="51015" ht="12.75" customHeight="1" x14ac:dyDescent="0.2"/>
    <row r="51016" ht="12.75" customHeight="1" x14ac:dyDescent="0.2"/>
    <row r="51017" ht="12.75" customHeight="1" x14ac:dyDescent="0.2"/>
    <row r="51018" ht="12.75" customHeight="1" x14ac:dyDescent="0.2"/>
    <row r="51019" ht="12.75" customHeight="1" x14ac:dyDescent="0.2"/>
    <row r="51020" ht="12.75" customHeight="1" x14ac:dyDescent="0.2"/>
    <row r="51021" ht="12.75" customHeight="1" x14ac:dyDescent="0.2"/>
    <row r="51022" ht="12.75" customHeight="1" x14ac:dyDescent="0.2"/>
    <row r="51023" ht="12.75" customHeight="1" x14ac:dyDescent="0.2"/>
    <row r="51024" ht="12.75" customHeight="1" x14ac:dyDescent="0.2"/>
    <row r="51025" ht="12.75" customHeight="1" x14ac:dyDescent="0.2"/>
    <row r="51026" ht="12.75" customHeight="1" x14ac:dyDescent="0.2"/>
    <row r="51027" ht="12.75" customHeight="1" x14ac:dyDescent="0.2"/>
    <row r="51028" ht="12.75" customHeight="1" x14ac:dyDescent="0.2"/>
    <row r="51029" ht="12.75" customHeight="1" x14ac:dyDescent="0.2"/>
    <row r="51030" ht="12.75" customHeight="1" x14ac:dyDescent="0.2"/>
    <row r="51031" ht="12.75" customHeight="1" x14ac:dyDescent="0.2"/>
    <row r="51032" ht="12.75" customHeight="1" x14ac:dyDescent="0.2"/>
    <row r="51033" ht="12.75" customHeight="1" x14ac:dyDescent="0.2"/>
    <row r="51034" ht="12.75" customHeight="1" x14ac:dyDescent="0.2"/>
    <row r="51035" ht="12.75" customHeight="1" x14ac:dyDescent="0.2"/>
    <row r="51036" ht="12.75" customHeight="1" x14ac:dyDescent="0.2"/>
    <row r="51037" ht="12.75" customHeight="1" x14ac:dyDescent="0.2"/>
    <row r="51038" ht="12.75" customHeight="1" x14ac:dyDescent="0.2"/>
    <row r="51039" ht="12.75" customHeight="1" x14ac:dyDescent="0.2"/>
    <row r="51040" ht="12.75" customHeight="1" x14ac:dyDescent="0.2"/>
    <row r="51041" ht="12.75" customHeight="1" x14ac:dyDescent="0.2"/>
    <row r="51042" ht="12.75" customHeight="1" x14ac:dyDescent="0.2"/>
    <row r="51043" ht="12.75" customHeight="1" x14ac:dyDescent="0.2"/>
    <row r="51044" ht="12.75" customHeight="1" x14ac:dyDescent="0.2"/>
    <row r="51045" ht="12.75" customHeight="1" x14ac:dyDescent="0.2"/>
    <row r="51046" ht="12.75" customHeight="1" x14ac:dyDescent="0.2"/>
    <row r="51047" ht="12.75" customHeight="1" x14ac:dyDescent="0.2"/>
    <row r="51048" ht="12.75" customHeight="1" x14ac:dyDescent="0.2"/>
    <row r="51049" ht="12.75" customHeight="1" x14ac:dyDescent="0.2"/>
    <row r="51050" ht="12.75" customHeight="1" x14ac:dyDescent="0.2"/>
    <row r="51051" ht="12.75" customHeight="1" x14ac:dyDescent="0.2"/>
    <row r="51052" ht="12.75" customHeight="1" x14ac:dyDescent="0.2"/>
    <row r="51053" ht="12.75" customHeight="1" x14ac:dyDescent="0.2"/>
    <row r="51054" ht="12.75" customHeight="1" x14ac:dyDescent="0.2"/>
    <row r="51055" ht="12.75" customHeight="1" x14ac:dyDescent="0.2"/>
    <row r="51056" ht="12.75" customHeight="1" x14ac:dyDescent="0.2"/>
    <row r="51057" ht="12.75" customHeight="1" x14ac:dyDescent="0.2"/>
    <row r="51058" ht="12.75" customHeight="1" x14ac:dyDescent="0.2"/>
    <row r="51059" ht="12.75" customHeight="1" x14ac:dyDescent="0.2"/>
    <row r="51060" ht="12.75" customHeight="1" x14ac:dyDescent="0.2"/>
    <row r="51061" ht="12.75" customHeight="1" x14ac:dyDescent="0.2"/>
    <row r="51062" ht="12.75" customHeight="1" x14ac:dyDescent="0.2"/>
    <row r="51063" ht="12.75" customHeight="1" x14ac:dyDescent="0.2"/>
    <row r="51064" ht="12.75" customHeight="1" x14ac:dyDescent="0.2"/>
    <row r="51065" ht="12.75" customHeight="1" x14ac:dyDescent="0.2"/>
    <row r="51066" ht="12.75" customHeight="1" x14ac:dyDescent="0.2"/>
    <row r="51067" ht="12.75" customHeight="1" x14ac:dyDescent="0.2"/>
    <row r="51068" ht="12.75" customHeight="1" x14ac:dyDescent="0.2"/>
    <row r="51069" ht="12.75" customHeight="1" x14ac:dyDescent="0.2"/>
    <row r="51070" ht="12.75" customHeight="1" x14ac:dyDescent="0.2"/>
    <row r="51071" ht="12.75" customHeight="1" x14ac:dyDescent="0.2"/>
    <row r="51072" ht="12.75" customHeight="1" x14ac:dyDescent="0.2"/>
    <row r="51073" ht="12.75" customHeight="1" x14ac:dyDescent="0.2"/>
    <row r="51074" ht="12.75" customHeight="1" x14ac:dyDescent="0.2"/>
    <row r="51075" ht="12.75" customHeight="1" x14ac:dyDescent="0.2"/>
    <row r="51076" ht="12.75" customHeight="1" x14ac:dyDescent="0.2"/>
    <row r="51077" ht="12.75" customHeight="1" x14ac:dyDescent="0.2"/>
    <row r="51078" ht="12.75" customHeight="1" x14ac:dyDescent="0.2"/>
    <row r="51079" ht="12.75" customHeight="1" x14ac:dyDescent="0.2"/>
    <row r="51080" ht="12.75" customHeight="1" x14ac:dyDescent="0.2"/>
    <row r="51081" ht="12.75" customHeight="1" x14ac:dyDescent="0.2"/>
    <row r="51082" ht="12.75" customHeight="1" x14ac:dyDescent="0.2"/>
    <row r="51083" ht="12.75" customHeight="1" x14ac:dyDescent="0.2"/>
    <row r="51084" ht="12.75" customHeight="1" x14ac:dyDescent="0.2"/>
    <row r="51085" ht="12.75" customHeight="1" x14ac:dyDescent="0.2"/>
    <row r="51086" ht="12.75" customHeight="1" x14ac:dyDescent="0.2"/>
    <row r="51087" ht="12.75" customHeight="1" x14ac:dyDescent="0.2"/>
    <row r="51088" ht="12.75" customHeight="1" x14ac:dyDescent="0.2"/>
    <row r="51089" ht="12.75" customHeight="1" x14ac:dyDescent="0.2"/>
    <row r="51090" ht="12.75" customHeight="1" x14ac:dyDescent="0.2"/>
    <row r="51091" ht="12.75" customHeight="1" x14ac:dyDescent="0.2"/>
    <row r="51092" ht="12.75" customHeight="1" x14ac:dyDescent="0.2"/>
    <row r="51093" ht="12.75" customHeight="1" x14ac:dyDescent="0.2"/>
    <row r="51094" ht="12.75" customHeight="1" x14ac:dyDescent="0.2"/>
    <row r="51095" ht="12.75" customHeight="1" x14ac:dyDescent="0.2"/>
    <row r="51096" ht="12.75" customHeight="1" x14ac:dyDescent="0.2"/>
    <row r="51097" ht="12.75" customHeight="1" x14ac:dyDescent="0.2"/>
    <row r="51098" ht="12.75" customHeight="1" x14ac:dyDescent="0.2"/>
    <row r="51099" ht="12.75" customHeight="1" x14ac:dyDescent="0.2"/>
    <row r="51100" ht="12.75" customHeight="1" x14ac:dyDescent="0.2"/>
    <row r="51101" ht="12.75" customHeight="1" x14ac:dyDescent="0.2"/>
    <row r="51102" ht="12.75" customHeight="1" x14ac:dyDescent="0.2"/>
    <row r="51103" ht="12.75" customHeight="1" x14ac:dyDescent="0.2"/>
    <row r="51104" ht="12.75" customHeight="1" x14ac:dyDescent="0.2"/>
    <row r="51105" ht="12.75" customHeight="1" x14ac:dyDescent="0.2"/>
    <row r="51106" ht="12.75" customHeight="1" x14ac:dyDescent="0.2"/>
    <row r="51107" ht="12.75" customHeight="1" x14ac:dyDescent="0.2"/>
    <row r="51108" ht="12.75" customHeight="1" x14ac:dyDescent="0.2"/>
    <row r="51109" ht="12.75" customHeight="1" x14ac:dyDescent="0.2"/>
    <row r="51110" ht="12.75" customHeight="1" x14ac:dyDescent="0.2"/>
    <row r="51111" ht="12.75" customHeight="1" x14ac:dyDescent="0.2"/>
    <row r="51112" ht="12.75" customHeight="1" x14ac:dyDescent="0.2"/>
    <row r="51113" ht="12.75" customHeight="1" x14ac:dyDescent="0.2"/>
    <row r="51114" ht="12.75" customHeight="1" x14ac:dyDescent="0.2"/>
    <row r="51115" ht="12.75" customHeight="1" x14ac:dyDescent="0.2"/>
    <row r="51116" ht="12.75" customHeight="1" x14ac:dyDescent="0.2"/>
    <row r="51117" ht="12.75" customHeight="1" x14ac:dyDescent="0.2"/>
    <row r="51118" ht="12.75" customHeight="1" x14ac:dyDescent="0.2"/>
    <row r="51119" ht="12.75" customHeight="1" x14ac:dyDescent="0.2"/>
    <row r="51120" ht="12.75" customHeight="1" x14ac:dyDescent="0.2"/>
    <row r="51121" ht="12.75" customHeight="1" x14ac:dyDescent="0.2"/>
    <row r="51122" ht="12.75" customHeight="1" x14ac:dyDescent="0.2"/>
    <row r="51123" ht="12.75" customHeight="1" x14ac:dyDescent="0.2"/>
    <row r="51124" ht="12.75" customHeight="1" x14ac:dyDescent="0.2"/>
    <row r="51125" ht="12.75" customHeight="1" x14ac:dyDescent="0.2"/>
    <row r="51126" ht="12.75" customHeight="1" x14ac:dyDescent="0.2"/>
    <row r="51127" ht="12.75" customHeight="1" x14ac:dyDescent="0.2"/>
    <row r="51128" ht="12.75" customHeight="1" x14ac:dyDescent="0.2"/>
    <row r="51129" ht="12.75" customHeight="1" x14ac:dyDescent="0.2"/>
    <row r="51130" ht="12.75" customHeight="1" x14ac:dyDescent="0.2"/>
    <row r="51131" ht="12.75" customHeight="1" x14ac:dyDescent="0.2"/>
    <row r="51132" ht="12.75" customHeight="1" x14ac:dyDescent="0.2"/>
    <row r="51133" ht="12.75" customHeight="1" x14ac:dyDescent="0.2"/>
    <row r="51134" ht="12.75" customHeight="1" x14ac:dyDescent="0.2"/>
    <row r="51135" ht="12.75" customHeight="1" x14ac:dyDescent="0.2"/>
    <row r="51136" ht="12.75" customHeight="1" x14ac:dyDescent="0.2"/>
    <row r="51137" ht="12.75" customHeight="1" x14ac:dyDescent="0.2"/>
    <row r="51138" ht="12.75" customHeight="1" x14ac:dyDescent="0.2"/>
    <row r="51139" ht="12.75" customHeight="1" x14ac:dyDescent="0.2"/>
    <row r="51140" ht="12.75" customHeight="1" x14ac:dyDescent="0.2"/>
    <row r="51141" ht="12.75" customHeight="1" x14ac:dyDescent="0.2"/>
    <row r="51142" ht="12.75" customHeight="1" x14ac:dyDescent="0.2"/>
    <row r="51143" ht="12.75" customHeight="1" x14ac:dyDescent="0.2"/>
    <row r="51144" ht="12.75" customHeight="1" x14ac:dyDescent="0.2"/>
    <row r="51145" ht="12.75" customHeight="1" x14ac:dyDescent="0.2"/>
    <row r="51146" ht="12.75" customHeight="1" x14ac:dyDescent="0.2"/>
    <row r="51147" ht="12.75" customHeight="1" x14ac:dyDescent="0.2"/>
    <row r="51148" ht="12.75" customHeight="1" x14ac:dyDescent="0.2"/>
    <row r="51149" ht="12.75" customHeight="1" x14ac:dyDescent="0.2"/>
    <row r="51150" ht="12.75" customHeight="1" x14ac:dyDescent="0.2"/>
    <row r="51151" ht="12.75" customHeight="1" x14ac:dyDescent="0.2"/>
    <row r="51152" ht="12.75" customHeight="1" x14ac:dyDescent="0.2"/>
    <row r="51153" ht="12.75" customHeight="1" x14ac:dyDescent="0.2"/>
    <row r="51154" ht="12.75" customHeight="1" x14ac:dyDescent="0.2"/>
    <row r="51155" ht="12.75" customHeight="1" x14ac:dyDescent="0.2"/>
    <row r="51156" ht="12.75" customHeight="1" x14ac:dyDescent="0.2"/>
    <row r="51157" ht="12.75" customHeight="1" x14ac:dyDescent="0.2"/>
    <row r="51158" ht="12.75" customHeight="1" x14ac:dyDescent="0.2"/>
    <row r="51159" ht="12.75" customHeight="1" x14ac:dyDescent="0.2"/>
    <row r="51160" ht="12.75" customHeight="1" x14ac:dyDescent="0.2"/>
    <row r="51161" ht="12.75" customHeight="1" x14ac:dyDescent="0.2"/>
    <row r="51162" ht="12.75" customHeight="1" x14ac:dyDescent="0.2"/>
    <row r="51163" ht="12.75" customHeight="1" x14ac:dyDescent="0.2"/>
    <row r="51164" ht="12.75" customHeight="1" x14ac:dyDescent="0.2"/>
    <row r="51165" ht="12.75" customHeight="1" x14ac:dyDescent="0.2"/>
    <row r="51166" ht="12.75" customHeight="1" x14ac:dyDescent="0.2"/>
    <row r="51167" ht="12.75" customHeight="1" x14ac:dyDescent="0.2"/>
    <row r="51168" ht="12.75" customHeight="1" x14ac:dyDescent="0.2"/>
    <row r="51169" ht="12.75" customHeight="1" x14ac:dyDescent="0.2"/>
    <row r="51170" ht="12.75" customHeight="1" x14ac:dyDescent="0.2"/>
    <row r="51171" ht="12.75" customHeight="1" x14ac:dyDescent="0.2"/>
    <row r="51172" ht="12.75" customHeight="1" x14ac:dyDescent="0.2"/>
    <row r="51173" ht="12.75" customHeight="1" x14ac:dyDescent="0.2"/>
    <row r="51174" ht="12.75" customHeight="1" x14ac:dyDescent="0.2"/>
    <row r="51175" ht="12.75" customHeight="1" x14ac:dyDescent="0.2"/>
    <row r="51176" ht="12.75" customHeight="1" x14ac:dyDescent="0.2"/>
    <row r="51177" ht="12.75" customHeight="1" x14ac:dyDescent="0.2"/>
    <row r="51178" ht="12.75" customHeight="1" x14ac:dyDescent="0.2"/>
    <row r="51179" ht="12.75" customHeight="1" x14ac:dyDescent="0.2"/>
    <row r="51180" ht="12.75" customHeight="1" x14ac:dyDescent="0.2"/>
    <row r="51181" ht="12.75" customHeight="1" x14ac:dyDescent="0.2"/>
    <row r="51182" ht="12.75" customHeight="1" x14ac:dyDescent="0.2"/>
    <row r="51183" ht="12.75" customHeight="1" x14ac:dyDescent="0.2"/>
    <row r="51184" ht="12.75" customHeight="1" x14ac:dyDescent="0.2"/>
    <row r="51185" ht="12.75" customHeight="1" x14ac:dyDescent="0.2"/>
    <row r="51186" ht="12.75" customHeight="1" x14ac:dyDescent="0.2"/>
    <row r="51187" ht="12.75" customHeight="1" x14ac:dyDescent="0.2"/>
    <row r="51188" ht="12.75" customHeight="1" x14ac:dyDescent="0.2"/>
    <row r="51189" ht="12.75" customHeight="1" x14ac:dyDescent="0.2"/>
    <row r="51190" ht="12.75" customHeight="1" x14ac:dyDescent="0.2"/>
    <row r="51191" ht="12.75" customHeight="1" x14ac:dyDescent="0.2"/>
    <row r="51192" ht="12.75" customHeight="1" x14ac:dyDescent="0.2"/>
    <row r="51193" ht="12.75" customHeight="1" x14ac:dyDescent="0.2"/>
    <row r="51194" ht="12.75" customHeight="1" x14ac:dyDescent="0.2"/>
    <row r="51195" ht="12.75" customHeight="1" x14ac:dyDescent="0.2"/>
    <row r="51196" ht="12.75" customHeight="1" x14ac:dyDescent="0.2"/>
    <row r="51197" ht="12.75" customHeight="1" x14ac:dyDescent="0.2"/>
    <row r="51198" ht="12.75" customHeight="1" x14ac:dyDescent="0.2"/>
    <row r="51199" ht="12.75" customHeight="1" x14ac:dyDescent="0.2"/>
    <row r="51200" ht="12.75" customHeight="1" x14ac:dyDescent="0.2"/>
    <row r="51201" ht="12.75" customHeight="1" x14ac:dyDescent="0.2"/>
    <row r="51202" ht="12.75" customHeight="1" x14ac:dyDescent="0.2"/>
    <row r="51203" ht="12.75" customHeight="1" x14ac:dyDescent="0.2"/>
    <row r="51204" ht="12.75" customHeight="1" x14ac:dyDescent="0.2"/>
    <row r="51205" ht="12.75" customHeight="1" x14ac:dyDescent="0.2"/>
    <row r="51206" ht="12.75" customHeight="1" x14ac:dyDescent="0.2"/>
    <row r="51207" ht="12.75" customHeight="1" x14ac:dyDescent="0.2"/>
    <row r="51208" ht="12.75" customHeight="1" x14ac:dyDescent="0.2"/>
    <row r="51209" ht="12.75" customHeight="1" x14ac:dyDescent="0.2"/>
    <row r="51210" ht="12.75" customHeight="1" x14ac:dyDescent="0.2"/>
    <row r="51211" ht="12.75" customHeight="1" x14ac:dyDescent="0.2"/>
    <row r="51212" ht="12.75" customHeight="1" x14ac:dyDescent="0.2"/>
    <row r="51213" ht="12.75" customHeight="1" x14ac:dyDescent="0.2"/>
    <row r="51214" ht="12.75" customHeight="1" x14ac:dyDescent="0.2"/>
    <row r="51215" ht="12.75" customHeight="1" x14ac:dyDescent="0.2"/>
    <row r="51216" ht="12.75" customHeight="1" x14ac:dyDescent="0.2"/>
    <row r="51217" ht="12.75" customHeight="1" x14ac:dyDescent="0.2"/>
    <row r="51218" ht="12.75" customHeight="1" x14ac:dyDescent="0.2"/>
    <row r="51219" ht="12.75" customHeight="1" x14ac:dyDescent="0.2"/>
    <row r="51220" ht="12.75" customHeight="1" x14ac:dyDescent="0.2"/>
    <row r="51221" ht="12.75" customHeight="1" x14ac:dyDescent="0.2"/>
    <row r="51222" ht="12.75" customHeight="1" x14ac:dyDescent="0.2"/>
    <row r="51223" ht="12.75" customHeight="1" x14ac:dyDescent="0.2"/>
    <row r="51224" ht="12.75" customHeight="1" x14ac:dyDescent="0.2"/>
    <row r="51225" ht="12.75" customHeight="1" x14ac:dyDescent="0.2"/>
    <row r="51226" ht="12.75" customHeight="1" x14ac:dyDescent="0.2"/>
    <row r="51227" ht="12.75" customHeight="1" x14ac:dyDescent="0.2"/>
    <row r="51228" ht="12.75" customHeight="1" x14ac:dyDescent="0.2"/>
    <row r="51229" ht="12.75" customHeight="1" x14ac:dyDescent="0.2"/>
    <row r="51230" ht="12.75" customHeight="1" x14ac:dyDescent="0.2"/>
    <row r="51231" ht="12.75" customHeight="1" x14ac:dyDescent="0.2"/>
    <row r="51232" ht="12.75" customHeight="1" x14ac:dyDescent="0.2"/>
    <row r="51233" ht="12.75" customHeight="1" x14ac:dyDescent="0.2"/>
    <row r="51234" ht="12.75" customHeight="1" x14ac:dyDescent="0.2"/>
    <row r="51235" ht="12.75" customHeight="1" x14ac:dyDescent="0.2"/>
    <row r="51236" ht="12.75" customHeight="1" x14ac:dyDescent="0.2"/>
    <row r="51237" ht="12.75" customHeight="1" x14ac:dyDescent="0.2"/>
    <row r="51238" ht="12.75" customHeight="1" x14ac:dyDescent="0.2"/>
    <row r="51239" ht="12.75" customHeight="1" x14ac:dyDescent="0.2"/>
    <row r="51240" ht="12.75" customHeight="1" x14ac:dyDescent="0.2"/>
    <row r="51241" ht="12.75" customHeight="1" x14ac:dyDescent="0.2"/>
    <row r="51242" ht="12.75" customHeight="1" x14ac:dyDescent="0.2"/>
    <row r="51243" ht="12.75" customHeight="1" x14ac:dyDescent="0.2"/>
    <row r="51244" ht="12.75" customHeight="1" x14ac:dyDescent="0.2"/>
    <row r="51245" ht="12.75" customHeight="1" x14ac:dyDescent="0.2"/>
    <row r="51246" ht="12.75" customHeight="1" x14ac:dyDescent="0.2"/>
    <row r="51247" ht="12.75" customHeight="1" x14ac:dyDescent="0.2"/>
    <row r="51248" ht="12.75" customHeight="1" x14ac:dyDescent="0.2"/>
    <row r="51249" ht="12.75" customHeight="1" x14ac:dyDescent="0.2"/>
    <row r="51250" ht="12.75" customHeight="1" x14ac:dyDescent="0.2"/>
    <row r="51251" ht="12.75" customHeight="1" x14ac:dyDescent="0.2"/>
    <row r="51252" ht="12.75" customHeight="1" x14ac:dyDescent="0.2"/>
    <row r="51253" ht="12.75" customHeight="1" x14ac:dyDescent="0.2"/>
    <row r="51254" ht="12.75" customHeight="1" x14ac:dyDescent="0.2"/>
    <row r="51255" ht="12.75" customHeight="1" x14ac:dyDescent="0.2"/>
    <row r="51256" ht="12.75" customHeight="1" x14ac:dyDescent="0.2"/>
    <row r="51257" ht="12.75" customHeight="1" x14ac:dyDescent="0.2"/>
    <row r="51258" ht="12.75" customHeight="1" x14ac:dyDescent="0.2"/>
    <row r="51259" ht="12.75" customHeight="1" x14ac:dyDescent="0.2"/>
    <row r="51260" ht="12.75" customHeight="1" x14ac:dyDescent="0.2"/>
    <row r="51261" ht="12.75" customHeight="1" x14ac:dyDescent="0.2"/>
    <row r="51262" ht="12.75" customHeight="1" x14ac:dyDescent="0.2"/>
    <row r="51263" ht="12.75" customHeight="1" x14ac:dyDescent="0.2"/>
    <row r="51264" ht="12.75" customHeight="1" x14ac:dyDescent="0.2"/>
    <row r="51265" ht="12.75" customHeight="1" x14ac:dyDescent="0.2"/>
    <row r="51266" ht="12.75" customHeight="1" x14ac:dyDescent="0.2"/>
    <row r="51267" ht="12.75" customHeight="1" x14ac:dyDescent="0.2"/>
    <row r="51268" ht="12.75" customHeight="1" x14ac:dyDescent="0.2"/>
    <row r="51269" ht="12.75" customHeight="1" x14ac:dyDescent="0.2"/>
    <row r="51270" ht="12.75" customHeight="1" x14ac:dyDescent="0.2"/>
    <row r="51271" ht="12.75" customHeight="1" x14ac:dyDescent="0.2"/>
    <row r="51272" ht="12.75" customHeight="1" x14ac:dyDescent="0.2"/>
    <row r="51273" ht="12.75" customHeight="1" x14ac:dyDescent="0.2"/>
    <row r="51274" ht="12.75" customHeight="1" x14ac:dyDescent="0.2"/>
    <row r="51275" ht="12.75" customHeight="1" x14ac:dyDescent="0.2"/>
    <row r="51276" ht="12.75" customHeight="1" x14ac:dyDescent="0.2"/>
    <row r="51277" ht="12.75" customHeight="1" x14ac:dyDescent="0.2"/>
    <row r="51278" ht="12.75" customHeight="1" x14ac:dyDescent="0.2"/>
    <row r="51279" ht="12.75" customHeight="1" x14ac:dyDescent="0.2"/>
    <row r="51280" ht="12.75" customHeight="1" x14ac:dyDescent="0.2"/>
    <row r="51281" ht="12.75" customHeight="1" x14ac:dyDescent="0.2"/>
    <row r="51282" ht="12.75" customHeight="1" x14ac:dyDescent="0.2"/>
    <row r="51283" ht="12.75" customHeight="1" x14ac:dyDescent="0.2"/>
    <row r="51284" ht="12.75" customHeight="1" x14ac:dyDescent="0.2"/>
    <row r="51285" ht="12.75" customHeight="1" x14ac:dyDescent="0.2"/>
    <row r="51286" ht="12.75" customHeight="1" x14ac:dyDescent="0.2"/>
    <row r="51287" ht="12.75" customHeight="1" x14ac:dyDescent="0.2"/>
    <row r="51288" ht="12.75" customHeight="1" x14ac:dyDescent="0.2"/>
    <row r="51289" ht="12.75" customHeight="1" x14ac:dyDescent="0.2"/>
    <row r="51290" ht="12.75" customHeight="1" x14ac:dyDescent="0.2"/>
    <row r="51291" ht="12.75" customHeight="1" x14ac:dyDescent="0.2"/>
    <row r="51292" ht="12.75" customHeight="1" x14ac:dyDescent="0.2"/>
    <row r="51293" ht="12.75" customHeight="1" x14ac:dyDescent="0.2"/>
    <row r="51294" ht="12.75" customHeight="1" x14ac:dyDescent="0.2"/>
    <row r="51295" ht="12.75" customHeight="1" x14ac:dyDescent="0.2"/>
    <row r="51296" ht="12.75" customHeight="1" x14ac:dyDescent="0.2"/>
    <row r="51297" ht="12.75" customHeight="1" x14ac:dyDescent="0.2"/>
    <row r="51298" ht="12.75" customHeight="1" x14ac:dyDescent="0.2"/>
    <row r="51299" ht="12.75" customHeight="1" x14ac:dyDescent="0.2"/>
    <row r="51300" ht="12.75" customHeight="1" x14ac:dyDescent="0.2"/>
    <row r="51301" ht="12.75" customHeight="1" x14ac:dyDescent="0.2"/>
    <row r="51302" ht="12.75" customHeight="1" x14ac:dyDescent="0.2"/>
    <row r="51303" ht="12.75" customHeight="1" x14ac:dyDescent="0.2"/>
    <row r="51304" ht="12.75" customHeight="1" x14ac:dyDescent="0.2"/>
    <row r="51305" ht="12.75" customHeight="1" x14ac:dyDescent="0.2"/>
    <row r="51306" ht="12.75" customHeight="1" x14ac:dyDescent="0.2"/>
    <row r="51307" ht="12.75" customHeight="1" x14ac:dyDescent="0.2"/>
    <row r="51308" ht="12.75" customHeight="1" x14ac:dyDescent="0.2"/>
    <row r="51309" ht="12.75" customHeight="1" x14ac:dyDescent="0.2"/>
    <row r="51310" ht="12.75" customHeight="1" x14ac:dyDescent="0.2"/>
    <row r="51311" ht="12.75" customHeight="1" x14ac:dyDescent="0.2"/>
    <row r="51312" ht="12.75" customHeight="1" x14ac:dyDescent="0.2"/>
    <row r="51313" ht="12.75" customHeight="1" x14ac:dyDescent="0.2"/>
    <row r="51314" ht="12.75" customHeight="1" x14ac:dyDescent="0.2"/>
    <row r="51315" ht="12.75" customHeight="1" x14ac:dyDescent="0.2"/>
    <row r="51316" ht="12.75" customHeight="1" x14ac:dyDescent="0.2"/>
    <row r="51317" ht="12.75" customHeight="1" x14ac:dyDescent="0.2"/>
    <row r="51318" ht="12.75" customHeight="1" x14ac:dyDescent="0.2"/>
    <row r="51319" ht="12.75" customHeight="1" x14ac:dyDescent="0.2"/>
    <row r="51320" ht="12.75" customHeight="1" x14ac:dyDescent="0.2"/>
    <row r="51321" ht="12.75" customHeight="1" x14ac:dyDescent="0.2"/>
    <row r="51322" ht="12.75" customHeight="1" x14ac:dyDescent="0.2"/>
    <row r="51323" ht="12.75" customHeight="1" x14ac:dyDescent="0.2"/>
    <row r="51324" ht="12.75" customHeight="1" x14ac:dyDescent="0.2"/>
    <row r="51325" ht="12.75" customHeight="1" x14ac:dyDescent="0.2"/>
    <row r="51326" ht="12.75" customHeight="1" x14ac:dyDescent="0.2"/>
    <row r="51327" ht="12.75" customHeight="1" x14ac:dyDescent="0.2"/>
    <row r="51328" ht="12.75" customHeight="1" x14ac:dyDescent="0.2"/>
    <row r="51329" ht="12.75" customHeight="1" x14ac:dyDescent="0.2"/>
    <row r="51330" ht="12.75" customHeight="1" x14ac:dyDescent="0.2"/>
    <row r="51331" ht="12.75" customHeight="1" x14ac:dyDescent="0.2"/>
    <row r="51332" ht="12.75" customHeight="1" x14ac:dyDescent="0.2"/>
    <row r="51333" ht="12.75" customHeight="1" x14ac:dyDescent="0.2"/>
    <row r="51334" ht="12.75" customHeight="1" x14ac:dyDescent="0.2"/>
    <row r="51335" ht="12.75" customHeight="1" x14ac:dyDescent="0.2"/>
    <row r="51336" ht="12.75" customHeight="1" x14ac:dyDescent="0.2"/>
    <row r="51337" ht="12.75" customHeight="1" x14ac:dyDescent="0.2"/>
    <row r="51338" ht="12.75" customHeight="1" x14ac:dyDescent="0.2"/>
    <row r="51339" ht="12.75" customHeight="1" x14ac:dyDescent="0.2"/>
    <row r="51340" ht="12.75" customHeight="1" x14ac:dyDescent="0.2"/>
    <row r="51341" ht="12.75" customHeight="1" x14ac:dyDescent="0.2"/>
    <row r="51342" ht="12.75" customHeight="1" x14ac:dyDescent="0.2"/>
    <row r="51343" ht="12.75" customHeight="1" x14ac:dyDescent="0.2"/>
    <row r="51344" ht="12.75" customHeight="1" x14ac:dyDescent="0.2"/>
    <row r="51345" ht="12.75" customHeight="1" x14ac:dyDescent="0.2"/>
    <row r="51346" ht="12.75" customHeight="1" x14ac:dyDescent="0.2"/>
    <row r="51347" ht="12.75" customHeight="1" x14ac:dyDescent="0.2"/>
    <row r="51348" ht="12.75" customHeight="1" x14ac:dyDescent="0.2"/>
    <row r="51349" ht="12.75" customHeight="1" x14ac:dyDescent="0.2"/>
    <row r="51350" ht="12.75" customHeight="1" x14ac:dyDescent="0.2"/>
    <row r="51351" ht="12.75" customHeight="1" x14ac:dyDescent="0.2"/>
    <row r="51352" ht="12.75" customHeight="1" x14ac:dyDescent="0.2"/>
    <row r="51353" ht="12.75" customHeight="1" x14ac:dyDescent="0.2"/>
    <row r="51354" ht="12.75" customHeight="1" x14ac:dyDescent="0.2"/>
    <row r="51355" ht="12.75" customHeight="1" x14ac:dyDescent="0.2"/>
    <row r="51356" ht="12.75" customHeight="1" x14ac:dyDescent="0.2"/>
    <row r="51357" ht="12.75" customHeight="1" x14ac:dyDescent="0.2"/>
    <row r="51358" ht="12.75" customHeight="1" x14ac:dyDescent="0.2"/>
    <row r="51359" ht="12.75" customHeight="1" x14ac:dyDescent="0.2"/>
    <row r="51360" ht="12.75" customHeight="1" x14ac:dyDescent="0.2"/>
    <row r="51361" ht="12.75" customHeight="1" x14ac:dyDescent="0.2"/>
    <row r="51362" ht="12.75" customHeight="1" x14ac:dyDescent="0.2"/>
    <row r="51363" ht="12.75" customHeight="1" x14ac:dyDescent="0.2"/>
    <row r="51364" ht="12.75" customHeight="1" x14ac:dyDescent="0.2"/>
    <row r="51365" ht="12.75" customHeight="1" x14ac:dyDescent="0.2"/>
    <row r="51366" ht="12.75" customHeight="1" x14ac:dyDescent="0.2"/>
    <row r="51367" ht="12.75" customHeight="1" x14ac:dyDescent="0.2"/>
    <row r="51368" ht="12.75" customHeight="1" x14ac:dyDescent="0.2"/>
    <row r="51369" ht="12.75" customHeight="1" x14ac:dyDescent="0.2"/>
    <row r="51370" ht="12.75" customHeight="1" x14ac:dyDescent="0.2"/>
    <row r="51371" ht="12.75" customHeight="1" x14ac:dyDescent="0.2"/>
    <row r="51372" ht="12.75" customHeight="1" x14ac:dyDescent="0.2"/>
    <row r="51373" ht="12.75" customHeight="1" x14ac:dyDescent="0.2"/>
    <row r="51374" ht="12.75" customHeight="1" x14ac:dyDescent="0.2"/>
    <row r="51375" ht="12.75" customHeight="1" x14ac:dyDescent="0.2"/>
    <row r="51376" ht="12.75" customHeight="1" x14ac:dyDescent="0.2"/>
    <row r="51377" ht="12.75" customHeight="1" x14ac:dyDescent="0.2"/>
    <row r="51378" ht="12.75" customHeight="1" x14ac:dyDescent="0.2"/>
    <row r="51379" ht="12.75" customHeight="1" x14ac:dyDescent="0.2"/>
    <row r="51380" ht="12.75" customHeight="1" x14ac:dyDescent="0.2"/>
    <row r="51381" ht="12.75" customHeight="1" x14ac:dyDescent="0.2"/>
    <row r="51382" ht="12.75" customHeight="1" x14ac:dyDescent="0.2"/>
    <row r="51383" ht="12.75" customHeight="1" x14ac:dyDescent="0.2"/>
    <row r="51384" ht="12.75" customHeight="1" x14ac:dyDescent="0.2"/>
    <row r="51385" ht="12.75" customHeight="1" x14ac:dyDescent="0.2"/>
    <row r="51386" ht="12.75" customHeight="1" x14ac:dyDescent="0.2"/>
    <row r="51387" ht="12.75" customHeight="1" x14ac:dyDescent="0.2"/>
    <row r="51388" ht="12.75" customHeight="1" x14ac:dyDescent="0.2"/>
    <row r="51389" ht="12.75" customHeight="1" x14ac:dyDescent="0.2"/>
    <row r="51390" ht="12.75" customHeight="1" x14ac:dyDescent="0.2"/>
    <row r="51391" ht="12.75" customHeight="1" x14ac:dyDescent="0.2"/>
    <row r="51392" ht="12.75" customHeight="1" x14ac:dyDescent="0.2"/>
    <row r="51393" ht="12.75" customHeight="1" x14ac:dyDescent="0.2"/>
    <row r="51394" ht="12.75" customHeight="1" x14ac:dyDescent="0.2"/>
    <row r="51395" ht="12.75" customHeight="1" x14ac:dyDescent="0.2"/>
    <row r="51396" ht="12.75" customHeight="1" x14ac:dyDescent="0.2"/>
    <row r="51397" ht="12.75" customHeight="1" x14ac:dyDescent="0.2"/>
    <row r="51398" ht="12.75" customHeight="1" x14ac:dyDescent="0.2"/>
    <row r="51399" ht="12.75" customHeight="1" x14ac:dyDescent="0.2"/>
    <row r="51400" ht="12.75" customHeight="1" x14ac:dyDescent="0.2"/>
    <row r="51401" ht="12.75" customHeight="1" x14ac:dyDescent="0.2"/>
    <row r="51402" ht="12.75" customHeight="1" x14ac:dyDescent="0.2"/>
    <row r="51403" ht="12.75" customHeight="1" x14ac:dyDescent="0.2"/>
    <row r="51404" ht="12.75" customHeight="1" x14ac:dyDescent="0.2"/>
    <row r="51405" ht="12.75" customHeight="1" x14ac:dyDescent="0.2"/>
    <row r="51406" ht="12.75" customHeight="1" x14ac:dyDescent="0.2"/>
    <row r="51407" ht="12.75" customHeight="1" x14ac:dyDescent="0.2"/>
    <row r="51408" ht="12.75" customHeight="1" x14ac:dyDescent="0.2"/>
    <row r="51409" ht="12.75" customHeight="1" x14ac:dyDescent="0.2"/>
    <row r="51410" ht="12.75" customHeight="1" x14ac:dyDescent="0.2"/>
    <row r="51411" ht="12.75" customHeight="1" x14ac:dyDescent="0.2"/>
    <row r="51412" ht="12.75" customHeight="1" x14ac:dyDescent="0.2"/>
    <row r="51413" ht="12.75" customHeight="1" x14ac:dyDescent="0.2"/>
    <row r="51414" ht="12.75" customHeight="1" x14ac:dyDescent="0.2"/>
    <row r="51415" ht="12.75" customHeight="1" x14ac:dyDescent="0.2"/>
    <row r="51416" ht="12.75" customHeight="1" x14ac:dyDescent="0.2"/>
    <row r="51417" ht="12.75" customHeight="1" x14ac:dyDescent="0.2"/>
    <row r="51418" ht="12.75" customHeight="1" x14ac:dyDescent="0.2"/>
    <row r="51419" ht="12.75" customHeight="1" x14ac:dyDescent="0.2"/>
    <row r="51420" ht="12.75" customHeight="1" x14ac:dyDescent="0.2"/>
    <row r="51421" ht="12.75" customHeight="1" x14ac:dyDescent="0.2"/>
    <row r="51422" ht="12.75" customHeight="1" x14ac:dyDescent="0.2"/>
    <row r="51423" ht="12.75" customHeight="1" x14ac:dyDescent="0.2"/>
    <row r="51424" ht="12.75" customHeight="1" x14ac:dyDescent="0.2"/>
    <row r="51425" ht="12.75" customHeight="1" x14ac:dyDescent="0.2"/>
    <row r="51426" ht="12.75" customHeight="1" x14ac:dyDescent="0.2"/>
    <row r="51427" ht="12.75" customHeight="1" x14ac:dyDescent="0.2"/>
    <row r="51428" ht="12.75" customHeight="1" x14ac:dyDescent="0.2"/>
    <row r="51429" ht="12.75" customHeight="1" x14ac:dyDescent="0.2"/>
    <row r="51430" ht="12.75" customHeight="1" x14ac:dyDescent="0.2"/>
    <row r="51431" ht="12.75" customHeight="1" x14ac:dyDescent="0.2"/>
    <row r="51432" ht="12.75" customHeight="1" x14ac:dyDescent="0.2"/>
    <row r="51433" ht="12.75" customHeight="1" x14ac:dyDescent="0.2"/>
    <row r="51434" ht="12.75" customHeight="1" x14ac:dyDescent="0.2"/>
    <row r="51435" ht="12.75" customHeight="1" x14ac:dyDescent="0.2"/>
    <row r="51436" ht="12.75" customHeight="1" x14ac:dyDescent="0.2"/>
    <row r="51437" ht="12.75" customHeight="1" x14ac:dyDescent="0.2"/>
    <row r="51438" ht="12.75" customHeight="1" x14ac:dyDescent="0.2"/>
    <row r="51439" ht="12.75" customHeight="1" x14ac:dyDescent="0.2"/>
    <row r="51440" ht="12.75" customHeight="1" x14ac:dyDescent="0.2"/>
    <row r="51441" ht="12.75" customHeight="1" x14ac:dyDescent="0.2"/>
    <row r="51442" ht="12.75" customHeight="1" x14ac:dyDescent="0.2"/>
    <row r="51443" ht="12.75" customHeight="1" x14ac:dyDescent="0.2"/>
    <row r="51444" ht="12.75" customHeight="1" x14ac:dyDescent="0.2"/>
    <row r="51445" ht="12.75" customHeight="1" x14ac:dyDescent="0.2"/>
    <row r="51446" ht="12.75" customHeight="1" x14ac:dyDescent="0.2"/>
    <row r="51447" ht="12.75" customHeight="1" x14ac:dyDescent="0.2"/>
    <row r="51448" ht="12.75" customHeight="1" x14ac:dyDescent="0.2"/>
    <row r="51449" ht="12.75" customHeight="1" x14ac:dyDescent="0.2"/>
    <row r="51450" ht="12.75" customHeight="1" x14ac:dyDescent="0.2"/>
    <row r="51451" ht="12.75" customHeight="1" x14ac:dyDescent="0.2"/>
    <row r="51452" ht="12.75" customHeight="1" x14ac:dyDescent="0.2"/>
    <row r="51453" ht="12.75" customHeight="1" x14ac:dyDescent="0.2"/>
    <row r="51454" ht="12.75" customHeight="1" x14ac:dyDescent="0.2"/>
    <row r="51455" ht="12.75" customHeight="1" x14ac:dyDescent="0.2"/>
    <row r="51456" ht="12.75" customHeight="1" x14ac:dyDescent="0.2"/>
    <row r="51457" ht="12.75" customHeight="1" x14ac:dyDescent="0.2"/>
    <row r="51458" ht="12.75" customHeight="1" x14ac:dyDescent="0.2"/>
    <row r="51459" ht="12.75" customHeight="1" x14ac:dyDescent="0.2"/>
    <row r="51460" ht="12.75" customHeight="1" x14ac:dyDescent="0.2"/>
    <row r="51461" ht="12.75" customHeight="1" x14ac:dyDescent="0.2"/>
    <row r="51462" ht="12.75" customHeight="1" x14ac:dyDescent="0.2"/>
    <row r="51463" ht="12.75" customHeight="1" x14ac:dyDescent="0.2"/>
    <row r="51464" ht="12.75" customHeight="1" x14ac:dyDescent="0.2"/>
    <row r="51465" ht="12.75" customHeight="1" x14ac:dyDescent="0.2"/>
    <row r="51466" ht="12.75" customHeight="1" x14ac:dyDescent="0.2"/>
    <row r="51467" ht="12.75" customHeight="1" x14ac:dyDescent="0.2"/>
    <row r="51468" ht="12.75" customHeight="1" x14ac:dyDescent="0.2"/>
    <row r="51469" ht="12.75" customHeight="1" x14ac:dyDescent="0.2"/>
    <row r="51470" ht="12.75" customHeight="1" x14ac:dyDescent="0.2"/>
    <row r="51471" ht="12.75" customHeight="1" x14ac:dyDescent="0.2"/>
    <row r="51472" ht="12.75" customHeight="1" x14ac:dyDescent="0.2"/>
    <row r="51473" ht="12.75" customHeight="1" x14ac:dyDescent="0.2"/>
    <row r="51474" ht="12.75" customHeight="1" x14ac:dyDescent="0.2"/>
    <row r="51475" ht="12.75" customHeight="1" x14ac:dyDescent="0.2"/>
    <row r="51476" ht="12.75" customHeight="1" x14ac:dyDescent="0.2"/>
    <row r="51477" ht="12.75" customHeight="1" x14ac:dyDescent="0.2"/>
    <row r="51478" ht="12.75" customHeight="1" x14ac:dyDescent="0.2"/>
    <row r="51479" ht="12.75" customHeight="1" x14ac:dyDescent="0.2"/>
    <row r="51480" ht="12.75" customHeight="1" x14ac:dyDescent="0.2"/>
    <row r="51481" ht="12.75" customHeight="1" x14ac:dyDescent="0.2"/>
    <row r="51482" ht="12.75" customHeight="1" x14ac:dyDescent="0.2"/>
    <row r="51483" ht="12.75" customHeight="1" x14ac:dyDescent="0.2"/>
    <row r="51484" ht="12.75" customHeight="1" x14ac:dyDescent="0.2"/>
    <row r="51485" ht="12.75" customHeight="1" x14ac:dyDescent="0.2"/>
    <row r="51486" ht="12.75" customHeight="1" x14ac:dyDescent="0.2"/>
    <row r="51487" ht="12.75" customHeight="1" x14ac:dyDescent="0.2"/>
    <row r="51488" ht="12.75" customHeight="1" x14ac:dyDescent="0.2"/>
    <row r="51489" ht="12.75" customHeight="1" x14ac:dyDescent="0.2"/>
    <row r="51490" ht="12.75" customHeight="1" x14ac:dyDescent="0.2"/>
    <row r="51491" ht="12.75" customHeight="1" x14ac:dyDescent="0.2"/>
    <row r="51492" ht="12.75" customHeight="1" x14ac:dyDescent="0.2"/>
    <row r="51493" ht="12.75" customHeight="1" x14ac:dyDescent="0.2"/>
    <row r="51494" ht="12.75" customHeight="1" x14ac:dyDescent="0.2"/>
    <row r="51495" ht="12.75" customHeight="1" x14ac:dyDescent="0.2"/>
    <row r="51496" ht="12.75" customHeight="1" x14ac:dyDescent="0.2"/>
    <row r="51497" ht="12.75" customHeight="1" x14ac:dyDescent="0.2"/>
    <row r="51498" ht="12.75" customHeight="1" x14ac:dyDescent="0.2"/>
    <row r="51499" ht="12.75" customHeight="1" x14ac:dyDescent="0.2"/>
    <row r="51500" ht="12.75" customHeight="1" x14ac:dyDescent="0.2"/>
    <row r="51501" ht="12.75" customHeight="1" x14ac:dyDescent="0.2"/>
    <row r="51502" ht="12.75" customHeight="1" x14ac:dyDescent="0.2"/>
    <row r="51503" ht="12.75" customHeight="1" x14ac:dyDescent="0.2"/>
    <row r="51504" ht="12.75" customHeight="1" x14ac:dyDescent="0.2"/>
    <row r="51505" ht="12.75" customHeight="1" x14ac:dyDescent="0.2"/>
    <row r="51506" ht="12.75" customHeight="1" x14ac:dyDescent="0.2"/>
    <row r="51507" ht="12.75" customHeight="1" x14ac:dyDescent="0.2"/>
    <row r="51508" ht="12.75" customHeight="1" x14ac:dyDescent="0.2"/>
    <row r="51509" ht="12.75" customHeight="1" x14ac:dyDescent="0.2"/>
    <row r="51510" ht="12.75" customHeight="1" x14ac:dyDescent="0.2"/>
    <row r="51511" ht="12.75" customHeight="1" x14ac:dyDescent="0.2"/>
    <row r="51512" ht="12.75" customHeight="1" x14ac:dyDescent="0.2"/>
    <row r="51513" ht="12.75" customHeight="1" x14ac:dyDescent="0.2"/>
    <row r="51514" ht="12.75" customHeight="1" x14ac:dyDescent="0.2"/>
    <row r="51515" ht="12.75" customHeight="1" x14ac:dyDescent="0.2"/>
    <row r="51516" ht="12.75" customHeight="1" x14ac:dyDescent="0.2"/>
    <row r="51517" ht="12.75" customHeight="1" x14ac:dyDescent="0.2"/>
    <row r="51518" ht="12.75" customHeight="1" x14ac:dyDescent="0.2"/>
    <row r="51519" ht="12.75" customHeight="1" x14ac:dyDescent="0.2"/>
    <row r="51520" ht="12.75" customHeight="1" x14ac:dyDescent="0.2"/>
    <row r="51521" ht="12.75" customHeight="1" x14ac:dyDescent="0.2"/>
    <row r="51522" ht="12.75" customHeight="1" x14ac:dyDescent="0.2"/>
    <row r="51523" ht="12.75" customHeight="1" x14ac:dyDescent="0.2"/>
    <row r="51524" ht="12.75" customHeight="1" x14ac:dyDescent="0.2"/>
    <row r="51525" ht="12.75" customHeight="1" x14ac:dyDescent="0.2"/>
    <row r="51526" ht="12.75" customHeight="1" x14ac:dyDescent="0.2"/>
    <row r="51527" ht="12.75" customHeight="1" x14ac:dyDescent="0.2"/>
    <row r="51528" ht="12.75" customHeight="1" x14ac:dyDescent="0.2"/>
    <row r="51529" ht="12.75" customHeight="1" x14ac:dyDescent="0.2"/>
    <row r="51530" ht="12.75" customHeight="1" x14ac:dyDescent="0.2"/>
    <row r="51531" ht="12.75" customHeight="1" x14ac:dyDescent="0.2"/>
    <row r="51532" ht="12.75" customHeight="1" x14ac:dyDescent="0.2"/>
    <row r="51533" ht="12.75" customHeight="1" x14ac:dyDescent="0.2"/>
    <row r="51534" ht="12.75" customHeight="1" x14ac:dyDescent="0.2"/>
    <row r="51535" ht="12.75" customHeight="1" x14ac:dyDescent="0.2"/>
    <row r="51536" ht="12.75" customHeight="1" x14ac:dyDescent="0.2"/>
    <row r="51537" ht="12.75" customHeight="1" x14ac:dyDescent="0.2"/>
    <row r="51538" ht="12.75" customHeight="1" x14ac:dyDescent="0.2"/>
    <row r="51539" ht="12.75" customHeight="1" x14ac:dyDescent="0.2"/>
    <row r="51540" ht="12.75" customHeight="1" x14ac:dyDescent="0.2"/>
    <row r="51541" ht="12.75" customHeight="1" x14ac:dyDescent="0.2"/>
    <row r="51542" ht="12.75" customHeight="1" x14ac:dyDescent="0.2"/>
    <row r="51543" ht="12.75" customHeight="1" x14ac:dyDescent="0.2"/>
    <row r="51544" ht="12.75" customHeight="1" x14ac:dyDescent="0.2"/>
    <row r="51545" ht="12.75" customHeight="1" x14ac:dyDescent="0.2"/>
    <row r="51546" ht="12.75" customHeight="1" x14ac:dyDescent="0.2"/>
    <row r="51547" ht="12.75" customHeight="1" x14ac:dyDescent="0.2"/>
    <row r="51548" ht="12.75" customHeight="1" x14ac:dyDescent="0.2"/>
    <row r="51549" ht="12.75" customHeight="1" x14ac:dyDescent="0.2"/>
    <row r="51550" ht="12.75" customHeight="1" x14ac:dyDescent="0.2"/>
    <row r="51551" ht="12.75" customHeight="1" x14ac:dyDescent="0.2"/>
    <row r="51552" ht="12.75" customHeight="1" x14ac:dyDescent="0.2"/>
    <row r="51553" ht="12.75" customHeight="1" x14ac:dyDescent="0.2"/>
    <row r="51554" ht="12.75" customHeight="1" x14ac:dyDescent="0.2"/>
    <row r="51555" ht="12.75" customHeight="1" x14ac:dyDescent="0.2"/>
    <row r="51556" ht="12.75" customHeight="1" x14ac:dyDescent="0.2"/>
    <row r="51557" ht="12.75" customHeight="1" x14ac:dyDescent="0.2"/>
    <row r="51558" ht="12.75" customHeight="1" x14ac:dyDescent="0.2"/>
    <row r="51559" ht="12.75" customHeight="1" x14ac:dyDescent="0.2"/>
    <row r="51560" ht="12.75" customHeight="1" x14ac:dyDescent="0.2"/>
    <row r="51561" ht="12.75" customHeight="1" x14ac:dyDescent="0.2"/>
    <row r="51562" ht="12.75" customHeight="1" x14ac:dyDescent="0.2"/>
    <row r="51563" ht="12.75" customHeight="1" x14ac:dyDescent="0.2"/>
    <row r="51564" ht="12.75" customHeight="1" x14ac:dyDescent="0.2"/>
    <row r="51565" ht="12.75" customHeight="1" x14ac:dyDescent="0.2"/>
    <row r="51566" ht="12.75" customHeight="1" x14ac:dyDescent="0.2"/>
    <row r="51567" ht="12.75" customHeight="1" x14ac:dyDescent="0.2"/>
    <row r="51568" ht="12.75" customHeight="1" x14ac:dyDescent="0.2"/>
    <row r="51569" ht="12.75" customHeight="1" x14ac:dyDescent="0.2"/>
    <row r="51570" ht="12.75" customHeight="1" x14ac:dyDescent="0.2"/>
    <row r="51571" ht="12.75" customHeight="1" x14ac:dyDescent="0.2"/>
    <row r="51572" ht="12.75" customHeight="1" x14ac:dyDescent="0.2"/>
    <row r="51573" ht="12.75" customHeight="1" x14ac:dyDescent="0.2"/>
    <row r="51574" ht="12.75" customHeight="1" x14ac:dyDescent="0.2"/>
    <row r="51575" ht="12.75" customHeight="1" x14ac:dyDescent="0.2"/>
    <row r="51576" ht="12.75" customHeight="1" x14ac:dyDescent="0.2"/>
    <row r="51577" ht="12.75" customHeight="1" x14ac:dyDescent="0.2"/>
    <row r="51578" ht="12.75" customHeight="1" x14ac:dyDescent="0.2"/>
    <row r="51579" ht="12.75" customHeight="1" x14ac:dyDescent="0.2"/>
    <row r="51580" ht="12.75" customHeight="1" x14ac:dyDescent="0.2"/>
    <row r="51581" ht="12.75" customHeight="1" x14ac:dyDescent="0.2"/>
    <row r="51582" ht="12.75" customHeight="1" x14ac:dyDescent="0.2"/>
    <row r="51583" ht="12.75" customHeight="1" x14ac:dyDescent="0.2"/>
    <row r="51584" ht="12.75" customHeight="1" x14ac:dyDescent="0.2"/>
    <row r="51585" ht="12.75" customHeight="1" x14ac:dyDescent="0.2"/>
    <row r="51586" ht="12.75" customHeight="1" x14ac:dyDescent="0.2"/>
    <row r="51587" ht="12.75" customHeight="1" x14ac:dyDescent="0.2"/>
    <row r="51588" ht="12.75" customHeight="1" x14ac:dyDescent="0.2"/>
    <row r="51589" ht="12.75" customHeight="1" x14ac:dyDescent="0.2"/>
    <row r="51590" ht="12.75" customHeight="1" x14ac:dyDescent="0.2"/>
    <row r="51591" ht="12.75" customHeight="1" x14ac:dyDescent="0.2"/>
    <row r="51592" ht="12.75" customHeight="1" x14ac:dyDescent="0.2"/>
    <row r="51593" ht="12.75" customHeight="1" x14ac:dyDescent="0.2"/>
    <row r="51594" ht="12.75" customHeight="1" x14ac:dyDescent="0.2"/>
    <row r="51595" ht="12.75" customHeight="1" x14ac:dyDescent="0.2"/>
    <row r="51596" ht="12.75" customHeight="1" x14ac:dyDescent="0.2"/>
    <row r="51597" ht="12.75" customHeight="1" x14ac:dyDescent="0.2"/>
    <row r="51598" ht="12.75" customHeight="1" x14ac:dyDescent="0.2"/>
    <row r="51599" ht="12.75" customHeight="1" x14ac:dyDescent="0.2"/>
    <row r="51600" ht="12.75" customHeight="1" x14ac:dyDescent="0.2"/>
    <row r="51601" ht="12.75" customHeight="1" x14ac:dyDescent="0.2"/>
    <row r="51602" ht="12.75" customHeight="1" x14ac:dyDescent="0.2"/>
    <row r="51603" ht="12.75" customHeight="1" x14ac:dyDescent="0.2"/>
    <row r="51604" ht="12.75" customHeight="1" x14ac:dyDescent="0.2"/>
    <row r="51605" ht="12.75" customHeight="1" x14ac:dyDescent="0.2"/>
    <row r="51606" ht="12.75" customHeight="1" x14ac:dyDescent="0.2"/>
    <row r="51607" ht="12.75" customHeight="1" x14ac:dyDescent="0.2"/>
    <row r="51608" ht="12.75" customHeight="1" x14ac:dyDescent="0.2"/>
    <row r="51609" ht="12.75" customHeight="1" x14ac:dyDescent="0.2"/>
    <row r="51610" ht="12.75" customHeight="1" x14ac:dyDescent="0.2"/>
    <row r="51611" ht="12.75" customHeight="1" x14ac:dyDescent="0.2"/>
    <row r="51612" ht="12.75" customHeight="1" x14ac:dyDescent="0.2"/>
    <row r="51613" ht="12.75" customHeight="1" x14ac:dyDescent="0.2"/>
    <row r="51614" ht="12.75" customHeight="1" x14ac:dyDescent="0.2"/>
    <row r="51615" ht="12.75" customHeight="1" x14ac:dyDescent="0.2"/>
    <row r="51616" ht="12.75" customHeight="1" x14ac:dyDescent="0.2"/>
    <row r="51617" ht="12.75" customHeight="1" x14ac:dyDescent="0.2"/>
    <row r="51618" ht="12.75" customHeight="1" x14ac:dyDescent="0.2"/>
    <row r="51619" ht="12.75" customHeight="1" x14ac:dyDescent="0.2"/>
    <row r="51620" ht="12.75" customHeight="1" x14ac:dyDescent="0.2"/>
    <row r="51621" ht="12.75" customHeight="1" x14ac:dyDescent="0.2"/>
    <row r="51622" ht="12.75" customHeight="1" x14ac:dyDescent="0.2"/>
    <row r="51623" ht="12.75" customHeight="1" x14ac:dyDescent="0.2"/>
    <row r="51624" ht="12.75" customHeight="1" x14ac:dyDescent="0.2"/>
    <row r="51625" ht="12.75" customHeight="1" x14ac:dyDescent="0.2"/>
    <row r="51626" ht="12.75" customHeight="1" x14ac:dyDescent="0.2"/>
    <row r="51627" ht="12.75" customHeight="1" x14ac:dyDescent="0.2"/>
    <row r="51628" ht="12.75" customHeight="1" x14ac:dyDescent="0.2"/>
    <row r="51629" ht="12.75" customHeight="1" x14ac:dyDescent="0.2"/>
    <row r="51630" ht="12.75" customHeight="1" x14ac:dyDescent="0.2"/>
    <row r="51631" ht="12.75" customHeight="1" x14ac:dyDescent="0.2"/>
    <row r="51632" ht="12.75" customHeight="1" x14ac:dyDescent="0.2"/>
    <row r="51633" ht="12.75" customHeight="1" x14ac:dyDescent="0.2"/>
    <row r="51634" ht="12.75" customHeight="1" x14ac:dyDescent="0.2"/>
    <row r="51635" ht="12.75" customHeight="1" x14ac:dyDescent="0.2"/>
    <row r="51636" ht="12.75" customHeight="1" x14ac:dyDescent="0.2"/>
    <row r="51637" ht="12.75" customHeight="1" x14ac:dyDescent="0.2"/>
    <row r="51638" ht="12.75" customHeight="1" x14ac:dyDescent="0.2"/>
    <row r="51639" ht="12.75" customHeight="1" x14ac:dyDescent="0.2"/>
    <row r="51640" ht="12.75" customHeight="1" x14ac:dyDescent="0.2"/>
    <row r="51641" ht="12.75" customHeight="1" x14ac:dyDescent="0.2"/>
    <row r="51642" ht="12.75" customHeight="1" x14ac:dyDescent="0.2"/>
    <row r="51643" ht="12.75" customHeight="1" x14ac:dyDescent="0.2"/>
    <row r="51644" ht="12.75" customHeight="1" x14ac:dyDescent="0.2"/>
    <row r="51645" ht="12.75" customHeight="1" x14ac:dyDescent="0.2"/>
    <row r="51646" ht="12.75" customHeight="1" x14ac:dyDescent="0.2"/>
    <row r="51647" ht="12.75" customHeight="1" x14ac:dyDescent="0.2"/>
    <row r="51648" ht="12.75" customHeight="1" x14ac:dyDescent="0.2"/>
    <row r="51649" ht="12.75" customHeight="1" x14ac:dyDescent="0.2"/>
    <row r="51650" ht="12.75" customHeight="1" x14ac:dyDescent="0.2"/>
    <row r="51651" ht="12.75" customHeight="1" x14ac:dyDescent="0.2"/>
    <row r="51652" ht="12.75" customHeight="1" x14ac:dyDescent="0.2"/>
    <row r="51653" ht="12.75" customHeight="1" x14ac:dyDescent="0.2"/>
    <row r="51654" ht="12.75" customHeight="1" x14ac:dyDescent="0.2"/>
    <row r="51655" ht="12.75" customHeight="1" x14ac:dyDescent="0.2"/>
    <row r="51656" ht="12.75" customHeight="1" x14ac:dyDescent="0.2"/>
    <row r="51657" ht="12.75" customHeight="1" x14ac:dyDescent="0.2"/>
    <row r="51658" ht="12.75" customHeight="1" x14ac:dyDescent="0.2"/>
    <row r="51659" ht="12.75" customHeight="1" x14ac:dyDescent="0.2"/>
    <row r="51660" ht="12.75" customHeight="1" x14ac:dyDescent="0.2"/>
    <row r="51661" ht="12.75" customHeight="1" x14ac:dyDescent="0.2"/>
    <row r="51662" ht="12.75" customHeight="1" x14ac:dyDescent="0.2"/>
    <row r="51663" ht="12.75" customHeight="1" x14ac:dyDescent="0.2"/>
    <row r="51664" ht="12.75" customHeight="1" x14ac:dyDescent="0.2"/>
    <row r="51665" ht="12.75" customHeight="1" x14ac:dyDescent="0.2"/>
    <row r="51666" ht="12.75" customHeight="1" x14ac:dyDescent="0.2"/>
    <row r="51667" ht="12.75" customHeight="1" x14ac:dyDescent="0.2"/>
    <row r="51668" ht="12.75" customHeight="1" x14ac:dyDescent="0.2"/>
    <row r="51669" ht="12.75" customHeight="1" x14ac:dyDescent="0.2"/>
    <row r="51670" ht="12.75" customHeight="1" x14ac:dyDescent="0.2"/>
    <row r="51671" ht="12.75" customHeight="1" x14ac:dyDescent="0.2"/>
    <row r="51672" ht="12.75" customHeight="1" x14ac:dyDescent="0.2"/>
    <row r="51673" ht="12.75" customHeight="1" x14ac:dyDescent="0.2"/>
    <row r="51674" ht="12.75" customHeight="1" x14ac:dyDescent="0.2"/>
    <row r="51675" ht="12.75" customHeight="1" x14ac:dyDescent="0.2"/>
    <row r="51676" ht="12.75" customHeight="1" x14ac:dyDescent="0.2"/>
    <row r="51677" ht="12.75" customHeight="1" x14ac:dyDescent="0.2"/>
    <row r="51678" ht="12.75" customHeight="1" x14ac:dyDescent="0.2"/>
    <row r="51679" ht="12.75" customHeight="1" x14ac:dyDescent="0.2"/>
    <row r="51680" ht="12.75" customHeight="1" x14ac:dyDescent="0.2"/>
    <row r="51681" ht="12.75" customHeight="1" x14ac:dyDescent="0.2"/>
    <row r="51682" ht="12.75" customHeight="1" x14ac:dyDescent="0.2"/>
    <row r="51683" ht="12.75" customHeight="1" x14ac:dyDescent="0.2"/>
    <row r="51684" ht="12.75" customHeight="1" x14ac:dyDescent="0.2"/>
    <row r="51685" ht="12.75" customHeight="1" x14ac:dyDescent="0.2"/>
    <row r="51686" ht="12.75" customHeight="1" x14ac:dyDescent="0.2"/>
    <row r="51687" ht="12.75" customHeight="1" x14ac:dyDescent="0.2"/>
    <row r="51688" ht="12.75" customHeight="1" x14ac:dyDescent="0.2"/>
    <row r="51689" ht="12.75" customHeight="1" x14ac:dyDescent="0.2"/>
    <row r="51690" ht="12.75" customHeight="1" x14ac:dyDescent="0.2"/>
    <row r="51691" ht="12.75" customHeight="1" x14ac:dyDescent="0.2"/>
    <row r="51692" ht="12.75" customHeight="1" x14ac:dyDescent="0.2"/>
    <row r="51693" ht="12.75" customHeight="1" x14ac:dyDescent="0.2"/>
    <row r="51694" ht="12.75" customHeight="1" x14ac:dyDescent="0.2"/>
    <row r="51695" ht="12.75" customHeight="1" x14ac:dyDescent="0.2"/>
    <row r="51696" ht="12.75" customHeight="1" x14ac:dyDescent="0.2"/>
    <row r="51697" ht="12.75" customHeight="1" x14ac:dyDescent="0.2"/>
    <row r="51698" ht="12.75" customHeight="1" x14ac:dyDescent="0.2"/>
    <row r="51699" ht="12.75" customHeight="1" x14ac:dyDescent="0.2"/>
    <row r="51700" ht="12.75" customHeight="1" x14ac:dyDescent="0.2"/>
    <row r="51701" ht="12.75" customHeight="1" x14ac:dyDescent="0.2"/>
    <row r="51702" ht="12.75" customHeight="1" x14ac:dyDescent="0.2"/>
    <row r="51703" ht="12.75" customHeight="1" x14ac:dyDescent="0.2"/>
    <row r="51704" ht="12.75" customHeight="1" x14ac:dyDescent="0.2"/>
    <row r="51705" ht="12.75" customHeight="1" x14ac:dyDescent="0.2"/>
    <row r="51706" ht="12.75" customHeight="1" x14ac:dyDescent="0.2"/>
    <row r="51707" ht="12.75" customHeight="1" x14ac:dyDescent="0.2"/>
    <row r="51708" ht="12.75" customHeight="1" x14ac:dyDescent="0.2"/>
    <row r="51709" ht="12.75" customHeight="1" x14ac:dyDescent="0.2"/>
    <row r="51710" ht="12.75" customHeight="1" x14ac:dyDescent="0.2"/>
    <row r="51711" ht="12.75" customHeight="1" x14ac:dyDescent="0.2"/>
    <row r="51712" ht="12.75" customHeight="1" x14ac:dyDescent="0.2"/>
    <row r="51713" ht="12.75" customHeight="1" x14ac:dyDescent="0.2"/>
    <row r="51714" ht="12.75" customHeight="1" x14ac:dyDescent="0.2"/>
    <row r="51715" ht="12.75" customHeight="1" x14ac:dyDescent="0.2"/>
    <row r="51716" ht="12.75" customHeight="1" x14ac:dyDescent="0.2"/>
    <row r="51717" ht="12.75" customHeight="1" x14ac:dyDescent="0.2"/>
    <row r="51718" ht="12.75" customHeight="1" x14ac:dyDescent="0.2"/>
    <row r="51719" ht="12.75" customHeight="1" x14ac:dyDescent="0.2"/>
    <row r="51720" ht="12.75" customHeight="1" x14ac:dyDescent="0.2"/>
    <row r="51721" ht="12.75" customHeight="1" x14ac:dyDescent="0.2"/>
    <row r="51722" ht="12.75" customHeight="1" x14ac:dyDescent="0.2"/>
    <row r="51723" ht="12.75" customHeight="1" x14ac:dyDescent="0.2"/>
    <row r="51724" ht="12.75" customHeight="1" x14ac:dyDescent="0.2"/>
    <row r="51725" ht="12.75" customHeight="1" x14ac:dyDescent="0.2"/>
    <row r="51726" ht="12.75" customHeight="1" x14ac:dyDescent="0.2"/>
    <row r="51727" ht="12.75" customHeight="1" x14ac:dyDescent="0.2"/>
    <row r="51728" ht="12.75" customHeight="1" x14ac:dyDescent="0.2"/>
    <row r="51729" ht="12.75" customHeight="1" x14ac:dyDescent="0.2"/>
    <row r="51730" ht="12.75" customHeight="1" x14ac:dyDescent="0.2"/>
    <row r="51731" ht="12.75" customHeight="1" x14ac:dyDescent="0.2"/>
    <row r="51732" ht="12.75" customHeight="1" x14ac:dyDescent="0.2"/>
    <row r="51733" ht="12.75" customHeight="1" x14ac:dyDescent="0.2"/>
    <row r="51734" ht="12.75" customHeight="1" x14ac:dyDescent="0.2"/>
    <row r="51735" ht="12.75" customHeight="1" x14ac:dyDescent="0.2"/>
    <row r="51736" ht="12.75" customHeight="1" x14ac:dyDescent="0.2"/>
    <row r="51737" ht="12.75" customHeight="1" x14ac:dyDescent="0.2"/>
    <row r="51738" ht="12.75" customHeight="1" x14ac:dyDescent="0.2"/>
    <row r="51739" ht="12.75" customHeight="1" x14ac:dyDescent="0.2"/>
    <row r="51740" ht="12.75" customHeight="1" x14ac:dyDescent="0.2"/>
    <row r="51741" ht="12.75" customHeight="1" x14ac:dyDescent="0.2"/>
    <row r="51742" ht="12.75" customHeight="1" x14ac:dyDescent="0.2"/>
    <row r="51743" ht="12.75" customHeight="1" x14ac:dyDescent="0.2"/>
    <row r="51744" ht="12.75" customHeight="1" x14ac:dyDescent="0.2"/>
    <row r="51745" ht="12.75" customHeight="1" x14ac:dyDescent="0.2"/>
    <row r="51746" ht="12.75" customHeight="1" x14ac:dyDescent="0.2"/>
    <row r="51747" ht="12.75" customHeight="1" x14ac:dyDescent="0.2"/>
    <row r="51748" ht="12.75" customHeight="1" x14ac:dyDescent="0.2"/>
    <row r="51749" ht="12.75" customHeight="1" x14ac:dyDescent="0.2"/>
    <row r="51750" ht="12.75" customHeight="1" x14ac:dyDescent="0.2"/>
    <row r="51751" ht="12.75" customHeight="1" x14ac:dyDescent="0.2"/>
    <row r="51752" ht="12.75" customHeight="1" x14ac:dyDescent="0.2"/>
    <row r="51753" ht="12.75" customHeight="1" x14ac:dyDescent="0.2"/>
    <row r="51754" ht="12.75" customHeight="1" x14ac:dyDescent="0.2"/>
    <row r="51755" ht="12.75" customHeight="1" x14ac:dyDescent="0.2"/>
    <row r="51756" ht="12.75" customHeight="1" x14ac:dyDescent="0.2"/>
    <row r="51757" ht="12.75" customHeight="1" x14ac:dyDescent="0.2"/>
    <row r="51758" ht="12.75" customHeight="1" x14ac:dyDescent="0.2"/>
    <row r="51759" ht="12.75" customHeight="1" x14ac:dyDescent="0.2"/>
    <row r="51760" ht="12.75" customHeight="1" x14ac:dyDescent="0.2"/>
    <row r="51761" ht="12.75" customHeight="1" x14ac:dyDescent="0.2"/>
    <row r="51762" ht="12.75" customHeight="1" x14ac:dyDescent="0.2"/>
    <row r="51763" ht="12.75" customHeight="1" x14ac:dyDescent="0.2"/>
    <row r="51764" ht="12.75" customHeight="1" x14ac:dyDescent="0.2"/>
    <row r="51765" ht="12.75" customHeight="1" x14ac:dyDescent="0.2"/>
    <row r="51766" ht="12.75" customHeight="1" x14ac:dyDescent="0.2"/>
    <row r="51767" ht="12.75" customHeight="1" x14ac:dyDescent="0.2"/>
    <row r="51768" ht="12.75" customHeight="1" x14ac:dyDescent="0.2"/>
    <row r="51769" ht="12.75" customHeight="1" x14ac:dyDescent="0.2"/>
    <row r="51770" ht="12.75" customHeight="1" x14ac:dyDescent="0.2"/>
    <row r="51771" ht="12.75" customHeight="1" x14ac:dyDescent="0.2"/>
    <row r="51772" ht="12.75" customHeight="1" x14ac:dyDescent="0.2"/>
    <row r="51773" ht="12.75" customHeight="1" x14ac:dyDescent="0.2"/>
    <row r="51774" ht="12.75" customHeight="1" x14ac:dyDescent="0.2"/>
    <row r="51775" ht="12.75" customHeight="1" x14ac:dyDescent="0.2"/>
    <row r="51776" ht="12.75" customHeight="1" x14ac:dyDescent="0.2"/>
    <row r="51777" ht="12.75" customHeight="1" x14ac:dyDescent="0.2"/>
    <row r="51778" ht="12.75" customHeight="1" x14ac:dyDescent="0.2"/>
    <row r="51779" ht="12.75" customHeight="1" x14ac:dyDescent="0.2"/>
    <row r="51780" ht="12.75" customHeight="1" x14ac:dyDescent="0.2"/>
    <row r="51781" ht="12.75" customHeight="1" x14ac:dyDescent="0.2"/>
    <row r="51782" ht="12.75" customHeight="1" x14ac:dyDescent="0.2"/>
    <row r="51783" ht="12.75" customHeight="1" x14ac:dyDescent="0.2"/>
    <row r="51784" ht="12.75" customHeight="1" x14ac:dyDescent="0.2"/>
    <row r="51785" ht="12.75" customHeight="1" x14ac:dyDescent="0.2"/>
    <row r="51786" ht="12.75" customHeight="1" x14ac:dyDescent="0.2"/>
    <row r="51787" ht="12.75" customHeight="1" x14ac:dyDescent="0.2"/>
    <row r="51788" ht="12.75" customHeight="1" x14ac:dyDescent="0.2"/>
    <row r="51789" ht="12.75" customHeight="1" x14ac:dyDescent="0.2"/>
    <row r="51790" ht="12.75" customHeight="1" x14ac:dyDescent="0.2"/>
    <row r="51791" ht="12.75" customHeight="1" x14ac:dyDescent="0.2"/>
    <row r="51792" ht="12.75" customHeight="1" x14ac:dyDescent="0.2"/>
    <row r="51793" ht="12.75" customHeight="1" x14ac:dyDescent="0.2"/>
    <row r="51794" ht="12.75" customHeight="1" x14ac:dyDescent="0.2"/>
    <row r="51795" ht="12.75" customHeight="1" x14ac:dyDescent="0.2"/>
    <row r="51796" ht="12.75" customHeight="1" x14ac:dyDescent="0.2"/>
    <row r="51797" ht="12.75" customHeight="1" x14ac:dyDescent="0.2"/>
    <row r="51798" ht="12.75" customHeight="1" x14ac:dyDescent="0.2"/>
    <row r="51799" ht="12.75" customHeight="1" x14ac:dyDescent="0.2"/>
    <row r="51800" ht="12.75" customHeight="1" x14ac:dyDescent="0.2"/>
    <row r="51801" ht="12.75" customHeight="1" x14ac:dyDescent="0.2"/>
    <row r="51802" ht="12.75" customHeight="1" x14ac:dyDescent="0.2"/>
    <row r="51803" ht="12.75" customHeight="1" x14ac:dyDescent="0.2"/>
    <row r="51804" ht="12.75" customHeight="1" x14ac:dyDescent="0.2"/>
    <row r="51805" ht="12.75" customHeight="1" x14ac:dyDescent="0.2"/>
    <row r="51806" ht="12.75" customHeight="1" x14ac:dyDescent="0.2"/>
    <row r="51807" ht="12.75" customHeight="1" x14ac:dyDescent="0.2"/>
    <row r="51808" ht="12.75" customHeight="1" x14ac:dyDescent="0.2"/>
    <row r="51809" ht="12.75" customHeight="1" x14ac:dyDescent="0.2"/>
    <row r="51810" ht="12.75" customHeight="1" x14ac:dyDescent="0.2"/>
    <row r="51811" ht="12.75" customHeight="1" x14ac:dyDescent="0.2"/>
    <row r="51812" ht="12.75" customHeight="1" x14ac:dyDescent="0.2"/>
    <row r="51813" ht="12.75" customHeight="1" x14ac:dyDescent="0.2"/>
    <row r="51814" ht="12.75" customHeight="1" x14ac:dyDescent="0.2"/>
    <row r="51815" ht="12.75" customHeight="1" x14ac:dyDescent="0.2"/>
    <row r="51816" ht="12.75" customHeight="1" x14ac:dyDescent="0.2"/>
    <row r="51817" ht="12.75" customHeight="1" x14ac:dyDescent="0.2"/>
    <row r="51818" ht="12.75" customHeight="1" x14ac:dyDescent="0.2"/>
    <row r="51819" ht="12.75" customHeight="1" x14ac:dyDescent="0.2"/>
    <row r="51820" ht="12.75" customHeight="1" x14ac:dyDescent="0.2"/>
    <row r="51821" ht="12.75" customHeight="1" x14ac:dyDescent="0.2"/>
    <row r="51822" ht="12.75" customHeight="1" x14ac:dyDescent="0.2"/>
    <row r="51823" ht="12.75" customHeight="1" x14ac:dyDescent="0.2"/>
    <row r="51824" ht="12.75" customHeight="1" x14ac:dyDescent="0.2"/>
    <row r="51825" ht="12.75" customHeight="1" x14ac:dyDescent="0.2"/>
    <row r="51826" ht="12.75" customHeight="1" x14ac:dyDescent="0.2"/>
    <row r="51827" ht="12.75" customHeight="1" x14ac:dyDescent="0.2"/>
    <row r="51828" ht="12.75" customHeight="1" x14ac:dyDescent="0.2"/>
    <row r="51829" ht="12.75" customHeight="1" x14ac:dyDescent="0.2"/>
    <row r="51830" ht="12.75" customHeight="1" x14ac:dyDescent="0.2"/>
    <row r="51831" ht="12.75" customHeight="1" x14ac:dyDescent="0.2"/>
    <row r="51832" ht="12.75" customHeight="1" x14ac:dyDescent="0.2"/>
    <row r="51833" ht="12.75" customHeight="1" x14ac:dyDescent="0.2"/>
    <row r="51834" ht="12.75" customHeight="1" x14ac:dyDescent="0.2"/>
    <row r="51835" ht="12.75" customHeight="1" x14ac:dyDescent="0.2"/>
    <row r="51836" ht="12.75" customHeight="1" x14ac:dyDescent="0.2"/>
    <row r="51837" ht="12.75" customHeight="1" x14ac:dyDescent="0.2"/>
    <row r="51838" ht="12.75" customHeight="1" x14ac:dyDescent="0.2"/>
    <row r="51839" ht="12.75" customHeight="1" x14ac:dyDescent="0.2"/>
    <row r="51840" ht="12.75" customHeight="1" x14ac:dyDescent="0.2"/>
    <row r="51841" ht="12.75" customHeight="1" x14ac:dyDescent="0.2"/>
    <row r="51842" ht="12.75" customHeight="1" x14ac:dyDescent="0.2"/>
    <row r="51843" ht="12.75" customHeight="1" x14ac:dyDescent="0.2"/>
    <row r="51844" ht="12.75" customHeight="1" x14ac:dyDescent="0.2"/>
    <row r="51845" ht="12.75" customHeight="1" x14ac:dyDescent="0.2"/>
    <row r="51846" ht="12.75" customHeight="1" x14ac:dyDescent="0.2"/>
    <row r="51847" ht="12.75" customHeight="1" x14ac:dyDescent="0.2"/>
    <row r="51848" ht="12.75" customHeight="1" x14ac:dyDescent="0.2"/>
    <row r="51849" ht="12.75" customHeight="1" x14ac:dyDescent="0.2"/>
    <row r="51850" ht="12.75" customHeight="1" x14ac:dyDescent="0.2"/>
    <row r="51851" ht="12.75" customHeight="1" x14ac:dyDescent="0.2"/>
    <row r="51852" ht="12.75" customHeight="1" x14ac:dyDescent="0.2"/>
    <row r="51853" ht="12.75" customHeight="1" x14ac:dyDescent="0.2"/>
    <row r="51854" ht="12.75" customHeight="1" x14ac:dyDescent="0.2"/>
    <row r="51855" ht="12.75" customHeight="1" x14ac:dyDescent="0.2"/>
    <row r="51856" ht="12.75" customHeight="1" x14ac:dyDescent="0.2"/>
    <row r="51857" ht="12.75" customHeight="1" x14ac:dyDescent="0.2"/>
    <row r="51858" ht="12.75" customHeight="1" x14ac:dyDescent="0.2"/>
    <row r="51859" ht="12.75" customHeight="1" x14ac:dyDescent="0.2"/>
    <row r="51860" ht="12.75" customHeight="1" x14ac:dyDescent="0.2"/>
    <row r="51861" ht="12.75" customHeight="1" x14ac:dyDescent="0.2"/>
    <row r="51862" ht="12.75" customHeight="1" x14ac:dyDescent="0.2"/>
    <row r="51863" ht="12.75" customHeight="1" x14ac:dyDescent="0.2"/>
    <row r="51864" ht="12.75" customHeight="1" x14ac:dyDescent="0.2"/>
    <row r="51865" ht="12.75" customHeight="1" x14ac:dyDescent="0.2"/>
    <row r="51866" ht="12.75" customHeight="1" x14ac:dyDescent="0.2"/>
    <row r="51867" ht="12.75" customHeight="1" x14ac:dyDescent="0.2"/>
    <row r="51868" ht="12.75" customHeight="1" x14ac:dyDescent="0.2"/>
    <row r="51869" ht="12.75" customHeight="1" x14ac:dyDescent="0.2"/>
    <row r="51870" ht="12.75" customHeight="1" x14ac:dyDescent="0.2"/>
    <row r="51871" ht="12.75" customHeight="1" x14ac:dyDescent="0.2"/>
    <row r="51872" ht="12.75" customHeight="1" x14ac:dyDescent="0.2"/>
    <row r="51873" ht="12.75" customHeight="1" x14ac:dyDescent="0.2"/>
    <row r="51874" ht="12.75" customHeight="1" x14ac:dyDescent="0.2"/>
    <row r="51875" ht="12.75" customHeight="1" x14ac:dyDescent="0.2"/>
    <row r="51876" ht="12.75" customHeight="1" x14ac:dyDescent="0.2"/>
    <row r="51877" ht="12.75" customHeight="1" x14ac:dyDescent="0.2"/>
    <row r="51878" ht="12.75" customHeight="1" x14ac:dyDescent="0.2"/>
    <row r="51879" ht="12.75" customHeight="1" x14ac:dyDescent="0.2"/>
    <row r="51880" ht="12.75" customHeight="1" x14ac:dyDescent="0.2"/>
    <row r="51881" ht="12.75" customHeight="1" x14ac:dyDescent="0.2"/>
    <row r="51882" ht="12.75" customHeight="1" x14ac:dyDescent="0.2"/>
    <row r="51883" ht="12.75" customHeight="1" x14ac:dyDescent="0.2"/>
    <row r="51884" ht="12.75" customHeight="1" x14ac:dyDescent="0.2"/>
    <row r="51885" ht="12.75" customHeight="1" x14ac:dyDescent="0.2"/>
    <row r="51886" ht="12.75" customHeight="1" x14ac:dyDescent="0.2"/>
    <row r="51887" ht="12.75" customHeight="1" x14ac:dyDescent="0.2"/>
    <row r="51888" ht="12.75" customHeight="1" x14ac:dyDescent="0.2"/>
    <row r="51889" ht="12.75" customHeight="1" x14ac:dyDescent="0.2"/>
    <row r="51890" ht="12.75" customHeight="1" x14ac:dyDescent="0.2"/>
    <row r="51891" ht="12.75" customHeight="1" x14ac:dyDescent="0.2"/>
    <row r="51892" ht="12.75" customHeight="1" x14ac:dyDescent="0.2"/>
    <row r="51893" ht="12.75" customHeight="1" x14ac:dyDescent="0.2"/>
    <row r="51894" ht="12.75" customHeight="1" x14ac:dyDescent="0.2"/>
    <row r="51895" ht="12.75" customHeight="1" x14ac:dyDescent="0.2"/>
    <row r="51896" ht="12.75" customHeight="1" x14ac:dyDescent="0.2"/>
    <row r="51897" ht="12.75" customHeight="1" x14ac:dyDescent="0.2"/>
    <row r="51898" ht="12.75" customHeight="1" x14ac:dyDescent="0.2"/>
    <row r="51899" ht="12.75" customHeight="1" x14ac:dyDescent="0.2"/>
    <row r="51900" ht="12.75" customHeight="1" x14ac:dyDescent="0.2"/>
    <row r="51901" ht="12.75" customHeight="1" x14ac:dyDescent="0.2"/>
    <row r="51902" ht="12.75" customHeight="1" x14ac:dyDescent="0.2"/>
    <row r="51903" ht="12.75" customHeight="1" x14ac:dyDescent="0.2"/>
    <row r="51904" ht="12.75" customHeight="1" x14ac:dyDescent="0.2"/>
    <row r="51905" ht="12.75" customHeight="1" x14ac:dyDescent="0.2"/>
    <row r="51906" ht="12.75" customHeight="1" x14ac:dyDescent="0.2"/>
    <row r="51907" ht="12.75" customHeight="1" x14ac:dyDescent="0.2"/>
    <row r="51908" ht="12.75" customHeight="1" x14ac:dyDescent="0.2"/>
    <row r="51909" ht="12.75" customHeight="1" x14ac:dyDescent="0.2"/>
    <row r="51910" ht="12.75" customHeight="1" x14ac:dyDescent="0.2"/>
    <row r="51911" ht="12.75" customHeight="1" x14ac:dyDescent="0.2"/>
    <row r="51912" ht="12.75" customHeight="1" x14ac:dyDescent="0.2"/>
    <row r="51913" ht="12.75" customHeight="1" x14ac:dyDescent="0.2"/>
    <row r="51914" ht="12.75" customHeight="1" x14ac:dyDescent="0.2"/>
    <row r="51915" ht="12.75" customHeight="1" x14ac:dyDescent="0.2"/>
    <row r="51916" ht="12.75" customHeight="1" x14ac:dyDescent="0.2"/>
    <row r="51917" ht="12.75" customHeight="1" x14ac:dyDescent="0.2"/>
    <row r="51918" ht="12.75" customHeight="1" x14ac:dyDescent="0.2"/>
    <row r="51919" ht="12.75" customHeight="1" x14ac:dyDescent="0.2"/>
    <row r="51920" ht="12.75" customHeight="1" x14ac:dyDescent="0.2"/>
    <row r="51921" ht="12.75" customHeight="1" x14ac:dyDescent="0.2"/>
    <row r="51922" ht="12.75" customHeight="1" x14ac:dyDescent="0.2"/>
    <row r="51923" ht="12.75" customHeight="1" x14ac:dyDescent="0.2"/>
    <row r="51924" ht="12.75" customHeight="1" x14ac:dyDescent="0.2"/>
    <row r="51925" ht="12.75" customHeight="1" x14ac:dyDescent="0.2"/>
    <row r="51926" ht="12.75" customHeight="1" x14ac:dyDescent="0.2"/>
    <row r="51927" ht="12.75" customHeight="1" x14ac:dyDescent="0.2"/>
    <row r="51928" ht="12.75" customHeight="1" x14ac:dyDescent="0.2"/>
    <row r="51929" ht="12.75" customHeight="1" x14ac:dyDescent="0.2"/>
    <row r="51930" ht="12.75" customHeight="1" x14ac:dyDescent="0.2"/>
    <row r="51931" ht="12.75" customHeight="1" x14ac:dyDescent="0.2"/>
    <row r="51932" ht="12.75" customHeight="1" x14ac:dyDescent="0.2"/>
    <row r="51933" ht="12.75" customHeight="1" x14ac:dyDescent="0.2"/>
    <row r="51934" ht="12.75" customHeight="1" x14ac:dyDescent="0.2"/>
    <row r="51935" ht="12.75" customHeight="1" x14ac:dyDescent="0.2"/>
    <row r="51936" ht="12.75" customHeight="1" x14ac:dyDescent="0.2"/>
    <row r="51937" ht="12.75" customHeight="1" x14ac:dyDescent="0.2"/>
    <row r="51938" ht="12.75" customHeight="1" x14ac:dyDescent="0.2"/>
    <row r="51939" ht="12.75" customHeight="1" x14ac:dyDescent="0.2"/>
    <row r="51940" ht="12.75" customHeight="1" x14ac:dyDescent="0.2"/>
    <row r="51941" ht="12.75" customHeight="1" x14ac:dyDescent="0.2"/>
    <row r="51942" ht="12.75" customHeight="1" x14ac:dyDescent="0.2"/>
    <row r="51943" ht="12.75" customHeight="1" x14ac:dyDescent="0.2"/>
    <row r="51944" ht="12.75" customHeight="1" x14ac:dyDescent="0.2"/>
    <row r="51945" ht="12.75" customHeight="1" x14ac:dyDescent="0.2"/>
    <row r="51946" ht="12.75" customHeight="1" x14ac:dyDescent="0.2"/>
    <row r="51947" ht="12.75" customHeight="1" x14ac:dyDescent="0.2"/>
    <row r="51948" ht="12.75" customHeight="1" x14ac:dyDescent="0.2"/>
    <row r="51949" ht="12.75" customHeight="1" x14ac:dyDescent="0.2"/>
    <row r="51950" ht="12.75" customHeight="1" x14ac:dyDescent="0.2"/>
    <row r="51951" ht="12.75" customHeight="1" x14ac:dyDescent="0.2"/>
    <row r="51952" ht="12.75" customHeight="1" x14ac:dyDescent="0.2"/>
    <row r="51953" ht="12.75" customHeight="1" x14ac:dyDescent="0.2"/>
    <row r="51954" ht="12.75" customHeight="1" x14ac:dyDescent="0.2"/>
    <row r="51955" ht="12.75" customHeight="1" x14ac:dyDescent="0.2"/>
    <row r="51956" ht="12.75" customHeight="1" x14ac:dyDescent="0.2"/>
    <row r="51957" ht="12.75" customHeight="1" x14ac:dyDescent="0.2"/>
    <row r="51958" ht="12.75" customHeight="1" x14ac:dyDescent="0.2"/>
    <row r="51959" ht="12.75" customHeight="1" x14ac:dyDescent="0.2"/>
    <row r="51960" ht="12.75" customHeight="1" x14ac:dyDescent="0.2"/>
    <row r="51961" ht="12.75" customHeight="1" x14ac:dyDescent="0.2"/>
    <row r="51962" ht="12.75" customHeight="1" x14ac:dyDescent="0.2"/>
    <row r="51963" ht="12.75" customHeight="1" x14ac:dyDescent="0.2"/>
    <row r="51964" ht="12.75" customHeight="1" x14ac:dyDescent="0.2"/>
    <row r="51965" ht="12.75" customHeight="1" x14ac:dyDescent="0.2"/>
    <row r="51966" ht="12.75" customHeight="1" x14ac:dyDescent="0.2"/>
    <row r="51967" ht="12.75" customHeight="1" x14ac:dyDescent="0.2"/>
    <row r="51968" ht="12.75" customHeight="1" x14ac:dyDescent="0.2"/>
    <row r="51969" ht="12.75" customHeight="1" x14ac:dyDescent="0.2"/>
    <row r="51970" ht="12.75" customHeight="1" x14ac:dyDescent="0.2"/>
    <row r="51971" ht="12.75" customHeight="1" x14ac:dyDescent="0.2"/>
    <row r="51972" ht="12.75" customHeight="1" x14ac:dyDescent="0.2"/>
    <row r="51973" ht="12.75" customHeight="1" x14ac:dyDescent="0.2"/>
    <row r="51974" ht="12.75" customHeight="1" x14ac:dyDescent="0.2"/>
    <row r="51975" ht="12.75" customHeight="1" x14ac:dyDescent="0.2"/>
    <row r="51976" ht="12.75" customHeight="1" x14ac:dyDescent="0.2"/>
    <row r="51977" ht="12.75" customHeight="1" x14ac:dyDescent="0.2"/>
    <row r="51978" ht="12.75" customHeight="1" x14ac:dyDescent="0.2"/>
    <row r="51979" ht="12.75" customHeight="1" x14ac:dyDescent="0.2"/>
    <row r="51980" ht="12.75" customHeight="1" x14ac:dyDescent="0.2"/>
    <row r="51981" ht="12.75" customHeight="1" x14ac:dyDescent="0.2"/>
    <row r="51982" ht="12.75" customHeight="1" x14ac:dyDescent="0.2"/>
    <row r="51983" ht="12.75" customHeight="1" x14ac:dyDescent="0.2"/>
    <row r="51984" ht="12.75" customHeight="1" x14ac:dyDescent="0.2"/>
    <row r="51985" ht="12.75" customHeight="1" x14ac:dyDescent="0.2"/>
    <row r="51986" ht="12.75" customHeight="1" x14ac:dyDescent="0.2"/>
    <row r="51987" ht="12.75" customHeight="1" x14ac:dyDescent="0.2"/>
    <row r="51988" ht="12.75" customHeight="1" x14ac:dyDescent="0.2"/>
    <row r="51989" ht="12.75" customHeight="1" x14ac:dyDescent="0.2"/>
    <row r="51990" ht="12.75" customHeight="1" x14ac:dyDescent="0.2"/>
    <row r="51991" ht="12.75" customHeight="1" x14ac:dyDescent="0.2"/>
    <row r="51992" ht="12.75" customHeight="1" x14ac:dyDescent="0.2"/>
    <row r="51993" ht="12.75" customHeight="1" x14ac:dyDescent="0.2"/>
    <row r="51994" ht="12.75" customHeight="1" x14ac:dyDescent="0.2"/>
    <row r="51995" ht="12.75" customHeight="1" x14ac:dyDescent="0.2"/>
    <row r="51996" ht="12.75" customHeight="1" x14ac:dyDescent="0.2"/>
    <row r="51997" ht="12.75" customHeight="1" x14ac:dyDescent="0.2"/>
    <row r="51998" ht="12.75" customHeight="1" x14ac:dyDescent="0.2"/>
    <row r="51999" ht="12.75" customHeight="1" x14ac:dyDescent="0.2"/>
    <row r="52000" ht="12.75" customHeight="1" x14ac:dyDescent="0.2"/>
    <row r="52001" ht="12.75" customHeight="1" x14ac:dyDescent="0.2"/>
    <row r="52002" ht="12.75" customHeight="1" x14ac:dyDescent="0.2"/>
    <row r="52003" ht="12.75" customHeight="1" x14ac:dyDescent="0.2"/>
    <row r="52004" ht="12.75" customHeight="1" x14ac:dyDescent="0.2"/>
    <row r="52005" ht="12.75" customHeight="1" x14ac:dyDescent="0.2"/>
    <row r="52006" ht="12.75" customHeight="1" x14ac:dyDescent="0.2"/>
    <row r="52007" ht="12.75" customHeight="1" x14ac:dyDescent="0.2"/>
    <row r="52008" ht="12.75" customHeight="1" x14ac:dyDescent="0.2"/>
    <row r="52009" ht="12.75" customHeight="1" x14ac:dyDescent="0.2"/>
    <row r="52010" ht="12.75" customHeight="1" x14ac:dyDescent="0.2"/>
    <row r="52011" ht="12.75" customHeight="1" x14ac:dyDescent="0.2"/>
    <row r="52012" ht="12.75" customHeight="1" x14ac:dyDescent="0.2"/>
    <row r="52013" ht="12.75" customHeight="1" x14ac:dyDescent="0.2"/>
    <row r="52014" ht="12.75" customHeight="1" x14ac:dyDescent="0.2"/>
    <row r="52015" ht="12.75" customHeight="1" x14ac:dyDescent="0.2"/>
    <row r="52016" ht="12.75" customHeight="1" x14ac:dyDescent="0.2"/>
    <row r="52017" ht="12.75" customHeight="1" x14ac:dyDescent="0.2"/>
    <row r="52018" ht="12.75" customHeight="1" x14ac:dyDescent="0.2"/>
    <row r="52019" ht="12.75" customHeight="1" x14ac:dyDescent="0.2"/>
    <row r="52020" ht="12.75" customHeight="1" x14ac:dyDescent="0.2"/>
    <row r="52021" ht="12.75" customHeight="1" x14ac:dyDescent="0.2"/>
    <row r="52022" ht="12.75" customHeight="1" x14ac:dyDescent="0.2"/>
    <row r="52023" ht="12.75" customHeight="1" x14ac:dyDescent="0.2"/>
    <row r="52024" ht="12.75" customHeight="1" x14ac:dyDescent="0.2"/>
    <row r="52025" ht="12.75" customHeight="1" x14ac:dyDescent="0.2"/>
    <row r="52026" ht="12.75" customHeight="1" x14ac:dyDescent="0.2"/>
    <row r="52027" ht="12.75" customHeight="1" x14ac:dyDescent="0.2"/>
    <row r="52028" ht="12.75" customHeight="1" x14ac:dyDescent="0.2"/>
    <row r="52029" ht="12.75" customHeight="1" x14ac:dyDescent="0.2"/>
    <row r="52030" ht="12.75" customHeight="1" x14ac:dyDescent="0.2"/>
    <row r="52031" ht="12.75" customHeight="1" x14ac:dyDescent="0.2"/>
    <row r="52032" ht="12.75" customHeight="1" x14ac:dyDescent="0.2"/>
    <row r="52033" ht="12.75" customHeight="1" x14ac:dyDescent="0.2"/>
    <row r="52034" ht="12.75" customHeight="1" x14ac:dyDescent="0.2"/>
    <row r="52035" ht="12.75" customHeight="1" x14ac:dyDescent="0.2"/>
    <row r="52036" ht="12.75" customHeight="1" x14ac:dyDescent="0.2"/>
    <row r="52037" ht="12.75" customHeight="1" x14ac:dyDescent="0.2"/>
    <row r="52038" ht="12.75" customHeight="1" x14ac:dyDescent="0.2"/>
    <row r="52039" ht="12.75" customHeight="1" x14ac:dyDescent="0.2"/>
    <row r="52040" ht="12.75" customHeight="1" x14ac:dyDescent="0.2"/>
    <row r="52041" ht="12.75" customHeight="1" x14ac:dyDescent="0.2"/>
    <row r="52042" ht="12.75" customHeight="1" x14ac:dyDescent="0.2"/>
    <row r="52043" ht="12.75" customHeight="1" x14ac:dyDescent="0.2"/>
    <row r="52044" ht="12.75" customHeight="1" x14ac:dyDescent="0.2"/>
    <row r="52045" ht="12.75" customHeight="1" x14ac:dyDescent="0.2"/>
    <row r="52046" ht="12.75" customHeight="1" x14ac:dyDescent="0.2"/>
    <row r="52047" ht="12.75" customHeight="1" x14ac:dyDescent="0.2"/>
    <row r="52048" ht="12.75" customHeight="1" x14ac:dyDescent="0.2"/>
    <row r="52049" ht="12.75" customHeight="1" x14ac:dyDescent="0.2"/>
    <row r="52050" ht="12.75" customHeight="1" x14ac:dyDescent="0.2"/>
    <row r="52051" ht="12.75" customHeight="1" x14ac:dyDescent="0.2"/>
    <row r="52052" ht="12.75" customHeight="1" x14ac:dyDescent="0.2"/>
    <row r="52053" ht="12.75" customHeight="1" x14ac:dyDescent="0.2"/>
    <row r="52054" ht="12.75" customHeight="1" x14ac:dyDescent="0.2"/>
    <row r="52055" ht="12.75" customHeight="1" x14ac:dyDescent="0.2"/>
    <row r="52056" ht="12.75" customHeight="1" x14ac:dyDescent="0.2"/>
    <row r="52057" ht="12.75" customHeight="1" x14ac:dyDescent="0.2"/>
    <row r="52058" ht="12.75" customHeight="1" x14ac:dyDescent="0.2"/>
    <row r="52059" ht="12.75" customHeight="1" x14ac:dyDescent="0.2"/>
    <row r="52060" ht="12.75" customHeight="1" x14ac:dyDescent="0.2"/>
    <row r="52061" ht="12.75" customHeight="1" x14ac:dyDescent="0.2"/>
    <row r="52062" ht="12.75" customHeight="1" x14ac:dyDescent="0.2"/>
    <row r="52063" ht="12.75" customHeight="1" x14ac:dyDescent="0.2"/>
    <row r="52064" ht="12.75" customHeight="1" x14ac:dyDescent="0.2"/>
    <row r="52065" ht="12.75" customHeight="1" x14ac:dyDescent="0.2"/>
    <row r="52066" ht="12.75" customHeight="1" x14ac:dyDescent="0.2"/>
    <row r="52067" ht="12.75" customHeight="1" x14ac:dyDescent="0.2"/>
    <row r="52068" ht="12.75" customHeight="1" x14ac:dyDescent="0.2"/>
    <row r="52069" ht="12.75" customHeight="1" x14ac:dyDescent="0.2"/>
    <row r="52070" ht="12.75" customHeight="1" x14ac:dyDescent="0.2"/>
    <row r="52071" ht="12.75" customHeight="1" x14ac:dyDescent="0.2"/>
    <row r="52072" ht="12.75" customHeight="1" x14ac:dyDescent="0.2"/>
    <row r="52073" ht="12.75" customHeight="1" x14ac:dyDescent="0.2"/>
    <row r="52074" ht="12.75" customHeight="1" x14ac:dyDescent="0.2"/>
    <row r="52075" ht="12.75" customHeight="1" x14ac:dyDescent="0.2"/>
    <row r="52076" ht="12.75" customHeight="1" x14ac:dyDescent="0.2"/>
    <row r="52077" ht="12.75" customHeight="1" x14ac:dyDescent="0.2"/>
    <row r="52078" ht="12.75" customHeight="1" x14ac:dyDescent="0.2"/>
    <row r="52079" ht="12.75" customHeight="1" x14ac:dyDescent="0.2"/>
    <row r="52080" ht="12.75" customHeight="1" x14ac:dyDescent="0.2"/>
    <row r="52081" ht="12.75" customHeight="1" x14ac:dyDescent="0.2"/>
    <row r="52082" ht="12.75" customHeight="1" x14ac:dyDescent="0.2"/>
    <row r="52083" ht="12.75" customHeight="1" x14ac:dyDescent="0.2"/>
    <row r="52084" ht="12.75" customHeight="1" x14ac:dyDescent="0.2"/>
    <row r="52085" ht="12.75" customHeight="1" x14ac:dyDescent="0.2"/>
    <row r="52086" ht="12.75" customHeight="1" x14ac:dyDescent="0.2"/>
    <row r="52087" ht="12.75" customHeight="1" x14ac:dyDescent="0.2"/>
    <row r="52088" ht="12.75" customHeight="1" x14ac:dyDescent="0.2"/>
    <row r="52089" ht="12.75" customHeight="1" x14ac:dyDescent="0.2"/>
    <row r="52090" ht="12.75" customHeight="1" x14ac:dyDescent="0.2"/>
    <row r="52091" ht="12.75" customHeight="1" x14ac:dyDescent="0.2"/>
    <row r="52092" ht="12.75" customHeight="1" x14ac:dyDescent="0.2"/>
    <row r="52093" ht="12.75" customHeight="1" x14ac:dyDescent="0.2"/>
    <row r="52094" ht="12.75" customHeight="1" x14ac:dyDescent="0.2"/>
    <row r="52095" ht="12.75" customHeight="1" x14ac:dyDescent="0.2"/>
    <row r="52096" ht="12.75" customHeight="1" x14ac:dyDescent="0.2"/>
    <row r="52097" ht="12.75" customHeight="1" x14ac:dyDescent="0.2"/>
    <row r="52098" ht="12.75" customHeight="1" x14ac:dyDescent="0.2"/>
    <row r="52099" ht="12.75" customHeight="1" x14ac:dyDescent="0.2"/>
    <row r="52100" ht="12.75" customHeight="1" x14ac:dyDescent="0.2"/>
    <row r="52101" ht="12.75" customHeight="1" x14ac:dyDescent="0.2"/>
    <row r="52102" ht="12.75" customHeight="1" x14ac:dyDescent="0.2"/>
    <row r="52103" ht="12.75" customHeight="1" x14ac:dyDescent="0.2"/>
    <row r="52104" ht="12.75" customHeight="1" x14ac:dyDescent="0.2"/>
    <row r="52105" ht="12.75" customHeight="1" x14ac:dyDescent="0.2"/>
    <row r="52106" ht="12.75" customHeight="1" x14ac:dyDescent="0.2"/>
    <row r="52107" ht="12.75" customHeight="1" x14ac:dyDescent="0.2"/>
    <row r="52108" ht="12.75" customHeight="1" x14ac:dyDescent="0.2"/>
    <row r="52109" ht="12.75" customHeight="1" x14ac:dyDescent="0.2"/>
    <row r="52110" ht="12.75" customHeight="1" x14ac:dyDescent="0.2"/>
    <row r="52111" ht="12.75" customHeight="1" x14ac:dyDescent="0.2"/>
    <row r="52112" ht="12.75" customHeight="1" x14ac:dyDescent="0.2"/>
    <row r="52113" ht="12.75" customHeight="1" x14ac:dyDescent="0.2"/>
    <row r="52114" ht="12.75" customHeight="1" x14ac:dyDescent="0.2"/>
    <row r="52115" ht="12.75" customHeight="1" x14ac:dyDescent="0.2"/>
    <row r="52116" ht="12.75" customHeight="1" x14ac:dyDescent="0.2"/>
    <row r="52117" ht="12.75" customHeight="1" x14ac:dyDescent="0.2"/>
    <row r="52118" ht="12.75" customHeight="1" x14ac:dyDescent="0.2"/>
    <row r="52119" ht="12.75" customHeight="1" x14ac:dyDescent="0.2"/>
    <row r="52120" ht="12.75" customHeight="1" x14ac:dyDescent="0.2"/>
    <row r="52121" ht="12.75" customHeight="1" x14ac:dyDescent="0.2"/>
    <row r="52122" ht="12.75" customHeight="1" x14ac:dyDescent="0.2"/>
    <row r="52123" ht="12.75" customHeight="1" x14ac:dyDescent="0.2"/>
    <row r="52124" ht="12.75" customHeight="1" x14ac:dyDescent="0.2"/>
    <row r="52125" ht="12.75" customHeight="1" x14ac:dyDescent="0.2"/>
    <row r="52126" ht="12.75" customHeight="1" x14ac:dyDescent="0.2"/>
    <row r="52127" ht="12.75" customHeight="1" x14ac:dyDescent="0.2"/>
    <row r="52128" ht="12.75" customHeight="1" x14ac:dyDescent="0.2"/>
    <row r="52129" ht="12.75" customHeight="1" x14ac:dyDescent="0.2"/>
    <row r="52130" ht="12.75" customHeight="1" x14ac:dyDescent="0.2"/>
    <row r="52131" ht="12.75" customHeight="1" x14ac:dyDescent="0.2"/>
    <row r="52132" ht="12.75" customHeight="1" x14ac:dyDescent="0.2"/>
    <row r="52133" ht="12.75" customHeight="1" x14ac:dyDescent="0.2"/>
    <row r="52134" ht="12.75" customHeight="1" x14ac:dyDescent="0.2"/>
    <row r="52135" ht="12.75" customHeight="1" x14ac:dyDescent="0.2"/>
    <row r="52136" ht="12.75" customHeight="1" x14ac:dyDescent="0.2"/>
    <row r="52137" ht="12.75" customHeight="1" x14ac:dyDescent="0.2"/>
    <row r="52138" ht="12.75" customHeight="1" x14ac:dyDescent="0.2"/>
    <row r="52139" ht="12.75" customHeight="1" x14ac:dyDescent="0.2"/>
    <row r="52140" ht="12.75" customHeight="1" x14ac:dyDescent="0.2"/>
    <row r="52141" ht="12.75" customHeight="1" x14ac:dyDescent="0.2"/>
    <row r="52142" ht="12.75" customHeight="1" x14ac:dyDescent="0.2"/>
    <row r="52143" ht="12.75" customHeight="1" x14ac:dyDescent="0.2"/>
    <row r="52144" ht="12.75" customHeight="1" x14ac:dyDescent="0.2"/>
    <row r="52145" ht="12.75" customHeight="1" x14ac:dyDescent="0.2"/>
    <row r="52146" ht="12.75" customHeight="1" x14ac:dyDescent="0.2"/>
    <row r="52147" ht="12.75" customHeight="1" x14ac:dyDescent="0.2"/>
    <row r="52148" ht="12.75" customHeight="1" x14ac:dyDescent="0.2"/>
    <row r="52149" ht="12.75" customHeight="1" x14ac:dyDescent="0.2"/>
    <row r="52150" ht="12.75" customHeight="1" x14ac:dyDescent="0.2"/>
    <row r="52151" ht="12.75" customHeight="1" x14ac:dyDescent="0.2"/>
    <row r="52152" ht="12.75" customHeight="1" x14ac:dyDescent="0.2"/>
    <row r="52153" ht="12.75" customHeight="1" x14ac:dyDescent="0.2"/>
    <row r="52154" ht="12.75" customHeight="1" x14ac:dyDescent="0.2"/>
    <row r="52155" ht="12.75" customHeight="1" x14ac:dyDescent="0.2"/>
    <row r="52156" ht="12.75" customHeight="1" x14ac:dyDescent="0.2"/>
    <row r="52157" ht="12.75" customHeight="1" x14ac:dyDescent="0.2"/>
    <row r="52158" ht="12.75" customHeight="1" x14ac:dyDescent="0.2"/>
    <row r="52159" ht="12.75" customHeight="1" x14ac:dyDescent="0.2"/>
    <row r="52160" ht="12.75" customHeight="1" x14ac:dyDescent="0.2"/>
    <row r="52161" ht="12.75" customHeight="1" x14ac:dyDescent="0.2"/>
    <row r="52162" ht="12.75" customHeight="1" x14ac:dyDescent="0.2"/>
    <row r="52163" ht="12.75" customHeight="1" x14ac:dyDescent="0.2"/>
    <row r="52164" ht="12.75" customHeight="1" x14ac:dyDescent="0.2"/>
    <row r="52165" ht="12.75" customHeight="1" x14ac:dyDescent="0.2"/>
    <row r="52166" ht="12.75" customHeight="1" x14ac:dyDescent="0.2"/>
    <row r="52167" ht="12.75" customHeight="1" x14ac:dyDescent="0.2"/>
    <row r="52168" ht="12.75" customHeight="1" x14ac:dyDescent="0.2"/>
    <row r="52169" ht="12.75" customHeight="1" x14ac:dyDescent="0.2"/>
    <row r="52170" ht="12.75" customHeight="1" x14ac:dyDescent="0.2"/>
    <row r="52171" ht="12.75" customHeight="1" x14ac:dyDescent="0.2"/>
    <row r="52172" ht="12.75" customHeight="1" x14ac:dyDescent="0.2"/>
    <row r="52173" ht="12.75" customHeight="1" x14ac:dyDescent="0.2"/>
    <row r="52174" ht="12.75" customHeight="1" x14ac:dyDescent="0.2"/>
    <row r="52175" ht="12.75" customHeight="1" x14ac:dyDescent="0.2"/>
    <row r="52176" ht="12.75" customHeight="1" x14ac:dyDescent="0.2"/>
    <row r="52177" ht="12.75" customHeight="1" x14ac:dyDescent="0.2"/>
    <row r="52178" ht="12.75" customHeight="1" x14ac:dyDescent="0.2"/>
    <row r="52179" ht="12.75" customHeight="1" x14ac:dyDescent="0.2"/>
    <row r="52180" ht="12.75" customHeight="1" x14ac:dyDescent="0.2"/>
    <row r="52181" ht="12.75" customHeight="1" x14ac:dyDescent="0.2"/>
    <row r="52182" ht="12.75" customHeight="1" x14ac:dyDescent="0.2"/>
    <row r="52183" ht="12.75" customHeight="1" x14ac:dyDescent="0.2"/>
    <row r="52184" ht="12.75" customHeight="1" x14ac:dyDescent="0.2"/>
    <row r="52185" ht="12.75" customHeight="1" x14ac:dyDescent="0.2"/>
    <row r="52186" ht="12.75" customHeight="1" x14ac:dyDescent="0.2"/>
    <row r="52187" ht="12.75" customHeight="1" x14ac:dyDescent="0.2"/>
    <row r="52188" ht="12.75" customHeight="1" x14ac:dyDescent="0.2"/>
    <row r="52189" ht="12.75" customHeight="1" x14ac:dyDescent="0.2"/>
    <row r="52190" ht="12.75" customHeight="1" x14ac:dyDescent="0.2"/>
    <row r="52191" ht="12.75" customHeight="1" x14ac:dyDescent="0.2"/>
    <row r="52192" ht="12.75" customHeight="1" x14ac:dyDescent="0.2"/>
    <row r="52193" ht="12.75" customHeight="1" x14ac:dyDescent="0.2"/>
    <row r="52194" ht="12.75" customHeight="1" x14ac:dyDescent="0.2"/>
    <row r="52195" ht="12.75" customHeight="1" x14ac:dyDescent="0.2"/>
    <row r="52196" ht="12.75" customHeight="1" x14ac:dyDescent="0.2"/>
    <row r="52197" ht="12.75" customHeight="1" x14ac:dyDescent="0.2"/>
    <row r="52198" ht="12.75" customHeight="1" x14ac:dyDescent="0.2"/>
    <row r="52199" ht="12.75" customHeight="1" x14ac:dyDescent="0.2"/>
    <row r="52200" ht="12.75" customHeight="1" x14ac:dyDescent="0.2"/>
    <row r="52201" ht="12.75" customHeight="1" x14ac:dyDescent="0.2"/>
    <row r="52202" ht="12.75" customHeight="1" x14ac:dyDescent="0.2"/>
    <row r="52203" ht="12.75" customHeight="1" x14ac:dyDescent="0.2"/>
    <row r="52204" ht="12.75" customHeight="1" x14ac:dyDescent="0.2"/>
    <row r="52205" ht="12.75" customHeight="1" x14ac:dyDescent="0.2"/>
    <row r="52206" ht="12.75" customHeight="1" x14ac:dyDescent="0.2"/>
    <row r="52207" ht="12.75" customHeight="1" x14ac:dyDescent="0.2"/>
    <row r="52208" ht="12.75" customHeight="1" x14ac:dyDescent="0.2"/>
    <row r="52209" ht="12.75" customHeight="1" x14ac:dyDescent="0.2"/>
    <row r="52210" ht="12.75" customHeight="1" x14ac:dyDescent="0.2"/>
    <row r="52211" ht="12.75" customHeight="1" x14ac:dyDescent="0.2"/>
    <row r="52212" ht="12.75" customHeight="1" x14ac:dyDescent="0.2"/>
    <row r="52213" ht="12.75" customHeight="1" x14ac:dyDescent="0.2"/>
    <row r="52214" ht="12.75" customHeight="1" x14ac:dyDescent="0.2"/>
    <row r="52215" ht="12.75" customHeight="1" x14ac:dyDescent="0.2"/>
    <row r="52216" ht="12.75" customHeight="1" x14ac:dyDescent="0.2"/>
    <row r="52217" ht="12.75" customHeight="1" x14ac:dyDescent="0.2"/>
    <row r="52218" ht="12.75" customHeight="1" x14ac:dyDescent="0.2"/>
    <row r="52219" ht="12.75" customHeight="1" x14ac:dyDescent="0.2"/>
    <row r="52220" ht="12.75" customHeight="1" x14ac:dyDescent="0.2"/>
    <row r="52221" ht="12.75" customHeight="1" x14ac:dyDescent="0.2"/>
    <row r="52222" ht="12.75" customHeight="1" x14ac:dyDescent="0.2"/>
    <row r="52223" ht="12.75" customHeight="1" x14ac:dyDescent="0.2"/>
    <row r="52224" ht="12.75" customHeight="1" x14ac:dyDescent="0.2"/>
    <row r="52225" ht="12.75" customHeight="1" x14ac:dyDescent="0.2"/>
    <row r="52226" ht="12.75" customHeight="1" x14ac:dyDescent="0.2"/>
    <row r="52227" ht="12.75" customHeight="1" x14ac:dyDescent="0.2"/>
    <row r="52228" ht="12.75" customHeight="1" x14ac:dyDescent="0.2"/>
    <row r="52229" ht="12.75" customHeight="1" x14ac:dyDescent="0.2"/>
    <row r="52230" ht="12.75" customHeight="1" x14ac:dyDescent="0.2"/>
    <row r="52231" ht="12.75" customHeight="1" x14ac:dyDescent="0.2"/>
    <row r="52232" ht="12.75" customHeight="1" x14ac:dyDescent="0.2"/>
    <row r="52233" ht="12.75" customHeight="1" x14ac:dyDescent="0.2"/>
    <row r="52234" ht="12.75" customHeight="1" x14ac:dyDescent="0.2"/>
    <row r="52235" ht="12.75" customHeight="1" x14ac:dyDescent="0.2"/>
    <row r="52236" ht="12.75" customHeight="1" x14ac:dyDescent="0.2"/>
    <row r="52237" ht="12.75" customHeight="1" x14ac:dyDescent="0.2"/>
    <row r="52238" ht="12.75" customHeight="1" x14ac:dyDescent="0.2"/>
    <row r="52239" ht="12.75" customHeight="1" x14ac:dyDescent="0.2"/>
    <row r="52240" ht="12.75" customHeight="1" x14ac:dyDescent="0.2"/>
    <row r="52241" ht="12.75" customHeight="1" x14ac:dyDescent="0.2"/>
    <row r="52242" ht="12.75" customHeight="1" x14ac:dyDescent="0.2"/>
    <row r="52243" ht="12.75" customHeight="1" x14ac:dyDescent="0.2"/>
    <row r="52244" ht="12.75" customHeight="1" x14ac:dyDescent="0.2"/>
    <row r="52245" ht="12.75" customHeight="1" x14ac:dyDescent="0.2"/>
    <row r="52246" ht="12.75" customHeight="1" x14ac:dyDescent="0.2"/>
    <row r="52247" ht="12.75" customHeight="1" x14ac:dyDescent="0.2"/>
    <row r="52248" ht="12.75" customHeight="1" x14ac:dyDescent="0.2"/>
    <row r="52249" ht="12.75" customHeight="1" x14ac:dyDescent="0.2"/>
    <row r="52250" ht="12.75" customHeight="1" x14ac:dyDescent="0.2"/>
    <row r="52251" ht="12.75" customHeight="1" x14ac:dyDescent="0.2"/>
    <row r="52252" ht="12.75" customHeight="1" x14ac:dyDescent="0.2"/>
    <row r="52253" ht="12.75" customHeight="1" x14ac:dyDescent="0.2"/>
    <row r="52254" ht="12.75" customHeight="1" x14ac:dyDescent="0.2"/>
    <row r="52255" ht="12.75" customHeight="1" x14ac:dyDescent="0.2"/>
    <row r="52256" ht="12.75" customHeight="1" x14ac:dyDescent="0.2"/>
    <row r="52257" ht="12.75" customHeight="1" x14ac:dyDescent="0.2"/>
    <row r="52258" ht="12.75" customHeight="1" x14ac:dyDescent="0.2"/>
    <row r="52259" ht="12.75" customHeight="1" x14ac:dyDescent="0.2"/>
    <row r="52260" ht="12.75" customHeight="1" x14ac:dyDescent="0.2"/>
    <row r="52261" ht="12.75" customHeight="1" x14ac:dyDescent="0.2"/>
    <row r="52262" ht="12.75" customHeight="1" x14ac:dyDescent="0.2"/>
    <row r="52263" ht="12.75" customHeight="1" x14ac:dyDescent="0.2"/>
    <row r="52264" ht="12.75" customHeight="1" x14ac:dyDescent="0.2"/>
    <row r="52265" ht="12.75" customHeight="1" x14ac:dyDescent="0.2"/>
    <row r="52266" ht="12.75" customHeight="1" x14ac:dyDescent="0.2"/>
    <row r="52267" ht="12.75" customHeight="1" x14ac:dyDescent="0.2"/>
    <row r="52268" ht="12.75" customHeight="1" x14ac:dyDescent="0.2"/>
    <row r="52269" ht="12.75" customHeight="1" x14ac:dyDescent="0.2"/>
    <row r="52270" ht="12.75" customHeight="1" x14ac:dyDescent="0.2"/>
    <row r="52271" ht="12.75" customHeight="1" x14ac:dyDescent="0.2"/>
    <row r="52272" ht="12.75" customHeight="1" x14ac:dyDescent="0.2"/>
    <row r="52273" ht="12.75" customHeight="1" x14ac:dyDescent="0.2"/>
    <row r="52274" ht="12.75" customHeight="1" x14ac:dyDescent="0.2"/>
    <row r="52275" ht="12.75" customHeight="1" x14ac:dyDescent="0.2"/>
    <row r="52276" ht="12.75" customHeight="1" x14ac:dyDescent="0.2"/>
    <row r="52277" ht="12.75" customHeight="1" x14ac:dyDescent="0.2"/>
    <row r="52278" ht="12.75" customHeight="1" x14ac:dyDescent="0.2"/>
    <row r="52279" ht="12.75" customHeight="1" x14ac:dyDescent="0.2"/>
    <row r="52280" ht="12.75" customHeight="1" x14ac:dyDescent="0.2"/>
    <row r="52281" ht="12.75" customHeight="1" x14ac:dyDescent="0.2"/>
    <row r="52282" ht="12.75" customHeight="1" x14ac:dyDescent="0.2"/>
    <row r="52283" ht="12.75" customHeight="1" x14ac:dyDescent="0.2"/>
    <row r="52284" ht="12.75" customHeight="1" x14ac:dyDescent="0.2"/>
    <row r="52285" ht="12.75" customHeight="1" x14ac:dyDescent="0.2"/>
    <row r="52286" ht="12.75" customHeight="1" x14ac:dyDescent="0.2"/>
    <row r="52287" ht="12.75" customHeight="1" x14ac:dyDescent="0.2"/>
    <row r="52288" ht="12.75" customHeight="1" x14ac:dyDescent="0.2"/>
    <row r="52289" ht="12.75" customHeight="1" x14ac:dyDescent="0.2"/>
    <row r="52290" ht="12.75" customHeight="1" x14ac:dyDescent="0.2"/>
    <row r="52291" ht="12.75" customHeight="1" x14ac:dyDescent="0.2"/>
    <row r="52292" ht="12.75" customHeight="1" x14ac:dyDescent="0.2"/>
    <row r="52293" ht="12.75" customHeight="1" x14ac:dyDescent="0.2"/>
    <row r="52294" ht="12.75" customHeight="1" x14ac:dyDescent="0.2"/>
    <row r="52295" ht="12.75" customHeight="1" x14ac:dyDescent="0.2"/>
    <row r="52296" ht="12.75" customHeight="1" x14ac:dyDescent="0.2"/>
    <row r="52297" ht="12.75" customHeight="1" x14ac:dyDescent="0.2"/>
    <row r="52298" ht="12.75" customHeight="1" x14ac:dyDescent="0.2"/>
    <row r="52299" ht="12.75" customHeight="1" x14ac:dyDescent="0.2"/>
    <row r="52300" ht="12.75" customHeight="1" x14ac:dyDescent="0.2"/>
    <row r="52301" ht="12.75" customHeight="1" x14ac:dyDescent="0.2"/>
    <row r="52302" ht="12.75" customHeight="1" x14ac:dyDescent="0.2"/>
    <row r="52303" ht="12.75" customHeight="1" x14ac:dyDescent="0.2"/>
    <row r="52304" ht="12.75" customHeight="1" x14ac:dyDescent="0.2"/>
    <row r="52305" ht="12.75" customHeight="1" x14ac:dyDescent="0.2"/>
    <row r="52306" ht="12.75" customHeight="1" x14ac:dyDescent="0.2"/>
    <row r="52307" ht="12.75" customHeight="1" x14ac:dyDescent="0.2"/>
    <row r="52308" ht="12.75" customHeight="1" x14ac:dyDescent="0.2"/>
    <row r="52309" ht="12.75" customHeight="1" x14ac:dyDescent="0.2"/>
    <row r="52310" ht="12.75" customHeight="1" x14ac:dyDescent="0.2"/>
    <row r="52311" ht="12.75" customHeight="1" x14ac:dyDescent="0.2"/>
    <row r="52312" ht="12.75" customHeight="1" x14ac:dyDescent="0.2"/>
    <row r="52313" ht="12.75" customHeight="1" x14ac:dyDescent="0.2"/>
    <row r="52314" ht="12.75" customHeight="1" x14ac:dyDescent="0.2"/>
    <row r="52315" ht="12.75" customHeight="1" x14ac:dyDescent="0.2"/>
    <row r="52316" ht="12.75" customHeight="1" x14ac:dyDescent="0.2"/>
    <row r="52317" ht="12.75" customHeight="1" x14ac:dyDescent="0.2"/>
    <row r="52318" ht="12.75" customHeight="1" x14ac:dyDescent="0.2"/>
    <row r="52319" ht="12.75" customHeight="1" x14ac:dyDescent="0.2"/>
    <row r="52320" ht="12.75" customHeight="1" x14ac:dyDescent="0.2"/>
    <row r="52321" ht="12.75" customHeight="1" x14ac:dyDescent="0.2"/>
    <row r="52322" ht="12.75" customHeight="1" x14ac:dyDescent="0.2"/>
    <row r="52323" ht="12.75" customHeight="1" x14ac:dyDescent="0.2"/>
    <row r="52324" ht="12.75" customHeight="1" x14ac:dyDescent="0.2"/>
    <row r="52325" ht="12.75" customHeight="1" x14ac:dyDescent="0.2"/>
    <row r="52326" ht="12.75" customHeight="1" x14ac:dyDescent="0.2"/>
    <row r="52327" ht="12.75" customHeight="1" x14ac:dyDescent="0.2"/>
    <row r="52328" ht="12.75" customHeight="1" x14ac:dyDescent="0.2"/>
    <row r="52329" ht="12.75" customHeight="1" x14ac:dyDescent="0.2"/>
    <row r="52330" ht="12.75" customHeight="1" x14ac:dyDescent="0.2"/>
    <row r="52331" ht="12.75" customHeight="1" x14ac:dyDescent="0.2"/>
    <row r="52332" ht="12.75" customHeight="1" x14ac:dyDescent="0.2"/>
    <row r="52333" ht="12.75" customHeight="1" x14ac:dyDescent="0.2"/>
    <row r="52334" ht="12.75" customHeight="1" x14ac:dyDescent="0.2"/>
    <row r="52335" ht="12.75" customHeight="1" x14ac:dyDescent="0.2"/>
    <row r="52336" ht="12.75" customHeight="1" x14ac:dyDescent="0.2"/>
    <row r="52337" ht="12.75" customHeight="1" x14ac:dyDescent="0.2"/>
    <row r="52338" ht="12.75" customHeight="1" x14ac:dyDescent="0.2"/>
    <row r="52339" ht="12.75" customHeight="1" x14ac:dyDescent="0.2"/>
    <row r="52340" ht="12.75" customHeight="1" x14ac:dyDescent="0.2"/>
    <row r="52341" ht="12.75" customHeight="1" x14ac:dyDescent="0.2"/>
    <row r="52342" ht="12.75" customHeight="1" x14ac:dyDescent="0.2"/>
    <row r="52343" ht="12.75" customHeight="1" x14ac:dyDescent="0.2"/>
    <row r="52344" ht="12.75" customHeight="1" x14ac:dyDescent="0.2"/>
    <row r="52345" ht="12.75" customHeight="1" x14ac:dyDescent="0.2"/>
    <row r="52346" ht="12.75" customHeight="1" x14ac:dyDescent="0.2"/>
    <row r="52347" ht="12.75" customHeight="1" x14ac:dyDescent="0.2"/>
    <row r="52348" ht="12.75" customHeight="1" x14ac:dyDescent="0.2"/>
    <row r="52349" ht="12.75" customHeight="1" x14ac:dyDescent="0.2"/>
    <row r="52350" ht="12.75" customHeight="1" x14ac:dyDescent="0.2"/>
    <row r="52351" ht="12.75" customHeight="1" x14ac:dyDescent="0.2"/>
    <row r="52352" ht="12.75" customHeight="1" x14ac:dyDescent="0.2"/>
    <row r="52353" ht="12.75" customHeight="1" x14ac:dyDescent="0.2"/>
    <row r="52354" ht="12.75" customHeight="1" x14ac:dyDescent="0.2"/>
    <row r="52355" ht="12.75" customHeight="1" x14ac:dyDescent="0.2"/>
    <row r="52356" ht="12.75" customHeight="1" x14ac:dyDescent="0.2"/>
    <row r="52357" ht="12.75" customHeight="1" x14ac:dyDescent="0.2"/>
    <row r="52358" ht="12.75" customHeight="1" x14ac:dyDescent="0.2"/>
    <row r="52359" ht="12.75" customHeight="1" x14ac:dyDescent="0.2"/>
    <row r="52360" ht="12.75" customHeight="1" x14ac:dyDescent="0.2"/>
    <row r="52361" ht="12.75" customHeight="1" x14ac:dyDescent="0.2"/>
    <row r="52362" ht="12.75" customHeight="1" x14ac:dyDescent="0.2"/>
    <row r="52363" ht="12.75" customHeight="1" x14ac:dyDescent="0.2"/>
    <row r="52364" ht="12.75" customHeight="1" x14ac:dyDescent="0.2"/>
    <row r="52365" ht="12.75" customHeight="1" x14ac:dyDescent="0.2"/>
    <row r="52366" ht="12.75" customHeight="1" x14ac:dyDescent="0.2"/>
    <row r="52367" ht="12.75" customHeight="1" x14ac:dyDescent="0.2"/>
    <row r="52368" ht="12.75" customHeight="1" x14ac:dyDescent="0.2"/>
    <row r="52369" ht="12.75" customHeight="1" x14ac:dyDescent="0.2"/>
    <row r="52370" ht="12.75" customHeight="1" x14ac:dyDescent="0.2"/>
    <row r="52371" ht="12.75" customHeight="1" x14ac:dyDescent="0.2"/>
    <row r="52372" ht="12.75" customHeight="1" x14ac:dyDescent="0.2"/>
    <row r="52373" ht="12.75" customHeight="1" x14ac:dyDescent="0.2"/>
    <row r="52374" ht="12.75" customHeight="1" x14ac:dyDescent="0.2"/>
    <row r="52375" ht="12.75" customHeight="1" x14ac:dyDescent="0.2"/>
    <row r="52376" ht="12.75" customHeight="1" x14ac:dyDescent="0.2"/>
    <row r="52377" ht="12.75" customHeight="1" x14ac:dyDescent="0.2"/>
    <row r="52378" ht="12.75" customHeight="1" x14ac:dyDescent="0.2"/>
    <row r="52379" ht="12.75" customHeight="1" x14ac:dyDescent="0.2"/>
    <row r="52380" ht="12.75" customHeight="1" x14ac:dyDescent="0.2"/>
    <row r="52381" ht="12.75" customHeight="1" x14ac:dyDescent="0.2"/>
    <row r="52382" ht="12.75" customHeight="1" x14ac:dyDescent="0.2"/>
    <row r="52383" ht="12.75" customHeight="1" x14ac:dyDescent="0.2"/>
    <row r="52384" ht="12.75" customHeight="1" x14ac:dyDescent="0.2"/>
    <row r="52385" ht="12.75" customHeight="1" x14ac:dyDescent="0.2"/>
    <row r="52386" ht="12.75" customHeight="1" x14ac:dyDescent="0.2"/>
    <row r="52387" ht="12.75" customHeight="1" x14ac:dyDescent="0.2"/>
    <row r="52388" ht="12.75" customHeight="1" x14ac:dyDescent="0.2"/>
    <row r="52389" ht="12.75" customHeight="1" x14ac:dyDescent="0.2"/>
    <row r="52390" ht="12.75" customHeight="1" x14ac:dyDescent="0.2"/>
    <row r="52391" ht="12.75" customHeight="1" x14ac:dyDescent="0.2"/>
    <row r="52392" ht="12.75" customHeight="1" x14ac:dyDescent="0.2"/>
    <row r="52393" ht="12.75" customHeight="1" x14ac:dyDescent="0.2"/>
    <row r="52394" ht="12.75" customHeight="1" x14ac:dyDescent="0.2"/>
    <row r="52395" ht="12.75" customHeight="1" x14ac:dyDescent="0.2"/>
    <row r="52396" ht="12.75" customHeight="1" x14ac:dyDescent="0.2"/>
    <row r="52397" ht="12.75" customHeight="1" x14ac:dyDescent="0.2"/>
    <row r="52398" ht="12.75" customHeight="1" x14ac:dyDescent="0.2"/>
    <row r="52399" ht="12.75" customHeight="1" x14ac:dyDescent="0.2"/>
    <row r="52400" ht="12.75" customHeight="1" x14ac:dyDescent="0.2"/>
    <row r="52401" ht="12.75" customHeight="1" x14ac:dyDescent="0.2"/>
    <row r="52402" ht="12.75" customHeight="1" x14ac:dyDescent="0.2"/>
    <row r="52403" ht="12.75" customHeight="1" x14ac:dyDescent="0.2"/>
    <row r="52404" ht="12.75" customHeight="1" x14ac:dyDescent="0.2"/>
    <row r="52405" ht="12.75" customHeight="1" x14ac:dyDescent="0.2"/>
    <row r="52406" ht="12.75" customHeight="1" x14ac:dyDescent="0.2"/>
    <row r="52407" ht="12.75" customHeight="1" x14ac:dyDescent="0.2"/>
    <row r="52408" ht="12.75" customHeight="1" x14ac:dyDescent="0.2"/>
    <row r="52409" ht="12.75" customHeight="1" x14ac:dyDescent="0.2"/>
    <row r="52410" ht="12.75" customHeight="1" x14ac:dyDescent="0.2"/>
    <row r="52411" ht="12.75" customHeight="1" x14ac:dyDescent="0.2"/>
    <row r="52412" ht="12.75" customHeight="1" x14ac:dyDescent="0.2"/>
    <row r="52413" ht="12.75" customHeight="1" x14ac:dyDescent="0.2"/>
    <row r="52414" ht="12.75" customHeight="1" x14ac:dyDescent="0.2"/>
    <row r="52415" ht="12.75" customHeight="1" x14ac:dyDescent="0.2"/>
    <row r="52416" ht="12.75" customHeight="1" x14ac:dyDescent="0.2"/>
    <row r="52417" ht="12.75" customHeight="1" x14ac:dyDescent="0.2"/>
    <row r="52418" ht="12.75" customHeight="1" x14ac:dyDescent="0.2"/>
    <row r="52419" ht="12.75" customHeight="1" x14ac:dyDescent="0.2"/>
    <row r="52420" ht="12.75" customHeight="1" x14ac:dyDescent="0.2"/>
    <row r="52421" ht="12.75" customHeight="1" x14ac:dyDescent="0.2"/>
    <row r="52422" ht="12.75" customHeight="1" x14ac:dyDescent="0.2"/>
    <row r="52423" ht="12.75" customHeight="1" x14ac:dyDescent="0.2"/>
    <row r="52424" ht="12.75" customHeight="1" x14ac:dyDescent="0.2"/>
    <row r="52425" ht="12.75" customHeight="1" x14ac:dyDescent="0.2"/>
    <row r="52426" ht="12.75" customHeight="1" x14ac:dyDescent="0.2"/>
    <row r="52427" ht="12.75" customHeight="1" x14ac:dyDescent="0.2"/>
    <row r="52428" ht="12.75" customHeight="1" x14ac:dyDescent="0.2"/>
    <row r="52429" ht="12.75" customHeight="1" x14ac:dyDescent="0.2"/>
    <row r="52430" ht="12.75" customHeight="1" x14ac:dyDescent="0.2"/>
    <row r="52431" ht="12.75" customHeight="1" x14ac:dyDescent="0.2"/>
    <row r="52432" ht="12.75" customHeight="1" x14ac:dyDescent="0.2"/>
    <row r="52433" ht="12.75" customHeight="1" x14ac:dyDescent="0.2"/>
    <row r="52434" ht="12.75" customHeight="1" x14ac:dyDescent="0.2"/>
    <row r="52435" ht="12.75" customHeight="1" x14ac:dyDescent="0.2"/>
    <row r="52436" ht="12.75" customHeight="1" x14ac:dyDescent="0.2"/>
    <row r="52437" ht="12.75" customHeight="1" x14ac:dyDescent="0.2"/>
    <row r="52438" ht="12.75" customHeight="1" x14ac:dyDescent="0.2"/>
    <row r="52439" ht="12.75" customHeight="1" x14ac:dyDescent="0.2"/>
    <row r="52440" ht="12.75" customHeight="1" x14ac:dyDescent="0.2"/>
    <row r="52441" ht="12.75" customHeight="1" x14ac:dyDescent="0.2"/>
    <row r="52442" ht="12.75" customHeight="1" x14ac:dyDescent="0.2"/>
    <row r="52443" ht="12.75" customHeight="1" x14ac:dyDescent="0.2"/>
    <row r="52444" ht="12.75" customHeight="1" x14ac:dyDescent="0.2"/>
    <row r="52445" ht="12.75" customHeight="1" x14ac:dyDescent="0.2"/>
    <row r="52446" ht="12.75" customHeight="1" x14ac:dyDescent="0.2"/>
    <row r="52447" ht="12.75" customHeight="1" x14ac:dyDescent="0.2"/>
    <row r="52448" ht="12.75" customHeight="1" x14ac:dyDescent="0.2"/>
    <row r="52449" ht="12.75" customHeight="1" x14ac:dyDescent="0.2"/>
    <row r="52450" ht="12.75" customHeight="1" x14ac:dyDescent="0.2"/>
    <row r="52451" ht="12.75" customHeight="1" x14ac:dyDescent="0.2"/>
    <row r="52452" ht="12.75" customHeight="1" x14ac:dyDescent="0.2"/>
    <row r="52453" ht="12.75" customHeight="1" x14ac:dyDescent="0.2"/>
    <row r="52454" ht="12.75" customHeight="1" x14ac:dyDescent="0.2"/>
    <row r="52455" ht="12.75" customHeight="1" x14ac:dyDescent="0.2"/>
    <row r="52456" ht="12.75" customHeight="1" x14ac:dyDescent="0.2"/>
    <row r="52457" ht="12.75" customHeight="1" x14ac:dyDescent="0.2"/>
    <row r="52458" ht="12.75" customHeight="1" x14ac:dyDescent="0.2"/>
    <row r="52459" ht="12.75" customHeight="1" x14ac:dyDescent="0.2"/>
    <row r="52460" ht="12.75" customHeight="1" x14ac:dyDescent="0.2"/>
    <row r="52461" ht="12.75" customHeight="1" x14ac:dyDescent="0.2"/>
    <row r="52462" ht="12.75" customHeight="1" x14ac:dyDescent="0.2"/>
    <row r="52463" ht="12.75" customHeight="1" x14ac:dyDescent="0.2"/>
    <row r="52464" ht="12.75" customHeight="1" x14ac:dyDescent="0.2"/>
    <row r="52465" ht="12.75" customHeight="1" x14ac:dyDescent="0.2"/>
    <row r="52466" ht="12.75" customHeight="1" x14ac:dyDescent="0.2"/>
    <row r="52467" ht="12.75" customHeight="1" x14ac:dyDescent="0.2"/>
    <row r="52468" ht="12.75" customHeight="1" x14ac:dyDescent="0.2"/>
    <row r="52469" ht="12.75" customHeight="1" x14ac:dyDescent="0.2"/>
    <row r="52470" ht="12.75" customHeight="1" x14ac:dyDescent="0.2"/>
    <row r="52471" ht="12.75" customHeight="1" x14ac:dyDescent="0.2"/>
    <row r="52472" ht="12.75" customHeight="1" x14ac:dyDescent="0.2"/>
    <row r="52473" ht="12.75" customHeight="1" x14ac:dyDescent="0.2"/>
    <row r="52474" ht="12.75" customHeight="1" x14ac:dyDescent="0.2"/>
    <row r="52475" ht="12.75" customHeight="1" x14ac:dyDescent="0.2"/>
    <row r="52476" ht="12.75" customHeight="1" x14ac:dyDescent="0.2"/>
    <row r="52477" ht="12.75" customHeight="1" x14ac:dyDescent="0.2"/>
    <row r="52478" ht="12.75" customHeight="1" x14ac:dyDescent="0.2"/>
    <row r="52479" ht="12.75" customHeight="1" x14ac:dyDescent="0.2"/>
    <row r="52480" ht="12.75" customHeight="1" x14ac:dyDescent="0.2"/>
    <row r="52481" ht="12.75" customHeight="1" x14ac:dyDescent="0.2"/>
    <row r="52482" ht="12.75" customHeight="1" x14ac:dyDescent="0.2"/>
    <row r="52483" ht="12.75" customHeight="1" x14ac:dyDescent="0.2"/>
    <row r="52484" ht="12.75" customHeight="1" x14ac:dyDescent="0.2"/>
    <row r="52485" ht="12.75" customHeight="1" x14ac:dyDescent="0.2"/>
    <row r="52486" ht="12.75" customHeight="1" x14ac:dyDescent="0.2"/>
    <row r="52487" ht="12.75" customHeight="1" x14ac:dyDescent="0.2"/>
    <row r="52488" ht="12.75" customHeight="1" x14ac:dyDescent="0.2"/>
    <row r="52489" ht="12.75" customHeight="1" x14ac:dyDescent="0.2"/>
    <row r="52490" ht="12.75" customHeight="1" x14ac:dyDescent="0.2"/>
    <row r="52491" ht="12.75" customHeight="1" x14ac:dyDescent="0.2"/>
    <row r="52492" ht="12.75" customHeight="1" x14ac:dyDescent="0.2"/>
    <row r="52493" ht="12.75" customHeight="1" x14ac:dyDescent="0.2"/>
    <row r="52494" ht="12.75" customHeight="1" x14ac:dyDescent="0.2"/>
    <row r="52495" ht="12.75" customHeight="1" x14ac:dyDescent="0.2"/>
    <row r="52496" ht="12.75" customHeight="1" x14ac:dyDescent="0.2"/>
    <row r="52497" ht="12.75" customHeight="1" x14ac:dyDescent="0.2"/>
    <row r="52498" ht="12.75" customHeight="1" x14ac:dyDescent="0.2"/>
    <row r="52499" ht="12.75" customHeight="1" x14ac:dyDescent="0.2"/>
    <row r="52500" ht="12.75" customHeight="1" x14ac:dyDescent="0.2"/>
    <row r="52501" ht="12.75" customHeight="1" x14ac:dyDescent="0.2"/>
    <row r="52502" ht="12.75" customHeight="1" x14ac:dyDescent="0.2"/>
    <row r="52503" ht="12.75" customHeight="1" x14ac:dyDescent="0.2"/>
    <row r="52504" ht="12.75" customHeight="1" x14ac:dyDescent="0.2"/>
    <row r="52505" ht="12.75" customHeight="1" x14ac:dyDescent="0.2"/>
    <row r="52506" ht="12.75" customHeight="1" x14ac:dyDescent="0.2"/>
    <row r="52507" ht="12.75" customHeight="1" x14ac:dyDescent="0.2"/>
    <row r="52508" ht="12.75" customHeight="1" x14ac:dyDescent="0.2"/>
    <row r="52509" ht="12.75" customHeight="1" x14ac:dyDescent="0.2"/>
    <row r="52510" ht="12.75" customHeight="1" x14ac:dyDescent="0.2"/>
    <row r="52511" ht="12.75" customHeight="1" x14ac:dyDescent="0.2"/>
    <row r="52512" ht="12.75" customHeight="1" x14ac:dyDescent="0.2"/>
    <row r="52513" ht="12.75" customHeight="1" x14ac:dyDescent="0.2"/>
    <row r="52514" ht="12.75" customHeight="1" x14ac:dyDescent="0.2"/>
    <row r="52515" ht="12.75" customHeight="1" x14ac:dyDescent="0.2"/>
    <row r="52516" ht="12.75" customHeight="1" x14ac:dyDescent="0.2"/>
    <row r="52517" ht="12.75" customHeight="1" x14ac:dyDescent="0.2"/>
    <row r="52518" ht="12.75" customHeight="1" x14ac:dyDescent="0.2"/>
    <row r="52519" ht="12.75" customHeight="1" x14ac:dyDescent="0.2"/>
    <row r="52520" ht="12.75" customHeight="1" x14ac:dyDescent="0.2"/>
    <row r="52521" ht="12.75" customHeight="1" x14ac:dyDescent="0.2"/>
    <row r="52522" ht="12.75" customHeight="1" x14ac:dyDescent="0.2"/>
    <row r="52523" ht="12.75" customHeight="1" x14ac:dyDescent="0.2"/>
    <row r="52524" ht="12.75" customHeight="1" x14ac:dyDescent="0.2"/>
    <row r="52525" ht="12.75" customHeight="1" x14ac:dyDescent="0.2"/>
    <row r="52526" ht="12.75" customHeight="1" x14ac:dyDescent="0.2"/>
    <row r="52527" ht="12.75" customHeight="1" x14ac:dyDescent="0.2"/>
    <row r="52528" ht="12.75" customHeight="1" x14ac:dyDescent="0.2"/>
    <row r="52529" ht="12.75" customHeight="1" x14ac:dyDescent="0.2"/>
    <row r="52530" ht="12.75" customHeight="1" x14ac:dyDescent="0.2"/>
    <row r="52531" ht="12.75" customHeight="1" x14ac:dyDescent="0.2"/>
    <row r="52532" ht="12.75" customHeight="1" x14ac:dyDescent="0.2"/>
    <row r="52533" ht="12.75" customHeight="1" x14ac:dyDescent="0.2"/>
    <row r="52534" ht="12.75" customHeight="1" x14ac:dyDescent="0.2"/>
    <row r="52535" ht="12.75" customHeight="1" x14ac:dyDescent="0.2"/>
    <row r="52536" ht="12.75" customHeight="1" x14ac:dyDescent="0.2"/>
    <row r="52537" ht="12.75" customHeight="1" x14ac:dyDescent="0.2"/>
    <row r="52538" ht="12.75" customHeight="1" x14ac:dyDescent="0.2"/>
    <row r="52539" ht="12.75" customHeight="1" x14ac:dyDescent="0.2"/>
    <row r="52540" ht="12.75" customHeight="1" x14ac:dyDescent="0.2"/>
    <row r="52541" ht="12.75" customHeight="1" x14ac:dyDescent="0.2"/>
    <row r="52542" ht="12.75" customHeight="1" x14ac:dyDescent="0.2"/>
    <row r="52543" ht="12.75" customHeight="1" x14ac:dyDescent="0.2"/>
    <row r="52544" ht="12.75" customHeight="1" x14ac:dyDescent="0.2"/>
    <row r="52545" ht="12.75" customHeight="1" x14ac:dyDescent="0.2"/>
    <row r="52546" ht="12.75" customHeight="1" x14ac:dyDescent="0.2"/>
    <row r="52547" ht="12.75" customHeight="1" x14ac:dyDescent="0.2"/>
    <row r="52548" ht="12.75" customHeight="1" x14ac:dyDescent="0.2"/>
    <row r="52549" ht="12.75" customHeight="1" x14ac:dyDescent="0.2"/>
    <row r="52550" ht="12.75" customHeight="1" x14ac:dyDescent="0.2"/>
    <row r="52551" ht="12.75" customHeight="1" x14ac:dyDescent="0.2"/>
    <row r="52552" ht="12.75" customHeight="1" x14ac:dyDescent="0.2"/>
    <row r="52553" ht="12.75" customHeight="1" x14ac:dyDescent="0.2"/>
    <row r="52554" ht="12.75" customHeight="1" x14ac:dyDescent="0.2"/>
    <row r="52555" ht="12.75" customHeight="1" x14ac:dyDescent="0.2"/>
    <row r="52556" ht="12.75" customHeight="1" x14ac:dyDescent="0.2"/>
    <row r="52557" ht="12.75" customHeight="1" x14ac:dyDescent="0.2"/>
    <row r="52558" ht="12.75" customHeight="1" x14ac:dyDescent="0.2"/>
    <row r="52559" ht="12.75" customHeight="1" x14ac:dyDescent="0.2"/>
    <row r="52560" ht="12.75" customHeight="1" x14ac:dyDescent="0.2"/>
    <row r="52561" ht="12.75" customHeight="1" x14ac:dyDescent="0.2"/>
    <row r="52562" ht="12.75" customHeight="1" x14ac:dyDescent="0.2"/>
    <row r="52563" ht="12.75" customHeight="1" x14ac:dyDescent="0.2"/>
    <row r="52564" ht="12.75" customHeight="1" x14ac:dyDescent="0.2"/>
    <row r="52565" ht="12.75" customHeight="1" x14ac:dyDescent="0.2"/>
    <row r="52566" ht="12.75" customHeight="1" x14ac:dyDescent="0.2"/>
    <row r="52567" ht="12.75" customHeight="1" x14ac:dyDescent="0.2"/>
    <row r="52568" ht="12.75" customHeight="1" x14ac:dyDescent="0.2"/>
    <row r="52569" ht="12.75" customHeight="1" x14ac:dyDescent="0.2"/>
    <row r="52570" ht="12.75" customHeight="1" x14ac:dyDescent="0.2"/>
    <row r="52571" ht="12.75" customHeight="1" x14ac:dyDescent="0.2"/>
    <row r="52572" ht="12.75" customHeight="1" x14ac:dyDescent="0.2"/>
    <row r="52573" ht="12.75" customHeight="1" x14ac:dyDescent="0.2"/>
    <row r="52574" ht="12.75" customHeight="1" x14ac:dyDescent="0.2"/>
    <row r="52575" ht="12.75" customHeight="1" x14ac:dyDescent="0.2"/>
    <row r="52576" ht="12.75" customHeight="1" x14ac:dyDescent="0.2"/>
    <row r="52577" ht="12.75" customHeight="1" x14ac:dyDescent="0.2"/>
    <row r="52578" ht="12.75" customHeight="1" x14ac:dyDescent="0.2"/>
    <row r="52579" ht="12.75" customHeight="1" x14ac:dyDescent="0.2"/>
    <row r="52580" ht="12.75" customHeight="1" x14ac:dyDescent="0.2"/>
    <row r="52581" ht="12.75" customHeight="1" x14ac:dyDescent="0.2"/>
    <row r="52582" ht="12.75" customHeight="1" x14ac:dyDescent="0.2"/>
    <row r="52583" ht="12.75" customHeight="1" x14ac:dyDescent="0.2"/>
    <row r="52584" ht="12.75" customHeight="1" x14ac:dyDescent="0.2"/>
    <row r="52585" ht="12.75" customHeight="1" x14ac:dyDescent="0.2"/>
    <row r="52586" ht="12.75" customHeight="1" x14ac:dyDescent="0.2"/>
    <row r="52587" ht="12.75" customHeight="1" x14ac:dyDescent="0.2"/>
    <row r="52588" ht="12.75" customHeight="1" x14ac:dyDescent="0.2"/>
    <row r="52589" ht="12.75" customHeight="1" x14ac:dyDescent="0.2"/>
    <row r="52590" ht="12.75" customHeight="1" x14ac:dyDescent="0.2"/>
    <row r="52591" ht="12.75" customHeight="1" x14ac:dyDescent="0.2"/>
    <row r="52592" ht="12.75" customHeight="1" x14ac:dyDescent="0.2"/>
    <row r="52593" ht="12.75" customHeight="1" x14ac:dyDescent="0.2"/>
    <row r="52594" ht="12.75" customHeight="1" x14ac:dyDescent="0.2"/>
    <row r="52595" ht="12.75" customHeight="1" x14ac:dyDescent="0.2"/>
    <row r="52596" ht="12.75" customHeight="1" x14ac:dyDescent="0.2"/>
    <row r="52597" ht="12.75" customHeight="1" x14ac:dyDescent="0.2"/>
    <row r="52598" ht="12.75" customHeight="1" x14ac:dyDescent="0.2"/>
    <row r="52599" ht="12.75" customHeight="1" x14ac:dyDescent="0.2"/>
    <row r="52600" ht="12.75" customHeight="1" x14ac:dyDescent="0.2"/>
    <row r="52601" ht="12.75" customHeight="1" x14ac:dyDescent="0.2"/>
    <row r="52602" ht="12.75" customHeight="1" x14ac:dyDescent="0.2"/>
    <row r="52603" ht="12.75" customHeight="1" x14ac:dyDescent="0.2"/>
    <row r="52604" ht="12.75" customHeight="1" x14ac:dyDescent="0.2"/>
    <row r="52605" ht="12.75" customHeight="1" x14ac:dyDescent="0.2"/>
    <row r="52606" ht="12.75" customHeight="1" x14ac:dyDescent="0.2"/>
    <row r="52607" ht="12.75" customHeight="1" x14ac:dyDescent="0.2"/>
    <row r="52608" ht="12.75" customHeight="1" x14ac:dyDescent="0.2"/>
    <row r="52609" ht="12.75" customHeight="1" x14ac:dyDescent="0.2"/>
    <row r="52610" ht="12.75" customHeight="1" x14ac:dyDescent="0.2"/>
    <row r="52611" ht="12.75" customHeight="1" x14ac:dyDescent="0.2"/>
    <row r="52612" ht="12.75" customHeight="1" x14ac:dyDescent="0.2"/>
    <row r="52613" ht="12.75" customHeight="1" x14ac:dyDescent="0.2"/>
    <row r="52614" ht="12.75" customHeight="1" x14ac:dyDescent="0.2"/>
    <row r="52615" ht="12.75" customHeight="1" x14ac:dyDescent="0.2"/>
    <row r="52616" ht="12.75" customHeight="1" x14ac:dyDescent="0.2"/>
    <row r="52617" ht="12.75" customHeight="1" x14ac:dyDescent="0.2"/>
    <row r="52618" ht="12.75" customHeight="1" x14ac:dyDescent="0.2"/>
    <row r="52619" ht="12.75" customHeight="1" x14ac:dyDescent="0.2"/>
    <row r="52620" ht="12.75" customHeight="1" x14ac:dyDescent="0.2"/>
    <row r="52621" ht="12.75" customHeight="1" x14ac:dyDescent="0.2"/>
    <row r="52622" ht="12.75" customHeight="1" x14ac:dyDescent="0.2"/>
    <row r="52623" ht="12.75" customHeight="1" x14ac:dyDescent="0.2"/>
    <row r="52624" ht="12.75" customHeight="1" x14ac:dyDescent="0.2"/>
    <row r="52625" ht="12.75" customHeight="1" x14ac:dyDescent="0.2"/>
    <row r="52626" ht="12.75" customHeight="1" x14ac:dyDescent="0.2"/>
    <row r="52627" ht="12.75" customHeight="1" x14ac:dyDescent="0.2"/>
    <row r="52628" ht="12.75" customHeight="1" x14ac:dyDescent="0.2"/>
    <row r="52629" ht="12.75" customHeight="1" x14ac:dyDescent="0.2"/>
    <row r="52630" ht="12.75" customHeight="1" x14ac:dyDescent="0.2"/>
    <row r="52631" ht="12.75" customHeight="1" x14ac:dyDescent="0.2"/>
    <row r="52632" ht="12.75" customHeight="1" x14ac:dyDescent="0.2"/>
    <row r="52633" ht="12.75" customHeight="1" x14ac:dyDescent="0.2"/>
    <row r="52634" ht="12.75" customHeight="1" x14ac:dyDescent="0.2"/>
    <row r="52635" ht="12.75" customHeight="1" x14ac:dyDescent="0.2"/>
    <row r="52636" ht="12.75" customHeight="1" x14ac:dyDescent="0.2"/>
    <row r="52637" ht="12.75" customHeight="1" x14ac:dyDescent="0.2"/>
    <row r="52638" ht="12.75" customHeight="1" x14ac:dyDescent="0.2"/>
    <row r="52639" ht="12.75" customHeight="1" x14ac:dyDescent="0.2"/>
    <row r="52640" ht="12.75" customHeight="1" x14ac:dyDescent="0.2"/>
    <row r="52641" ht="12.75" customHeight="1" x14ac:dyDescent="0.2"/>
    <row r="52642" ht="12.75" customHeight="1" x14ac:dyDescent="0.2"/>
    <row r="52643" ht="12.75" customHeight="1" x14ac:dyDescent="0.2"/>
    <row r="52644" ht="12.75" customHeight="1" x14ac:dyDescent="0.2"/>
    <row r="52645" ht="12.75" customHeight="1" x14ac:dyDescent="0.2"/>
    <row r="52646" ht="12.75" customHeight="1" x14ac:dyDescent="0.2"/>
    <row r="52647" ht="12.75" customHeight="1" x14ac:dyDescent="0.2"/>
    <row r="52648" ht="12.75" customHeight="1" x14ac:dyDescent="0.2"/>
    <row r="52649" ht="12.75" customHeight="1" x14ac:dyDescent="0.2"/>
    <row r="52650" ht="12.75" customHeight="1" x14ac:dyDescent="0.2"/>
    <row r="52651" ht="12.75" customHeight="1" x14ac:dyDescent="0.2"/>
    <row r="52652" ht="12.75" customHeight="1" x14ac:dyDescent="0.2"/>
    <row r="52653" ht="12.75" customHeight="1" x14ac:dyDescent="0.2"/>
    <row r="52654" ht="12.75" customHeight="1" x14ac:dyDescent="0.2"/>
    <row r="52655" ht="12.75" customHeight="1" x14ac:dyDescent="0.2"/>
    <row r="52656" ht="12.75" customHeight="1" x14ac:dyDescent="0.2"/>
    <row r="52657" ht="12.75" customHeight="1" x14ac:dyDescent="0.2"/>
    <row r="52658" ht="12.75" customHeight="1" x14ac:dyDescent="0.2"/>
    <row r="52659" ht="12.75" customHeight="1" x14ac:dyDescent="0.2"/>
    <row r="52660" ht="12.75" customHeight="1" x14ac:dyDescent="0.2"/>
    <row r="52661" ht="12.75" customHeight="1" x14ac:dyDescent="0.2"/>
    <row r="52662" ht="12.75" customHeight="1" x14ac:dyDescent="0.2"/>
    <row r="52663" ht="12.75" customHeight="1" x14ac:dyDescent="0.2"/>
    <row r="52664" ht="12.75" customHeight="1" x14ac:dyDescent="0.2"/>
    <row r="52665" ht="12.75" customHeight="1" x14ac:dyDescent="0.2"/>
    <row r="52666" ht="12.75" customHeight="1" x14ac:dyDescent="0.2"/>
    <row r="52667" ht="12.75" customHeight="1" x14ac:dyDescent="0.2"/>
    <row r="52668" ht="12.75" customHeight="1" x14ac:dyDescent="0.2"/>
    <row r="52669" ht="12.75" customHeight="1" x14ac:dyDescent="0.2"/>
    <row r="52670" ht="12.75" customHeight="1" x14ac:dyDescent="0.2"/>
    <row r="52671" ht="12.75" customHeight="1" x14ac:dyDescent="0.2"/>
    <row r="52672" ht="12.75" customHeight="1" x14ac:dyDescent="0.2"/>
    <row r="52673" ht="12.75" customHeight="1" x14ac:dyDescent="0.2"/>
    <row r="52674" ht="12.75" customHeight="1" x14ac:dyDescent="0.2"/>
    <row r="52675" ht="12.75" customHeight="1" x14ac:dyDescent="0.2"/>
    <row r="52676" ht="12.75" customHeight="1" x14ac:dyDescent="0.2"/>
    <row r="52677" ht="12.75" customHeight="1" x14ac:dyDescent="0.2"/>
    <row r="52678" ht="12.75" customHeight="1" x14ac:dyDescent="0.2"/>
    <row r="52679" ht="12.75" customHeight="1" x14ac:dyDescent="0.2"/>
    <row r="52680" ht="12.75" customHeight="1" x14ac:dyDescent="0.2"/>
    <row r="52681" ht="12.75" customHeight="1" x14ac:dyDescent="0.2"/>
    <row r="52682" ht="12.75" customHeight="1" x14ac:dyDescent="0.2"/>
    <row r="52683" ht="12.75" customHeight="1" x14ac:dyDescent="0.2"/>
    <row r="52684" ht="12.75" customHeight="1" x14ac:dyDescent="0.2"/>
    <row r="52685" ht="12.75" customHeight="1" x14ac:dyDescent="0.2"/>
    <row r="52686" ht="12.75" customHeight="1" x14ac:dyDescent="0.2"/>
    <row r="52687" ht="12.75" customHeight="1" x14ac:dyDescent="0.2"/>
    <row r="52688" ht="12.75" customHeight="1" x14ac:dyDescent="0.2"/>
    <row r="52689" ht="12.75" customHeight="1" x14ac:dyDescent="0.2"/>
    <row r="52690" ht="12.75" customHeight="1" x14ac:dyDescent="0.2"/>
    <row r="52691" ht="12.75" customHeight="1" x14ac:dyDescent="0.2"/>
    <row r="52692" ht="12.75" customHeight="1" x14ac:dyDescent="0.2"/>
    <row r="52693" ht="12.75" customHeight="1" x14ac:dyDescent="0.2"/>
    <row r="52694" ht="12.75" customHeight="1" x14ac:dyDescent="0.2"/>
    <row r="52695" ht="12.75" customHeight="1" x14ac:dyDescent="0.2"/>
    <row r="52696" ht="12.75" customHeight="1" x14ac:dyDescent="0.2"/>
    <row r="52697" ht="12.75" customHeight="1" x14ac:dyDescent="0.2"/>
    <row r="52698" ht="12.75" customHeight="1" x14ac:dyDescent="0.2"/>
    <row r="52699" ht="12.75" customHeight="1" x14ac:dyDescent="0.2"/>
    <row r="52700" ht="12.75" customHeight="1" x14ac:dyDescent="0.2"/>
    <row r="52701" ht="12.75" customHeight="1" x14ac:dyDescent="0.2"/>
    <row r="52702" ht="12.75" customHeight="1" x14ac:dyDescent="0.2"/>
    <row r="52703" ht="12.75" customHeight="1" x14ac:dyDescent="0.2"/>
    <row r="52704" ht="12.75" customHeight="1" x14ac:dyDescent="0.2"/>
    <row r="52705" ht="12.75" customHeight="1" x14ac:dyDescent="0.2"/>
    <row r="52706" ht="12.75" customHeight="1" x14ac:dyDescent="0.2"/>
    <row r="52707" ht="12.75" customHeight="1" x14ac:dyDescent="0.2"/>
    <row r="52708" ht="12.75" customHeight="1" x14ac:dyDescent="0.2"/>
    <row r="52709" ht="12.75" customHeight="1" x14ac:dyDescent="0.2"/>
    <row r="52710" ht="12.75" customHeight="1" x14ac:dyDescent="0.2"/>
    <row r="52711" ht="12.75" customHeight="1" x14ac:dyDescent="0.2"/>
    <row r="52712" ht="12.75" customHeight="1" x14ac:dyDescent="0.2"/>
    <row r="52713" ht="12.75" customHeight="1" x14ac:dyDescent="0.2"/>
    <row r="52714" ht="12.75" customHeight="1" x14ac:dyDescent="0.2"/>
    <row r="52715" ht="12.75" customHeight="1" x14ac:dyDescent="0.2"/>
    <row r="52716" ht="12.75" customHeight="1" x14ac:dyDescent="0.2"/>
    <row r="52717" ht="12.75" customHeight="1" x14ac:dyDescent="0.2"/>
    <row r="52718" ht="12.75" customHeight="1" x14ac:dyDescent="0.2"/>
    <row r="52719" ht="12.75" customHeight="1" x14ac:dyDescent="0.2"/>
    <row r="52720" ht="12.75" customHeight="1" x14ac:dyDescent="0.2"/>
    <row r="52721" ht="12.75" customHeight="1" x14ac:dyDescent="0.2"/>
    <row r="52722" ht="12.75" customHeight="1" x14ac:dyDescent="0.2"/>
    <row r="52723" ht="12.75" customHeight="1" x14ac:dyDescent="0.2"/>
    <row r="52724" ht="12.75" customHeight="1" x14ac:dyDescent="0.2"/>
    <row r="52725" ht="12.75" customHeight="1" x14ac:dyDescent="0.2"/>
    <row r="52726" ht="12.75" customHeight="1" x14ac:dyDescent="0.2"/>
    <row r="52727" ht="12.75" customHeight="1" x14ac:dyDescent="0.2"/>
    <row r="52728" ht="12.75" customHeight="1" x14ac:dyDescent="0.2"/>
    <row r="52729" ht="12.75" customHeight="1" x14ac:dyDescent="0.2"/>
    <row r="52730" ht="12.75" customHeight="1" x14ac:dyDescent="0.2"/>
    <row r="52731" ht="12.75" customHeight="1" x14ac:dyDescent="0.2"/>
    <row r="52732" ht="12.75" customHeight="1" x14ac:dyDescent="0.2"/>
    <row r="52733" ht="12.75" customHeight="1" x14ac:dyDescent="0.2"/>
    <row r="52734" ht="12.75" customHeight="1" x14ac:dyDescent="0.2"/>
    <row r="52735" ht="12.75" customHeight="1" x14ac:dyDescent="0.2"/>
    <row r="52736" ht="12.75" customHeight="1" x14ac:dyDescent="0.2"/>
    <row r="52737" ht="12.75" customHeight="1" x14ac:dyDescent="0.2"/>
    <row r="52738" ht="12.75" customHeight="1" x14ac:dyDescent="0.2"/>
    <row r="52739" ht="12.75" customHeight="1" x14ac:dyDescent="0.2"/>
    <row r="52740" ht="12.75" customHeight="1" x14ac:dyDescent="0.2"/>
    <row r="52741" ht="12.75" customHeight="1" x14ac:dyDescent="0.2"/>
    <row r="52742" ht="12.75" customHeight="1" x14ac:dyDescent="0.2"/>
    <row r="52743" ht="12.75" customHeight="1" x14ac:dyDescent="0.2"/>
    <row r="52744" ht="12.75" customHeight="1" x14ac:dyDescent="0.2"/>
    <row r="52745" ht="12.75" customHeight="1" x14ac:dyDescent="0.2"/>
    <row r="52746" ht="12.75" customHeight="1" x14ac:dyDescent="0.2"/>
    <row r="52747" ht="12.75" customHeight="1" x14ac:dyDescent="0.2"/>
    <row r="52748" ht="12.75" customHeight="1" x14ac:dyDescent="0.2"/>
    <row r="52749" ht="12.75" customHeight="1" x14ac:dyDescent="0.2"/>
    <row r="52750" ht="12.75" customHeight="1" x14ac:dyDescent="0.2"/>
    <row r="52751" ht="12.75" customHeight="1" x14ac:dyDescent="0.2"/>
    <row r="52752" ht="12.75" customHeight="1" x14ac:dyDescent="0.2"/>
    <row r="52753" ht="12.75" customHeight="1" x14ac:dyDescent="0.2"/>
    <row r="52754" ht="12.75" customHeight="1" x14ac:dyDescent="0.2"/>
    <row r="52755" ht="12.75" customHeight="1" x14ac:dyDescent="0.2"/>
    <row r="52756" ht="12.75" customHeight="1" x14ac:dyDescent="0.2"/>
    <row r="52757" ht="12.75" customHeight="1" x14ac:dyDescent="0.2"/>
    <row r="52758" ht="12.75" customHeight="1" x14ac:dyDescent="0.2"/>
    <row r="52759" ht="12.75" customHeight="1" x14ac:dyDescent="0.2"/>
    <row r="52760" ht="12.75" customHeight="1" x14ac:dyDescent="0.2"/>
    <row r="52761" ht="12.75" customHeight="1" x14ac:dyDescent="0.2"/>
    <row r="52762" ht="12.75" customHeight="1" x14ac:dyDescent="0.2"/>
    <row r="52763" ht="12.75" customHeight="1" x14ac:dyDescent="0.2"/>
    <row r="52764" ht="12.75" customHeight="1" x14ac:dyDescent="0.2"/>
    <row r="52765" ht="12.75" customHeight="1" x14ac:dyDescent="0.2"/>
    <row r="52766" ht="12.75" customHeight="1" x14ac:dyDescent="0.2"/>
    <row r="52767" ht="12.75" customHeight="1" x14ac:dyDescent="0.2"/>
    <row r="52768" ht="12.75" customHeight="1" x14ac:dyDescent="0.2"/>
    <row r="52769" ht="12.75" customHeight="1" x14ac:dyDescent="0.2"/>
    <row r="52770" ht="12.75" customHeight="1" x14ac:dyDescent="0.2"/>
    <row r="52771" ht="12.75" customHeight="1" x14ac:dyDescent="0.2"/>
    <row r="52772" ht="12.75" customHeight="1" x14ac:dyDescent="0.2"/>
    <row r="52773" ht="12.75" customHeight="1" x14ac:dyDescent="0.2"/>
    <row r="52774" ht="12.75" customHeight="1" x14ac:dyDescent="0.2"/>
    <row r="52775" ht="12.75" customHeight="1" x14ac:dyDescent="0.2"/>
    <row r="52776" ht="12.75" customHeight="1" x14ac:dyDescent="0.2"/>
    <row r="52777" ht="12.75" customHeight="1" x14ac:dyDescent="0.2"/>
    <row r="52778" ht="12.75" customHeight="1" x14ac:dyDescent="0.2"/>
    <row r="52779" ht="12.75" customHeight="1" x14ac:dyDescent="0.2"/>
    <row r="52780" ht="12.75" customHeight="1" x14ac:dyDescent="0.2"/>
    <row r="52781" ht="12.75" customHeight="1" x14ac:dyDescent="0.2"/>
    <row r="52782" ht="12.75" customHeight="1" x14ac:dyDescent="0.2"/>
    <row r="52783" ht="12.75" customHeight="1" x14ac:dyDescent="0.2"/>
    <row r="52784" ht="12.75" customHeight="1" x14ac:dyDescent="0.2"/>
    <row r="52785" ht="12.75" customHeight="1" x14ac:dyDescent="0.2"/>
    <row r="52786" ht="12.75" customHeight="1" x14ac:dyDescent="0.2"/>
    <row r="52787" ht="12.75" customHeight="1" x14ac:dyDescent="0.2"/>
    <row r="52788" ht="12.75" customHeight="1" x14ac:dyDescent="0.2"/>
    <row r="52789" ht="12.75" customHeight="1" x14ac:dyDescent="0.2"/>
    <row r="52790" ht="12.75" customHeight="1" x14ac:dyDescent="0.2"/>
    <row r="52791" ht="12.75" customHeight="1" x14ac:dyDescent="0.2"/>
    <row r="52792" ht="12.75" customHeight="1" x14ac:dyDescent="0.2"/>
    <row r="52793" ht="12.75" customHeight="1" x14ac:dyDescent="0.2"/>
    <row r="52794" ht="12.75" customHeight="1" x14ac:dyDescent="0.2"/>
    <row r="52795" ht="12.75" customHeight="1" x14ac:dyDescent="0.2"/>
    <row r="52796" ht="12.75" customHeight="1" x14ac:dyDescent="0.2"/>
    <row r="52797" ht="12.75" customHeight="1" x14ac:dyDescent="0.2"/>
    <row r="52798" ht="12.75" customHeight="1" x14ac:dyDescent="0.2"/>
    <row r="52799" ht="12.75" customHeight="1" x14ac:dyDescent="0.2"/>
    <row r="52800" ht="12.75" customHeight="1" x14ac:dyDescent="0.2"/>
    <row r="52801" ht="12.75" customHeight="1" x14ac:dyDescent="0.2"/>
    <row r="52802" ht="12.75" customHeight="1" x14ac:dyDescent="0.2"/>
    <row r="52803" ht="12.75" customHeight="1" x14ac:dyDescent="0.2"/>
    <row r="52804" ht="12.75" customHeight="1" x14ac:dyDescent="0.2"/>
    <row r="52805" ht="12.75" customHeight="1" x14ac:dyDescent="0.2"/>
    <row r="52806" ht="12.75" customHeight="1" x14ac:dyDescent="0.2"/>
    <row r="52807" ht="12.75" customHeight="1" x14ac:dyDescent="0.2"/>
    <row r="52808" ht="12.75" customHeight="1" x14ac:dyDescent="0.2"/>
    <row r="52809" ht="12.75" customHeight="1" x14ac:dyDescent="0.2"/>
    <row r="52810" ht="12.75" customHeight="1" x14ac:dyDescent="0.2"/>
    <row r="52811" ht="12.75" customHeight="1" x14ac:dyDescent="0.2"/>
    <row r="52812" ht="12.75" customHeight="1" x14ac:dyDescent="0.2"/>
    <row r="52813" ht="12.75" customHeight="1" x14ac:dyDescent="0.2"/>
    <row r="52814" ht="12.75" customHeight="1" x14ac:dyDescent="0.2"/>
    <row r="52815" ht="12.75" customHeight="1" x14ac:dyDescent="0.2"/>
    <row r="52816" ht="12.75" customHeight="1" x14ac:dyDescent="0.2"/>
    <row r="52817" ht="12.75" customHeight="1" x14ac:dyDescent="0.2"/>
    <row r="52818" ht="12.75" customHeight="1" x14ac:dyDescent="0.2"/>
    <row r="52819" ht="12.75" customHeight="1" x14ac:dyDescent="0.2"/>
    <row r="52820" ht="12.75" customHeight="1" x14ac:dyDescent="0.2"/>
    <row r="52821" ht="12.75" customHeight="1" x14ac:dyDescent="0.2"/>
    <row r="52822" ht="12.75" customHeight="1" x14ac:dyDescent="0.2"/>
    <row r="52823" ht="12.75" customHeight="1" x14ac:dyDescent="0.2"/>
    <row r="52824" ht="12.75" customHeight="1" x14ac:dyDescent="0.2"/>
    <row r="52825" ht="12.75" customHeight="1" x14ac:dyDescent="0.2"/>
    <row r="52826" ht="12.75" customHeight="1" x14ac:dyDescent="0.2"/>
    <row r="52827" ht="12.75" customHeight="1" x14ac:dyDescent="0.2"/>
    <row r="52828" ht="12.75" customHeight="1" x14ac:dyDescent="0.2"/>
    <row r="52829" ht="12.75" customHeight="1" x14ac:dyDescent="0.2"/>
    <row r="52830" ht="12.75" customHeight="1" x14ac:dyDescent="0.2"/>
    <row r="52831" ht="12.75" customHeight="1" x14ac:dyDescent="0.2"/>
    <row r="52832" ht="12.75" customHeight="1" x14ac:dyDescent="0.2"/>
    <row r="52833" ht="12.75" customHeight="1" x14ac:dyDescent="0.2"/>
    <row r="52834" ht="12.75" customHeight="1" x14ac:dyDescent="0.2"/>
    <row r="52835" ht="12.75" customHeight="1" x14ac:dyDescent="0.2"/>
    <row r="52836" ht="12.75" customHeight="1" x14ac:dyDescent="0.2"/>
    <row r="52837" ht="12.75" customHeight="1" x14ac:dyDescent="0.2"/>
    <row r="52838" ht="12.75" customHeight="1" x14ac:dyDescent="0.2"/>
    <row r="52839" ht="12.75" customHeight="1" x14ac:dyDescent="0.2"/>
    <row r="52840" ht="12.75" customHeight="1" x14ac:dyDescent="0.2"/>
    <row r="52841" ht="12.75" customHeight="1" x14ac:dyDescent="0.2"/>
    <row r="52842" ht="12.75" customHeight="1" x14ac:dyDescent="0.2"/>
    <row r="52843" ht="12.75" customHeight="1" x14ac:dyDescent="0.2"/>
    <row r="52844" ht="12.75" customHeight="1" x14ac:dyDescent="0.2"/>
    <row r="52845" ht="12.75" customHeight="1" x14ac:dyDescent="0.2"/>
    <row r="52846" ht="12.75" customHeight="1" x14ac:dyDescent="0.2"/>
    <row r="52847" ht="12.75" customHeight="1" x14ac:dyDescent="0.2"/>
    <row r="52848" ht="12.75" customHeight="1" x14ac:dyDescent="0.2"/>
    <row r="52849" ht="12.75" customHeight="1" x14ac:dyDescent="0.2"/>
    <row r="52850" ht="12.75" customHeight="1" x14ac:dyDescent="0.2"/>
    <row r="52851" ht="12.75" customHeight="1" x14ac:dyDescent="0.2"/>
    <row r="52852" ht="12.75" customHeight="1" x14ac:dyDescent="0.2"/>
    <row r="52853" ht="12.75" customHeight="1" x14ac:dyDescent="0.2"/>
    <row r="52854" ht="12.75" customHeight="1" x14ac:dyDescent="0.2"/>
    <row r="52855" ht="12.75" customHeight="1" x14ac:dyDescent="0.2"/>
    <row r="52856" ht="12.75" customHeight="1" x14ac:dyDescent="0.2"/>
    <row r="52857" ht="12.75" customHeight="1" x14ac:dyDescent="0.2"/>
    <row r="52858" ht="12.75" customHeight="1" x14ac:dyDescent="0.2"/>
    <row r="52859" ht="12.75" customHeight="1" x14ac:dyDescent="0.2"/>
    <row r="52860" ht="12.75" customHeight="1" x14ac:dyDescent="0.2"/>
    <row r="52861" ht="12.75" customHeight="1" x14ac:dyDescent="0.2"/>
    <row r="52862" ht="12.75" customHeight="1" x14ac:dyDescent="0.2"/>
    <row r="52863" ht="12.75" customHeight="1" x14ac:dyDescent="0.2"/>
    <row r="52864" ht="12.75" customHeight="1" x14ac:dyDescent="0.2"/>
    <row r="52865" ht="12.75" customHeight="1" x14ac:dyDescent="0.2"/>
    <row r="52866" ht="12.75" customHeight="1" x14ac:dyDescent="0.2"/>
    <row r="52867" ht="12.75" customHeight="1" x14ac:dyDescent="0.2"/>
    <row r="52868" ht="12.75" customHeight="1" x14ac:dyDescent="0.2"/>
    <row r="52869" ht="12.75" customHeight="1" x14ac:dyDescent="0.2"/>
    <row r="52870" ht="12.75" customHeight="1" x14ac:dyDescent="0.2"/>
    <row r="52871" ht="12.75" customHeight="1" x14ac:dyDescent="0.2"/>
    <row r="52872" ht="12.75" customHeight="1" x14ac:dyDescent="0.2"/>
    <row r="52873" ht="12.75" customHeight="1" x14ac:dyDescent="0.2"/>
    <row r="52874" ht="12.75" customHeight="1" x14ac:dyDescent="0.2"/>
    <row r="52875" ht="12.75" customHeight="1" x14ac:dyDescent="0.2"/>
    <row r="52876" ht="12.75" customHeight="1" x14ac:dyDescent="0.2"/>
    <row r="52877" ht="12.75" customHeight="1" x14ac:dyDescent="0.2"/>
    <row r="52878" ht="12.75" customHeight="1" x14ac:dyDescent="0.2"/>
    <row r="52879" ht="12.75" customHeight="1" x14ac:dyDescent="0.2"/>
    <row r="52880" ht="12.75" customHeight="1" x14ac:dyDescent="0.2"/>
    <row r="52881" ht="12.75" customHeight="1" x14ac:dyDescent="0.2"/>
    <row r="52882" ht="12.75" customHeight="1" x14ac:dyDescent="0.2"/>
    <row r="52883" ht="12.75" customHeight="1" x14ac:dyDescent="0.2"/>
    <row r="52884" ht="12.75" customHeight="1" x14ac:dyDescent="0.2"/>
    <row r="52885" ht="12.75" customHeight="1" x14ac:dyDescent="0.2"/>
    <row r="52886" ht="12.75" customHeight="1" x14ac:dyDescent="0.2"/>
    <row r="52887" ht="12.75" customHeight="1" x14ac:dyDescent="0.2"/>
    <row r="52888" ht="12.75" customHeight="1" x14ac:dyDescent="0.2"/>
    <row r="52889" ht="12.75" customHeight="1" x14ac:dyDescent="0.2"/>
    <row r="52890" ht="12.75" customHeight="1" x14ac:dyDescent="0.2"/>
    <row r="52891" ht="12.75" customHeight="1" x14ac:dyDescent="0.2"/>
    <row r="52892" ht="12.75" customHeight="1" x14ac:dyDescent="0.2"/>
    <row r="52893" ht="12.75" customHeight="1" x14ac:dyDescent="0.2"/>
    <row r="52894" ht="12.75" customHeight="1" x14ac:dyDescent="0.2"/>
    <row r="52895" ht="12.75" customHeight="1" x14ac:dyDescent="0.2"/>
    <row r="52896" ht="12.75" customHeight="1" x14ac:dyDescent="0.2"/>
    <row r="52897" ht="12.75" customHeight="1" x14ac:dyDescent="0.2"/>
    <row r="52898" ht="12.75" customHeight="1" x14ac:dyDescent="0.2"/>
    <row r="52899" ht="12.75" customHeight="1" x14ac:dyDescent="0.2"/>
    <row r="52900" ht="12.75" customHeight="1" x14ac:dyDescent="0.2"/>
    <row r="52901" ht="12.75" customHeight="1" x14ac:dyDescent="0.2"/>
    <row r="52902" ht="12.75" customHeight="1" x14ac:dyDescent="0.2"/>
    <row r="52903" ht="12.75" customHeight="1" x14ac:dyDescent="0.2"/>
    <row r="52904" ht="12.75" customHeight="1" x14ac:dyDescent="0.2"/>
    <row r="52905" ht="12.75" customHeight="1" x14ac:dyDescent="0.2"/>
    <row r="52906" ht="12.75" customHeight="1" x14ac:dyDescent="0.2"/>
    <row r="52907" ht="12.75" customHeight="1" x14ac:dyDescent="0.2"/>
    <row r="52908" ht="12.75" customHeight="1" x14ac:dyDescent="0.2"/>
    <row r="52909" ht="12.75" customHeight="1" x14ac:dyDescent="0.2"/>
    <row r="52910" ht="12.75" customHeight="1" x14ac:dyDescent="0.2"/>
    <row r="52911" ht="12.75" customHeight="1" x14ac:dyDescent="0.2"/>
    <row r="52912" ht="12.75" customHeight="1" x14ac:dyDescent="0.2"/>
    <row r="52913" ht="12.75" customHeight="1" x14ac:dyDescent="0.2"/>
    <row r="52914" ht="12.75" customHeight="1" x14ac:dyDescent="0.2"/>
    <row r="52915" ht="12.75" customHeight="1" x14ac:dyDescent="0.2"/>
    <row r="52916" ht="12.75" customHeight="1" x14ac:dyDescent="0.2"/>
    <row r="52917" ht="12.75" customHeight="1" x14ac:dyDescent="0.2"/>
    <row r="52918" ht="12.75" customHeight="1" x14ac:dyDescent="0.2"/>
    <row r="52919" ht="12.75" customHeight="1" x14ac:dyDescent="0.2"/>
    <row r="52920" ht="12.75" customHeight="1" x14ac:dyDescent="0.2"/>
    <row r="52921" ht="12.75" customHeight="1" x14ac:dyDescent="0.2"/>
    <row r="52922" ht="12.75" customHeight="1" x14ac:dyDescent="0.2"/>
    <row r="52923" ht="12.75" customHeight="1" x14ac:dyDescent="0.2"/>
    <row r="52924" ht="12.75" customHeight="1" x14ac:dyDescent="0.2"/>
    <row r="52925" ht="12.75" customHeight="1" x14ac:dyDescent="0.2"/>
    <row r="52926" ht="12.75" customHeight="1" x14ac:dyDescent="0.2"/>
    <row r="52927" ht="12.75" customHeight="1" x14ac:dyDescent="0.2"/>
    <row r="52928" ht="12.75" customHeight="1" x14ac:dyDescent="0.2"/>
    <row r="52929" ht="12.75" customHeight="1" x14ac:dyDescent="0.2"/>
    <row r="52930" ht="12.75" customHeight="1" x14ac:dyDescent="0.2"/>
    <row r="52931" ht="12.75" customHeight="1" x14ac:dyDescent="0.2"/>
    <row r="52932" ht="12.75" customHeight="1" x14ac:dyDescent="0.2"/>
    <row r="52933" ht="12.75" customHeight="1" x14ac:dyDescent="0.2"/>
    <row r="52934" ht="12.75" customHeight="1" x14ac:dyDescent="0.2"/>
    <row r="52935" ht="12.75" customHeight="1" x14ac:dyDescent="0.2"/>
    <row r="52936" ht="12.75" customHeight="1" x14ac:dyDescent="0.2"/>
    <row r="52937" ht="12.75" customHeight="1" x14ac:dyDescent="0.2"/>
    <row r="52938" ht="12.75" customHeight="1" x14ac:dyDescent="0.2"/>
    <row r="52939" ht="12.75" customHeight="1" x14ac:dyDescent="0.2"/>
    <row r="52940" ht="12.75" customHeight="1" x14ac:dyDescent="0.2"/>
    <row r="52941" ht="12.75" customHeight="1" x14ac:dyDescent="0.2"/>
    <row r="52942" ht="12.75" customHeight="1" x14ac:dyDescent="0.2"/>
    <row r="52943" ht="12.75" customHeight="1" x14ac:dyDescent="0.2"/>
  </sheetData>
  <mergeCells count="434">
    <mergeCell ref="B478:J478"/>
    <mergeCell ref="B455:J455"/>
    <mergeCell ref="B432:J432"/>
    <mergeCell ref="B409:J409"/>
    <mergeCell ref="B386:J386"/>
    <mergeCell ref="B685:J685"/>
    <mergeCell ref="B662:J662"/>
    <mergeCell ref="B639:J639"/>
    <mergeCell ref="B616:J616"/>
    <mergeCell ref="B593:J593"/>
    <mergeCell ref="B570:J570"/>
    <mergeCell ref="B547:J547"/>
    <mergeCell ref="B524:J524"/>
    <mergeCell ref="B501:J501"/>
    <mergeCell ref="B551:J551"/>
    <mergeCell ref="B481:J481"/>
    <mergeCell ref="B435:J435"/>
    <mergeCell ref="B688:J688"/>
    <mergeCell ref="B1047:J1047"/>
    <mergeCell ref="B1026:J1026"/>
    <mergeCell ref="B1005:J1005"/>
    <mergeCell ref="B984:J984"/>
    <mergeCell ref="B963:J963"/>
    <mergeCell ref="B942:J942"/>
    <mergeCell ref="B921:J921"/>
    <mergeCell ref="B900:J900"/>
    <mergeCell ref="B879:J879"/>
    <mergeCell ref="B858:J858"/>
    <mergeCell ref="B837:J837"/>
    <mergeCell ref="B816:J816"/>
    <mergeCell ref="B795:J795"/>
    <mergeCell ref="B774:J774"/>
    <mergeCell ref="B753:J753"/>
    <mergeCell ref="B731:J731"/>
    <mergeCell ref="B708:J708"/>
    <mergeCell ref="B924:J924"/>
    <mergeCell ref="B925:J925"/>
    <mergeCell ref="B903:J903"/>
    <mergeCell ref="B819:J819"/>
    <mergeCell ref="AH988:AH989"/>
    <mergeCell ref="AI988:AI989"/>
    <mergeCell ref="B987:J987"/>
    <mergeCell ref="A988:A989"/>
    <mergeCell ref="B988:J988"/>
    <mergeCell ref="K988:K989"/>
    <mergeCell ref="AC988:AC989"/>
    <mergeCell ref="AD988:AD989"/>
    <mergeCell ref="AE988:AE989"/>
    <mergeCell ref="AF988:AF989"/>
    <mergeCell ref="AG988:AG989"/>
    <mergeCell ref="AH967:AH968"/>
    <mergeCell ref="AI967:AI968"/>
    <mergeCell ref="B966:J966"/>
    <mergeCell ref="A967:A968"/>
    <mergeCell ref="B967:J967"/>
    <mergeCell ref="K967:K968"/>
    <mergeCell ref="AC967:AC968"/>
    <mergeCell ref="AD967:AD968"/>
    <mergeCell ref="AE967:AE968"/>
    <mergeCell ref="AF967:AF968"/>
    <mergeCell ref="AG967:AG968"/>
    <mergeCell ref="AH946:AH947"/>
    <mergeCell ref="AI946:AI947"/>
    <mergeCell ref="B945:J945"/>
    <mergeCell ref="A946:A947"/>
    <mergeCell ref="B946:J946"/>
    <mergeCell ref="K946:K947"/>
    <mergeCell ref="AC946:AC947"/>
    <mergeCell ref="AD946:AD947"/>
    <mergeCell ref="AE946:AE947"/>
    <mergeCell ref="AF946:AF947"/>
    <mergeCell ref="AG946:AG947"/>
    <mergeCell ref="AI643:AI644"/>
    <mergeCell ref="AC666:AC667"/>
    <mergeCell ref="AD666:AD667"/>
    <mergeCell ref="AE666:AE667"/>
    <mergeCell ref="AF666:AF667"/>
    <mergeCell ref="AG666:AG667"/>
    <mergeCell ref="AH666:AH667"/>
    <mergeCell ref="AI666:AI667"/>
    <mergeCell ref="AC620:AC621"/>
    <mergeCell ref="AD620:AD621"/>
    <mergeCell ref="AE620:AE621"/>
    <mergeCell ref="AF620:AF621"/>
    <mergeCell ref="AG620:AG621"/>
    <mergeCell ref="AH620:AH621"/>
    <mergeCell ref="AI620:AI621"/>
    <mergeCell ref="AC643:AC644"/>
    <mergeCell ref="AD643:AD644"/>
    <mergeCell ref="AE643:AE644"/>
    <mergeCell ref="AF643:AF644"/>
    <mergeCell ref="AG643:AG644"/>
    <mergeCell ref="AH643:AH644"/>
    <mergeCell ref="AC574:AC575"/>
    <mergeCell ref="AD574:AD575"/>
    <mergeCell ref="AE574:AE575"/>
    <mergeCell ref="AF574:AF575"/>
    <mergeCell ref="AG574:AG575"/>
    <mergeCell ref="AH574:AH575"/>
    <mergeCell ref="AI574:AI575"/>
    <mergeCell ref="AC597:AC598"/>
    <mergeCell ref="AD597:AD598"/>
    <mergeCell ref="AE597:AE598"/>
    <mergeCell ref="AF597:AF598"/>
    <mergeCell ref="AG597:AG598"/>
    <mergeCell ref="AH597:AH598"/>
    <mergeCell ref="AI597:AI598"/>
    <mergeCell ref="K551:K552"/>
    <mergeCell ref="AC551:AC552"/>
    <mergeCell ref="AD551:AD552"/>
    <mergeCell ref="AE551:AE552"/>
    <mergeCell ref="AF551:AF552"/>
    <mergeCell ref="AG551:AG552"/>
    <mergeCell ref="AH551:AH552"/>
    <mergeCell ref="AI551:AI552"/>
    <mergeCell ref="AC505:AC506"/>
    <mergeCell ref="AD505:AD506"/>
    <mergeCell ref="AE505:AE506"/>
    <mergeCell ref="AF505:AF506"/>
    <mergeCell ref="AG505:AG506"/>
    <mergeCell ref="AH505:AH506"/>
    <mergeCell ref="AI505:AI506"/>
    <mergeCell ref="AC528:AC529"/>
    <mergeCell ref="AD528:AD529"/>
    <mergeCell ref="AE528:AE529"/>
    <mergeCell ref="AF528:AF529"/>
    <mergeCell ref="AG528:AG529"/>
    <mergeCell ref="AH528:AH529"/>
    <mergeCell ref="AI528:AI529"/>
    <mergeCell ref="V66:W66"/>
    <mergeCell ref="AM67:AV67"/>
    <mergeCell ref="B50:I50"/>
    <mergeCell ref="B66:I66"/>
    <mergeCell ref="L66:M66"/>
    <mergeCell ref="N66:O66"/>
    <mergeCell ref="P66:Q66"/>
    <mergeCell ref="R66:S66"/>
    <mergeCell ref="T66:U66"/>
    <mergeCell ref="L34:M34"/>
    <mergeCell ref="N34:O34"/>
    <mergeCell ref="P34:Q34"/>
    <mergeCell ref="R34:S34"/>
    <mergeCell ref="T34:U34"/>
    <mergeCell ref="V34:W34"/>
    <mergeCell ref="AM40:AV40"/>
    <mergeCell ref="B34:I34"/>
    <mergeCell ref="L50:M50"/>
    <mergeCell ref="N50:O50"/>
    <mergeCell ref="P50:Q50"/>
    <mergeCell ref="R50:S50"/>
    <mergeCell ref="T50:U50"/>
    <mergeCell ref="V50:W50"/>
    <mergeCell ref="T16:U16"/>
    <mergeCell ref="V16:W16"/>
    <mergeCell ref="AM17:AV17"/>
    <mergeCell ref="L15:R15"/>
    <mergeCell ref="X15:AA15"/>
    <mergeCell ref="B16:I16"/>
    <mergeCell ref="L16:M16"/>
    <mergeCell ref="N16:O16"/>
    <mergeCell ref="P16:Q16"/>
    <mergeCell ref="R16:S16"/>
    <mergeCell ref="AC925:AC926"/>
    <mergeCell ref="AD925:AD926"/>
    <mergeCell ref="AE925:AE926"/>
    <mergeCell ref="AF925:AF926"/>
    <mergeCell ref="AG925:AG926"/>
    <mergeCell ref="AH925:AH926"/>
    <mergeCell ref="AI925:AI926"/>
    <mergeCell ref="AC904:AC905"/>
    <mergeCell ref="AD904:AD905"/>
    <mergeCell ref="AE904:AE905"/>
    <mergeCell ref="AF904:AF905"/>
    <mergeCell ref="AG904:AG905"/>
    <mergeCell ref="AH904:AH905"/>
    <mergeCell ref="AI904:AI905"/>
    <mergeCell ref="AC459:AC460"/>
    <mergeCell ref="AD459:AD460"/>
    <mergeCell ref="AE459:AE460"/>
    <mergeCell ref="AF459:AF460"/>
    <mergeCell ref="AG459:AG460"/>
    <mergeCell ref="AH459:AH460"/>
    <mergeCell ref="AI459:AI460"/>
    <mergeCell ref="AC482:AC483"/>
    <mergeCell ref="AD482:AD483"/>
    <mergeCell ref="AE482:AE483"/>
    <mergeCell ref="AF482:AF483"/>
    <mergeCell ref="AG482:AG483"/>
    <mergeCell ref="AH482:AH483"/>
    <mergeCell ref="AI482:AI483"/>
    <mergeCell ref="AC413:AC414"/>
    <mergeCell ref="AD413:AD414"/>
    <mergeCell ref="AE413:AE414"/>
    <mergeCell ref="AF413:AF414"/>
    <mergeCell ref="AG413:AG414"/>
    <mergeCell ref="AH413:AH414"/>
    <mergeCell ref="AI413:AI414"/>
    <mergeCell ref="AC436:AC437"/>
    <mergeCell ref="AD436:AD437"/>
    <mergeCell ref="AE436:AE437"/>
    <mergeCell ref="AF436:AF437"/>
    <mergeCell ref="AG436:AG437"/>
    <mergeCell ref="AH436:AH437"/>
    <mergeCell ref="AI436:AI437"/>
    <mergeCell ref="AH390:AH391"/>
    <mergeCell ref="AI390:AI391"/>
    <mergeCell ref="AH367:AH368"/>
    <mergeCell ref="AI367:AI368"/>
    <mergeCell ref="AC390:AC391"/>
    <mergeCell ref="AD390:AD391"/>
    <mergeCell ref="AE390:AE391"/>
    <mergeCell ref="AF390:AF391"/>
    <mergeCell ref="AG390:AG391"/>
    <mergeCell ref="AC367:AC368"/>
    <mergeCell ref="AD367:AD368"/>
    <mergeCell ref="AE367:AE368"/>
    <mergeCell ref="AF367:AF368"/>
    <mergeCell ref="AG367:AG368"/>
    <mergeCell ref="AC862:AC863"/>
    <mergeCell ref="AD862:AD863"/>
    <mergeCell ref="AE862:AE863"/>
    <mergeCell ref="AF862:AF863"/>
    <mergeCell ref="AG862:AG863"/>
    <mergeCell ref="AH862:AH863"/>
    <mergeCell ref="AI862:AI863"/>
    <mergeCell ref="AC883:AC884"/>
    <mergeCell ref="AD883:AD884"/>
    <mergeCell ref="AE883:AE884"/>
    <mergeCell ref="AF883:AF884"/>
    <mergeCell ref="AG883:AG884"/>
    <mergeCell ref="AH883:AH884"/>
    <mergeCell ref="AI883:AI884"/>
    <mergeCell ref="AC820:AC821"/>
    <mergeCell ref="AD820:AD821"/>
    <mergeCell ref="AE820:AE821"/>
    <mergeCell ref="AF820:AF821"/>
    <mergeCell ref="AG820:AG821"/>
    <mergeCell ref="AH820:AH821"/>
    <mergeCell ref="AI820:AI821"/>
    <mergeCell ref="AC841:AC842"/>
    <mergeCell ref="AD841:AD842"/>
    <mergeCell ref="AE841:AE842"/>
    <mergeCell ref="AF841:AF842"/>
    <mergeCell ref="AG841:AG842"/>
    <mergeCell ref="AH841:AH842"/>
    <mergeCell ref="AI841:AI842"/>
    <mergeCell ref="AC778:AC779"/>
    <mergeCell ref="AD778:AD779"/>
    <mergeCell ref="AE778:AE779"/>
    <mergeCell ref="AF778:AF779"/>
    <mergeCell ref="AG778:AG779"/>
    <mergeCell ref="AH778:AH779"/>
    <mergeCell ref="AI778:AI779"/>
    <mergeCell ref="AC799:AC800"/>
    <mergeCell ref="AD799:AD800"/>
    <mergeCell ref="AE799:AE800"/>
    <mergeCell ref="AF799:AF800"/>
    <mergeCell ref="AG799:AG800"/>
    <mergeCell ref="AH799:AH800"/>
    <mergeCell ref="AI799:AI800"/>
    <mergeCell ref="AC735:AC736"/>
    <mergeCell ref="AD735:AD736"/>
    <mergeCell ref="AE735:AE736"/>
    <mergeCell ref="AF735:AF736"/>
    <mergeCell ref="AG735:AG736"/>
    <mergeCell ref="AH735:AH736"/>
    <mergeCell ref="AI735:AI736"/>
    <mergeCell ref="AC757:AC758"/>
    <mergeCell ref="AD757:AD758"/>
    <mergeCell ref="AE757:AE758"/>
    <mergeCell ref="AF757:AF758"/>
    <mergeCell ref="AG757:AG758"/>
    <mergeCell ref="AH757:AH758"/>
    <mergeCell ref="AI757:AI758"/>
    <mergeCell ref="AC689:AC690"/>
    <mergeCell ref="AD689:AD690"/>
    <mergeCell ref="AE689:AE690"/>
    <mergeCell ref="AF689:AF690"/>
    <mergeCell ref="AG689:AG690"/>
    <mergeCell ref="AH689:AH690"/>
    <mergeCell ref="AI689:AI690"/>
    <mergeCell ref="AC712:AC713"/>
    <mergeCell ref="AD712:AD713"/>
    <mergeCell ref="AE712:AE713"/>
    <mergeCell ref="AF712:AF713"/>
    <mergeCell ref="AG712:AG713"/>
    <mergeCell ref="AH712:AH713"/>
    <mergeCell ref="AI712:AI713"/>
    <mergeCell ref="A482:A483"/>
    <mergeCell ref="B482:J482"/>
    <mergeCell ref="K482:K483"/>
    <mergeCell ref="A643:A644"/>
    <mergeCell ref="B643:J643"/>
    <mergeCell ref="K643:K644"/>
    <mergeCell ref="B504:J504"/>
    <mergeCell ref="A505:A506"/>
    <mergeCell ref="B505:J505"/>
    <mergeCell ref="K505:K506"/>
    <mergeCell ref="A528:A529"/>
    <mergeCell ref="K528:K529"/>
    <mergeCell ref="B527:J527"/>
    <mergeCell ref="B528:J528"/>
    <mergeCell ref="B550:J550"/>
    <mergeCell ref="A551:A552"/>
    <mergeCell ref="B573:J573"/>
    <mergeCell ref="A574:A575"/>
    <mergeCell ref="B574:J574"/>
    <mergeCell ref="K574:K575"/>
    <mergeCell ref="A597:A598"/>
    <mergeCell ref="K597:K598"/>
    <mergeCell ref="B596:J596"/>
    <mergeCell ref="B597:J597"/>
    <mergeCell ref="A436:A437"/>
    <mergeCell ref="B436:J436"/>
    <mergeCell ref="K436:K437"/>
    <mergeCell ref="A459:A460"/>
    <mergeCell ref="K459:K460"/>
    <mergeCell ref="B458:J458"/>
    <mergeCell ref="B459:J459"/>
    <mergeCell ref="K367:K368"/>
    <mergeCell ref="A390:A391"/>
    <mergeCell ref="K390:K391"/>
    <mergeCell ref="B389:J389"/>
    <mergeCell ref="B390:J390"/>
    <mergeCell ref="B412:J412"/>
    <mergeCell ref="A413:A414"/>
    <mergeCell ref="B413:J413"/>
    <mergeCell ref="K413:K414"/>
    <mergeCell ref="B227:I227"/>
    <mergeCell ref="B241:I241"/>
    <mergeCell ref="B257:I257"/>
    <mergeCell ref="B274:I274"/>
    <mergeCell ref="B293:I293"/>
    <mergeCell ref="B348:I348"/>
    <mergeCell ref="B366:J366"/>
    <mergeCell ref="A367:A368"/>
    <mergeCell ref="B367:J367"/>
    <mergeCell ref="B312:I312"/>
    <mergeCell ref="B329:I329"/>
    <mergeCell ref="B80:I80"/>
    <mergeCell ref="B94:I94"/>
    <mergeCell ref="B110:I110"/>
    <mergeCell ref="B126:I126"/>
    <mergeCell ref="B142:I142"/>
    <mergeCell ref="B161:I161"/>
    <mergeCell ref="B178:I178"/>
    <mergeCell ref="B194:I194"/>
    <mergeCell ref="B209:I209"/>
    <mergeCell ref="A904:A905"/>
    <mergeCell ref="B904:J904"/>
    <mergeCell ref="K904:K905"/>
    <mergeCell ref="A925:A926"/>
    <mergeCell ref="K925:K926"/>
    <mergeCell ref="A862:A863"/>
    <mergeCell ref="K862:K863"/>
    <mergeCell ref="B861:J861"/>
    <mergeCell ref="B862:J862"/>
    <mergeCell ref="B882:J882"/>
    <mergeCell ref="A883:A884"/>
    <mergeCell ref="B883:J883"/>
    <mergeCell ref="K883:K884"/>
    <mergeCell ref="A820:A821"/>
    <mergeCell ref="B820:J820"/>
    <mergeCell ref="K820:K821"/>
    <mergeCell ref="B840:J840"/>
    <mergeCell ref="A841:A842"/>
    <mergeCell ref="B841:J841"/>
    <mergeCell ref="K841:K842"/>
    <mergeCell ref="B777:J777"/>
    <mergeCell ref="A778:A779"/>
    <mergeCell ref="B778:J778"/>
    <mergeCell ref="K778:K779"/>
    <mergeCell ref="A799:A800"/>
    <mergeCell ref="K799:K800"/>
    <mergeCell ref="B798:J798"/>
    <mergeCell ref="B799:J799"/>
    <mergeCell ref="A735:A736"/>
    <mergeCell ref="K735:K736"/>
    <mergeCell ref="B734:J734"/>
    <mergeCell ref="B735:J735"/>
    <mergeCell ref="B756:J756"/>
    <mergeCell ref="A757:A758"/>
    <mergeCell ref="B757:J757"/>
    <mergeCell ref="K757:K758"/>
    <mergeCell ref="B619:J619"/>
    <mergeCell ref="A620:A621"/>
    <mergeCell ref="B620:J620"/>
    <mergeCell ref="K620:K621"/>
    <mergeCell ref="B711:J711"/>
    <mergeCell ref="A712:A713"/>
    <mergeCell ref="B712:J712"/>
    <mergeCell ref="K712:K713"/>
    <mergeCell ref="A689:A690"/>
    <mergeCell ref="B689:J689"/>
    <mergeCell ref="K689:K690"/>
    <mergeCell ref="A666:A667"/>
    <mergeCell ref="B666:J666"/>
    <mergeCell ref="K666:K667"/>
    <mergeCell ref="B642:J642"/>
    <mergeCell ref="B665:J665"/>
    <mergeCell ref="AH1009:AH1010"/>
    <mergeCell ref="AI1009:AI1010"/>
    <mergeCell ref="B1008:J1008"/>
    <mergeCell ref="A1009:A1010"/>
    <mergeCell ref="B1009:J1009"/>
    <mergeCell ref="K1009:K1010"/>
    <mergeCell ref="AC1009:AC1010"/>
    <mergeCell ref="AD1009:AD1010"/>
    <mergeCell ref="AE1009:AE1010"/>
    <mergeCell ref="AF1009:AF1010"/>
    <mergeCell ref="AG1009:AG1010"/>
    <mergeCell ref="AH1030:AH1031"/>
    <mergeCell ref="AI1030:AI1031"/>
    <mergeCell ref="B1029:J1029"/>
    <mergeCell ref="A1030:A1031"/>
    <mergeCell ref="B1030:J1030"/>
    <mergeCell ref="K1030:K1031"/>
    <mergeCell ref="AC1030:AC1031"/>
    <mergeCell ref="AD1030:AD1031"/>
    <mergeCell ref="AE1030:AE1031"/>
    <mergeCell ref="AF1030:AF1031"/>
    <mergeCell ref="AG1030:AG1031"/>
    <mergeCell ref="AH1051:AH1052"/>
    <mergeCell ref="AI1051:AI1052"/>
    <mergeCell ref="B1070:J1070"/>
    <mergeCell ref="B1050:J1050"/>
    <mergeCell ref="A1051:A1052"/>
    <mergeCell ref="B1051:J1051"/>
    <mergeCell ref="K1051:K1052"/>
    <mergeCell ref="AC1051:AC1052"/>
    <mergeCell ref="AD1051:AD1052"/>
    <mergeCell ref="AE1051:AE1052"/>
    <mergeCell ref="AF1051:AF1052"/>
    <mergeCell ref="AG1051:AG1052"/>
  </mergeCells>
  <pageMargins left="0.7" right="0.7" top="0.75" bottom="0.75" header="0" footer="0"/>
  <pageSetup orientation="landscape"/>
  <ignoredErrors>
    <ignoredError sqref="AF892" formula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FF00"/>
  </sheetPr>
  <dimension ref="A1:Z1009"/>
  <sheetViews>
    <sheetView topLeftCell="A397" workbookViewId="0">
      <selection activeCell="O418" sqref="O418"/>
    </sheetView>
  </sheetViews>
  <sheetFormatPr baseColWidth="10" defaultColWidth="12.5703125" defaultRowHeight="15" customHeight="1" x14ac:dyDescent="0.2"/>
  <cols>
    <col min="1" max="1" width="8.5703125" customWidth="1"/>
    <col min="2" max="9" width="7.140625" customWidth="1"/>
    <col min="10" max="10" width="15.7109375" style="149" bestFit="1" customWidth="1"/>
    <col min="11" max="18" width="12.85546875" customWidth="1"/>
    <col min="19" max="19" width="9.28515625" customWidth="1"/>
    <col min="20" max="20" width="6.5703125" customWidth="1"/>
    <col min="21" max="21" width="8.42578125" customWidth="1"/>
    <col min="22" max="26" width="10" customWidth="1"/>
  </cols>
  <sheetData>
    <row r="1" spans="1:18" s="176" customFormat="1" ht="15" customHeight="1" x14ac:dyDescent="0.2">
      <c r="K1" s="149"/>
    </row>
    <row r="2" spans="1:18" s="176" customFormat="1" ht="15" customHeight="1" x14ac:dyDescent="0.2">
      <c r="K2" s="149"/>
    </row>
    <row r="3" spans="1:18" s="176" customFormat="1" ht="15" customHeight="1" x14ac:dyDescent="0.2">
      <c r="K3" s="149"/>
    </row>
    <row r="4" spans="1:18" s="176" customFormat="1" ht="15" customHeight="1" x14ac:dyDescent="0.2">
      <c r="K4" s="149"/>
    </row>
    <row r="5" spans="1:18" s="176" customFormat="1" ht="15" customHeight="1" x14ac:dyDescent="0.2">
      <c r="K5" s="149"/>
    </row>
    <row r="6" spans="1:18" s="176" customFormat="1" ht="15" customHeight="1" x14ac:dyDescent="0.2">
      <c r="K6" s="149"/>
    </row>
    <row r="7" spans="1:18" s="176" customFormat="1" ht="15" customHeight="1" x14ac:dyDescent="0.2">
      <c r="K7" s="149"/>
    </row>
    <row r="8" spans="1:18" s="176" customFormat="1" ht="15" customHeight="1" x14ac:dyDescent="0.2">
      <c r="K8" s="149"/>
    </row>
    <row r="9" spans="1:18" s="176" customFormat="1" ht="15" customHeight="1" x14ac:dyDescent="0.2">
      <c r="K9" s="149"/>
    </row>
    <row r="10" spans="1:18" s="176" customFormat="1" ht="15" customHeight="1" x14ac:dyDescent="0.2">
      <c r="K10" s="149"/>
    </row>
    <row r="11" spans="1:18" s="176" customFormat="1" ht="15" customHeight="1" x14ac:dyDescent="0.2">
      <c r="K11" s="149"/>
    </row>
    <row r="12" spans="1:18" s="176" customFormat="1" ht="12.75" x14ac:dyDescent="0.2">
      <c r="K12" s="149"/>
    </row>
    <row r="13" spans="1:18" s="176" customFormat="1" ht="12.75" x14ac:dyDescent="0.2">
      <c r="K13" s="149"/>
    </row>
    <row r="14" spans="1:18" ht="12.75" customHeight="1" x14ac:dyDescent="0.2"/>
    <row r="15" spans="1:18" ht="26.25" x14ac:dyDescent="0.4">
      <c r="B15" s="188" t="s">
        <v>101</v>
      </c>
      <c r="C15" s="189"/>
      <c r="D15" s="189"/>
      <c r="E15" s="189"/>
      <c r="F15" s="189"/>
      <c r="G15" s="189"/>
      <c r="H15" s="189"/>
      <c r="I15" s="189"/>
      <c r="J15" s="119" t="s">
        <v>67</v>
      </c>
      <c r="L15" s="48"/>
      <c r="M15" s="48"/>
      <c r="N15" s="29"/>
      <c r="O15" s="1"/>
      <c r="P15" s="29"/>
      <c r="Q15" s="29"/>
      <c r="R15" s="29"/>
    </row>
    <row r="16" spans="1:18" ht="20.25" x14ac:dyDescent="0.2">
      <c r="A16" s="192" t="s">
        <v>9</v>
      </c>
      <c r="B16" s="193" t="s">
        <v>80</v>
      </c>
      <c r="C16" s="194"/>
      <c r="D16" s="194"/>
      <c r="E16" s="194"/>
      <c r="F16" s="194"/>
      <c r="G16" s="194"/>
      <c r="H16" s="194"/>
      <c r="I16" s="194"/>
      <c r="J16" s="196" t="s">
        <v>10</v>
      </c>
      <c r="K16" s="184" t="s">
        <v>2</v>
      </c>
      <c r="L16" s="184" t="s">
        <v>3</v>
      </c>
      <c r="M16" s="191" t="s">
        <v>4</v>
      </c>
      <c r="N16" s="184" t="s">
        <v>5</v>
      </c>
      <c r="O16" s="198" t="s">
        <v>6</v>
      </c>
      <c r="P16" s="198" t="s">
        <v>7</v>
      </c>
      <c r="Q16" s="184" t="s">
        <v>8</v>
      </c>
    </row>
    <row r="17" spans="1:18" ht="15.75" x14ac:dyDescent="0.25">
      <c r="A17" s="185"/>
      <c r="B17" s="49" t="s">
        <v>81</v>
      </c>
      <c r="C17" s="49" t="s">
        <v>82</v>
      </c>
      <c r="D17" s="49" t="s">
        <v>83</v>
      </c>
      <c r="E17" s="49" t="s">
        <v>84</v>
      </c>
      <c r="F17" s="49" t="s">
        <v>85</v>
      </c>
      <c r="G17" s="49" t="s">
        <v>86</v>
      </c>
      <c r="H17" s="49" t="s">
        <v>87</v>
      </c>
      <c r="I17" s="49" t="s">
        <v>88</v>
      </c>
      <c r="J17" s="197"/>
      <c r="K17" s="185"/>
      <c r="L17" s="185"/>
      <c r="M17" s="185"/>
      <c r="N17" s="185"/>
      <c r="O17" s="185"/>
      <c r="P17" s="185"/>
      <c r="Q17" s="185"/>
    </row>
    <row r="18" spans="1:18" ht="15.75" customHeight="1" x14ac:dyDescent="0.25">
      <c r="A18" s="49">
        <v>1201</v>
      </c>
      <c r="B18" s="50">
        <v>23</v>
      </c>
      <c r="C18" s="50"/>
      <c r="D18" s="50"/>
      <c r="E18" s="50"/>
      <c r="F18" s="50"/>
      <c r="G18" s="50"/>
      <c r="H18" s="50"/>
      <c r="I18" s="50"/>
      <c r="J18" s="82"/>
      <c r="K18" s="141"/>
      <c r="L18" s="142"/>
      <c r="M18" s="143"/>
      <c r="N18" s="133"/>
      <c r="O18" s="51">
        <f>B18</f>
        <v>23</v>
      </c>
      <c r="P18" s="134"/>
      <c r="Q18" s="133"/>
    </row>
    <row r="19" spans="1:18" ht="15.75" customHeight="1" x14ac:dyDescent="0.25">
      <c r="A19" s="49">
        <v>1202</v>
      </c>
      <c r="B19" s="50"/>
      <c r="C19" s="50">
        <v>19</v>
      </c>
      <c r="D19" s="50"/>
      <c r="E19" s="50"/>
      <c r="F19" s="50"/>
      <c r="G19" s="50"/>
      <c r="H19" s="50"/>
      <c r="I19" s="50"/>
      <c r="J19" s="82"/>
      <c r="K19" s="144"/>
      <c r="L19" s="81"/>
      <c r="M19" s="145"/>
      <c r="N19" s="52">
        <f>IF(C19=0,"",C19/B18)</f>
        <v>0.82608695652173914</v>
      </c>
      <c r="O19" s="53">
        <v>19</v>
      </c>
      <c r="P19" s="124">
        <f t="shared" ref="P19:P25" si="0">IF(O19=0,"",O19/O18)</f>
        <v>0.82608695652173914</v>
      </c>
      <c r="Q19" s="124">
        <f t="shared" ref="Q19:Q25" si="1">IF(O19=0,"",100%-P19)</f>
        <v>0.17391304347826086</v>
      </c>
    </row>
    <row r="20" spans="1:18" ht="15.75" customHeight="1" x14ac:dyDescent="0.25">
      <c r="A20" s="49">
        <v>1301</v>
      </c>
      <c r="B20" s="50"/>
      <c r="C20" s="50"/>
      <c r="D20" s="50">
        <v>19</v>
      </c>
      <c r="E20" s="50"/>
      <c r="F20" s="50"/>
      <c r="G20" s="50"/>
      <c r="H20" s="50"/>
      <c r="I20" s="50"/>
      <c r="J20" s="82"/>
      <c r="K20" s="144"/>
      <c r="L20" s="81"/>
      <c r="M20" s="145"/>
      <c r="N20" s="52">
        <f>IF(D20=0,"",D20/C19)</f>
        <v>1</v>
      </c>
      <c r="O20" s="53">
        <v>19</v>
      </c>
      <c r="P20" s="124">
        <f t="shared" si="0"/>
        <v>1</v>
      </c>
      <c r="Q20" s="124">
        <f t="shared" si="1"/>
        <v>0</v>
      </c>
      <c r="R20" s="8">
        <f>O20/O18</f>
        <v>0.82608695652173914</v>
      </c>
    </row>
    <row r="21" spans="1:18" ht="15.75" customHeight="1" x14ac:dyDescent="0.25">
      <c r="A21" s="49">
        <v>1302</v>
      </c>
      <c r="B21" s="50"/>
      <c r="C21" s="50"/>
      <c r="D21" s="50"/>
      <c r="E21" s="50">
        <v>19</v>
      </c>
      <c r="F21" s="50"/>
      <c r="G21" s="50"/>
      <c r="H21" s="50"/>
      <c r="I21" s="50"/>
      <c r="J21" s="82"/>
      <c r="K21" s="144"/>
      <c r="L21" s="81"/>
      <c r="M21" s="145"/>
      <c r="N21" s="52">
        <f>IF(E21=0,"",E21/D20)</f>
        <v>1</v>
      </c>
      <c r="O21" s="53">
        <v>19</v>
      </c>
      <c r="P21" s="124">
        <f t="shared" si="0"/>
        <v>1</v>
      </c>
      <c r="Q21" s="124">
        <f t="shared" si="1"/>
        <v>0</v>
      </c>
    </row>
    <row r="22" spans="1:18" ht="15.75" customHeight="1" x14ac:dyDescent="0.25">
      <c r="A22" s="49">
        <v>1401</v>
      </c>
      <c r="B22" s="50"/>
      <c r="C22" s="50"/>
      <c r="D22" s="50"/>
      <c r="E22" s="50"/>
      <c r="F22" s="50">
        <v>19</v>
      </c>
      <c r="G22" s="50"/>
      <c r="H22" s="50"/>
      <c r="I22" s="50"/>
      <c r="J22" s="82"/>
      <c r="K22" s="144"/>
      <c r="L22" s="81"/>
      <c r="M22" s="145"/>
      <c r="N22" s="52">
        <f>IF(F22=0,"",F22/E21)</f>
        <v>1</v>
      </c>
      <c r="O22" s="53">
        <v>19</v>
      </c>
      <c r="P22" s="124">
        <f t="shared" si="0"/>
        <v>1</v>
      </c>
      <c r="Q22" s="124">
        <f t="shared" si="1"/>
        <v>0</v>
      </c>
    </row>
    <row r="23" spans="1:18" ht="15.75" customHeight="1" x14ac:dyDescent="0.25">
      <c r="A23" s="49">
        <v>1402</v>
      </c>
      <c r="B23" s="50"/>
      <c r="C23" s="50"/>
      <c r="D23" s="50"/>
      <c r="E23" s="50"/>
      <c r="F23" s="50"/>
      <c r="G23" s="50">
        <v>22</v>
      </c>
      <c r="H23" s="50"/>
      <c r="I23" s="50"/>
      <c r="J23" s="82"/>
      <c r="K23" s="144"/>
      <c r="L23" s="81"/>
      <c r="M23" s="145"/>
      <c r="N23" s="52">
        <f>IF(G23=0,"",G23/F22)</f>
        <v>1.1578947368421053</v>
      </c>
      <c r="O23" s="53">
        <v>28</v>
      </c>
      <c r="P23" s="124">
        <f t="shared" si="0"/>
        <v>1.4736842105263157</v>
      </c>
      <c r="Q23" s="124">
        <f t="shared" si="1"/>
        <v>-0.47368421052631571</v>
      </c>
    </row>
    <row r="24" spans="1:18" ht="15.75" customHeight="1" x14ac:dyDescent="0.25">
      <c r="A24" s="49">
        <v>1501</v>
      </c>
      <c r="B24" s="50"/>
      <c r="C24" s="50"/>
      <c r="D24" s="50"/>
      <c r="E24" s="50"/>
      <c r="F24" s="50"/>
      <c r="G24" s="50"/>
      <c r="H24" s="50">
        <v>22</v>
      </c>
      <c r="I24" s="50"/>
      <c r="J24" s="82"/>
      <c r="K24" s="144"/>
      <c r="L24" s="81"/>
      <c r="M24" s="145"/>
      <c r="N24" s="52">
        <f>IF(H24=0,"",H24/G23)</f>
        <v>1</v>
      </c>
      <c r="O24" s="53">
        <v>23</v>
      </c>
      <c r="P24" s="124">
        <f t="shared" si="0"/>
        <v>0.8214285714285714</v>
      </c>
      <c r="Q24" s="124">
        <f t="shared" si="1"/>
        <v>0.1785714285714286</v>
      </c>
    </row>
    <row r="25" spans="1:18" ht="15.75" customHeight="1" x14ac:dyDescent="0.25">
      <c r="A25" s="49">
        <v>1502</v>
      </c>
      <c r="B25" s="50"/>
      <c r="C25" s="50"/>
      <c r="D25" s="50"/>
      <c r="E25" s="50"/>
      <c r="F25" s="50"/>
      <c r="G25" s="50"/>
      <c r="H25" s="50"/>
      <c r="I25" s="50">
        <v>22</v>
      </c>
      <c r="J25" s="82">
        <v>16</v>
      </c>
      <c r="K25" s="144"/>
      <c r="L25" s="81"/>
      <c r="M25" s="145"/>
      <c r="N25" s="52">
        <f>IF(I25=0,"",I25/H24)</f>
        <v>1</v>
      </c>
      <c r="O25" s="53">
        <v>27</v>
      </c>
      <c r="P25" s="124">
        <f t="shared" si="0"/>
        <v>1.173913043478261</v>
      </c>
      <c r="Q25" s="124">
        <f t="shared" si="1"/>
        <v>-0.17391304347826098</v>
      </c>
    </row>
    <row r="26" spans="1:18" ht="15.75" customHeight="1" x14ac:dyDescent="0.25">
      <c r="A26" s="49">
        <v>1601</v>
      </c>
      <c r="B26" s="50"/>
      <c r="C26" s="50"/>
      <c r="D26" s="50"/>
      <c r="E26" s="50"/>
      <c r="F26" s="50"/>
      <c r="G26" s="50"/>
      <c r="H26" s="50"/>
      <c r="I26" s="50">
        <v>3</v>
      </c>
      <c r="J26" s="82">
        <v>3</v>
      </c>
      <c r="K26" s="144"/>
      <c r="L26" s="81"/>
      <c r="M26" s="81"/>
      <c r="N26" s="79"/>
      <c r="O26" s="53">
        <v>5</v>
      </c>
      <c r="P26" s="136"/>
      <c r="Q26" s="79"/>
    </row>
    <row r="27" spans="1:18" ht="15.75" customHeight="1" x14ac:dyDescent="0.25">
      <c r="A27" s="49">
        <v>1602</v>
      </c>
      <c r="B27" s="50"/>
      <c r="C27" s="50"/>
      <c r="D27" s="50"/>
      <c r="E27" s="50"/>
      <c r="F27" s="50"/>
      <c r="G27" s="50"/>
      <c r="H27" s="50"/>
      <c r="I27" s="50">
        <v>1</v>
      </c>
      <c r="J27" s="82">
        <v>1</v>
      </c>
      <c r="K27" s="144"/>
      <c r="L27" s="81"/>
      <c r="M27" s="137"/>
      <c r="N27" s="79"/>
      <c r="O27" s="53">
        <v>2</v>
      </c>
      <c r="P27" s="136"/>
      <c r="Q27" s="79"/>
    </row>
    <row r="28" spans="1:18" ht="15.75" customHeight="1" x14ac:dyDescent="0.25">
      <c r="A28" s="49">
        <v>1701</v>
      </c>
      <c r="B28" s="50"/>
      <c r="C28" s="50"/>
      <c r="D28" s="50"/>
      <c r="E28" s="50"/>
      <c r="F28" s="50"/>
      <c r="G28" s="50"/>
      <c r="H28" s="50"/>
      <c r="I28" s="50"/>
      <c r="J28" s="82"/>
      <c r="K28" s="144"/>
      <c r="L28" s="81"/>
      <c r="M28" s="137"/>
      <c r="N28" s="79"/>
      <c r="O28" s="53">
        <v>1</v>
      </c>
      <c r="P28" s="136"/>
      <c r="Q28" s="79"/>
    </row>
    <row r="29" spans="1:18" ht="15.75" customHeight="1" x14ac:dyDescent="0.25">
      <c r="A29" s="49">
        <v>1702</v>
      </c>
      <c r="B29" s="50"/>
      <c r="C29" s="50"/>
      <c r="D29" s="50"/>
      <c r="E29" s="50"/>
      <c r="F29" s="50"/>
      <c r="G29" s="50"/>
      <c r="H29" s="50"/>
      <c r="I29" s="50">
        <v>1</v>
      </c>
      <c r="J29" s="82">
        <v>1</v>
      </c>
      <c r="K29" s="144"/>
      <c r="L29" s="81"/>
      <c r="M29" s="137"/>
      <c r="N29" s="79"/>
      <c r="O29" s="56">
        <v>1</v>
      </c>
      <c r="P29" s="136"/>
      <c r="Q29" s="79"/>
    </row>
    <row r="30" spans="1:18" ht="15.75" customHeight="1" x14ac:dyDescent="0.25">
      <c r="A30" s="49">
        <v>1801</v>
      </c>
      <c r="B30" s="50"/>
      <c r="C30" s="50"/>
      <c r="D30" s="50"/>
      <c r="E30" s="50"/>
      <c r="F30" s="50"/>
      <c r="G30" s="50"/>
      <c r="H30" s="50"/>
      <c r="I30" s="50"/>
      <c r="J30" s="82"/>
      <c r="K30" s="144"/>
      <c r="L30" s="81"/>
      <c r="M30" s="137"/>
      <c r="N30" s="79"/>
      <c r="O30" s="56"/>
      <c r="P30" s="136"/>
      <c r="Q30" s="79"/>
    </row>
    <row r="31" spans="1:18" ht="15.75" customHeight="1" x14ac:dyDescent="0.25">
      <c r="A31" s="49">
        <v>1802</v>
      </c>
      <c r="B31" s="50"/>
      <c r="C31" s="50"/>
      <c r="D31" s="50"/>
      <c r="E31" s="50"/>
      <c r="F31" s="50"/>
      <c r="G31" s="50"/>
      <c r="H31" s="50"/>
      <c r="I31" s="50"/>
      <c r="J31" s="82"/>
      <c r="K31" s="144"/>
      <c r="L31" s="81"/>
      <c r="M31" s="137"/>
      <c r="N31" s="81"/>
      <c r="O31" s="137"/>
      <c r="P31" s="138"/>
      <c r="Q31" s="79"/>
    </row>
    <row r="32" spans="1:18" ht="15.75" customHeight="1" x14ac:dyDescent="0.25">
      <c r="A32" s="49">
        <v>1901</v>
      </c>
      <c r="B32" s="50"/>
      <c r="C32" s="50"/>
      <c r="D32" s="50"/>
      <c r="E32" s="50"/>
      <c r="F32" s="50"/>
      <c r="G32" s="50"/>
      <c r="H32" s="50"/>
      <c r="I32" s="50"/>
      <c r="J32" s="82"/>
      <c r="K32" s="144"/>
      <c r="L32" s="81"/>
      <c r="M32" s="137"/>
      <c r="N32" s="126" t="s">
        <v>63</v>
      </c>
      <c r="O32" s="127">
        <v>21</v>
      </c>
      <c r="P32" s="128">
        <f>IF(SUM(J20:J32)=0,"",SUM(J20:J32))</f>
        <v>21</v>
      </c>
      <c r="Q32" s="129" t="s">
        <v>10</v>
      </c>
    </row>
    <row r="33" spans="1:20" ht="15.75" customHeight="1" x14ac:dyDescent="0.25">
      <c r="A33" s="49">
        <v>1902</v>
      </c>
      <c r="B33" s="50"/>
      <c r="C33" s="50"/>
      <c r="D33" s="50"/>
      <c r="E33" s="50"/>
      <c r="F33" s="50"/>
      <c r="G33" s="50"/>
      <c r="H33" s="50"/>
      <c r="I33" s="50"/>
      <c r="J33" s="82"/>
      <c r="K33" s="144"/>
      <c r="L33" s="81"/>
      <c r="M33" s="137"/>
      <c r="N33" s="130" t="s">
        <v>64</v>
      </c>
      <c r="O33" s="57">
        <f>IF(O32/B18=0,"",O32/B18)</f>
        <v>0.91304347826086951</v>
      </c>
      <c r="P33" s="131">
        <f>IF(O32/P32=0,"",O32/P32)</f>
        <v>1</v>
      </c>
      <c r="Q33" s="132" t="s">
        <v>65</v>
      </c>
    </row>
    <row r="34" spans="1:20" ht="15.75" customHeight="1" x14ac:dyDescent="0.25">
      <c r="A34" s="49">
        <v>2001</v>
      </c>
      <c r="B34" s="121"/>
      <c r="C34" s="121"/>
      <c r="D34" s="121"/>
      <c r="E34" s="121"/>
      <c r="F34" s="121"/>
      <c r="G34" s="121"/>
      <c r="H34" s="121"/>
      <c r="I34" s="121"/>
      <c r="J34" s="82"/>
      <c r="K34" s="146"/>
      <c r="L34" s="147"/>
      <c r="M34" s="148"/>
      <c r="N34" s="92"/>
      <c r="O34" s="139"/>
      <c r="P34" s="139"/>
      <c r="Q34" s="140"/>
    </row>
    <row r="35" spans="1:20" ht="18" customHeight="1" x14ac:dyDescent="0.25">
      <c r="A35" s="28"/>
      <c r="B35" s="190" t="s">
        <v>90</v>
      </c>
      <c r="C35" s="190"/>
      <c r="D35" s="190"/>
      <c r="E35" s="190"/>
      <c r="F35" s="190"/>
      <c r="G35" s="190"/>
      <c r="H35" s="190"/>
      <c r="I35" s="190"/>
      <c r="J35" s="120">
        <f>SUM(J18:J31)</f>
        <v>21</v>
      </c>
      <c r="K35" s="60">
        <f>IF(J25=0,"",J25/B18)</f>
        <v>0.69565217391304346</v>
      </c>
      <c r="L35" s="60">
        <f>IF(J35=0,"",J35/B18)</f>
        <v>0.91304347826086951</v>
      </c>
      <c r="M35" s="60">
        <f>IF(J25=0,"0%",L35-K35)</f>
        <v>0.21739130434782605</v>
      </c>
      <c r="N35" s="1"/>
      <c r="O35" s="1"/>
      <c r="P35" s="29"/>
      <c r="Q35" s="25"/>
      <c r="R35" s="1"/>
    </row>
    <row r="36" spans="1:20" ht="12.75" x14ac:dyDescent="0.2"/>
    <row r="37" spans="1:20" ht="12.75" customHeight="1" x14ac:dyDescent="0.2"/>
    <row r="38" spans="1:20" ht="26.25" customHeight="1" x14ac:dyDescent="0.4">
      <c r="B38" s="188" t="s">
        <v>101</v>
      </c>
      <c r="C38" s="189"/>
      <c r="D38" s="189"/>
      <c r="E38" s="189"/>
      <c r="F38" s="189"/>
      <c r="G38" s="189"/>
      <c r="H38" s="189"/>
      <c r="I38" s="189"/>
      <c r="J38" s="119" t="s">
        <v>68</v>
      </c>
      <c r="L38" s="48"/>
      <c r="M38" s="48"/>
      <c r="N38" s="29"/>
      <c r="O38" s="1"/>
      <c r="P38" s="29"/>
      <c r="Q38" s="29"/>
      <c r="R38" s="29"/>
    </row>
    <row r="39" spans="1:20" ht="20.25" customHeight="1" x14ac:dyDescent="0.2">
      <c r="A39" s="192" t="s">
        <v>9</v>
      </c>
      <c r="B39" s="193" t="s">
        <v>80</v>
      </c>
      <c r="C39" s="194"/>
      <c r="D39" s="194"/>
      <c r="E39" s="194"/>
      <c r="F39" s="194"/>
      <c r="G39" s="194"/>
      <c r="H39" s="194"/>
      <c r="I39" s="194"/>
      <c r="J39" s="196" t="s">
        <v>10</v>
      </c>
      <c r="K39" s="184" t="s">
        <v>2</v>
      </c>
      <c r="L39" s="184" t="s">
        <v>3</v>
      </c>
      <c r="M39" s="191" t="s">
        <v>4</v>
      </c>
      <c r="N39" s="184" t="s">
        <v>5</v>
      </c>
      <c r="O39" s="198" t="s">
        <v>6</v>
      </c>
      <c r="P39" s="198" t="s">
        <v>7</v>
      </c>
      <c r="Q39" s="184" t="s">
        <v>8</v>
      </c>
      <c r="T39" s="33"/>
    </row>
    <row r="40" spans="1:20" ht="15.75" x14ac:dyDescent="0.25">
      <c r="A40" s="185"/>
      <c r="B40" s="49" t="s">
        <v>81</v>
      </c>
      <c r="C40" s="49" t="s">
        <v>82</v>
      </c>
      <c r="D40" s="49" t="s">
        <v>83</v>
      </c>
      <c r="E40" s="49" t="s">
        <v>84</v>
      </c>
      <c r="F40" s="49" t="s">
        <v>85</v>
      </c>
      <c r="G40" s="49" t="s">
        <v>86</v>
      </c>
      <c r="H40" s="49" t="s">
        <v>87</v>
      </c>
      <c r="I40" s="49" t="s">
        <v>88</v>
      </c>
      <c r="J40" s="197"/>
      <c r="K40" s="185"/>
      <c r="L40" s="185"/>
      <c r="M40" s="185"/>
      <c r="N40" s="185"/>
      <c r="O40" s="185"/>
      <c r="P40" s="185"/>
      <c r="Q40" s="185"/>
      <c r="T40" s="33"/>
    </row>
    <row r="41" spans="1:20" ht="15.75" customHeight="1" x14ac:dyDescent="0.25">
      <c r="A41" s="49">
        <v>1202</v>
      </c>
      <c r="B41" s="50">
        <v>62</v>
      </c>
      <c r="C41" s="50"/>
      <c r="D41" s="50"/>
      <c r="E41" s="50"/>
      <c r="F41" s="50"/>
      <c r="G41" s="50"/>
      <c r="H41" s="50"/>
      <c r="I41" s="50"/>
      <c r="J41" s="82"/>
      <c r="K41" s="141"/>
      <c r="L41" s="142"/>
      <c r="M41" s="143"/>
      <c r="N41" s="133"/>
      <c r="O41" s="51">
        <f>B41</f>
        <v>62</v>
      </c>
      <c r="P41" s="134"/>
      <c r="Q41" s="133"/>
      <c r="T41" s="33"/>
    </row>
    <row r="42" spans="1:20" ht="15.75" customHeight="1" x14ac:dyDescent="0.25">
      <c r="A42" s="49">
        <v>1301</v>
      </c>
      <c r="B42" s="50"/>
      <c r="C42" s="50">
        <v>57</v>
      </c>
      <c r="D42" s="50"/>
      <c r="E42" s="50"/>
      <c r="F42" s="50"/>
      <c r="G42" s="50"/>
      <c r="H42" s="50"/>
      <c r="I42" s="50"/>
      <c r="J42" s="82"/>
      <c r="K42" s="144"/>
      <c r="L42" s="81"/>
      <c r="M42" s="145"/>
      <c r="N42" s="52">
        <f>IF(C42=0,"",C42/B41)</f>
        <v>0.91935483870967738</v>
      </c>
      <c r="O42" s="53">
        <v>60</v>
      </c>
      <c r="P42" s="124">
        <f t="shared" ref="P42:P48" si="2">IF(O42=0,"",O42/O41)</f>
        <v>0.967741935483871</v>
      </c>
      <c r="Q42" s="124">
        <f t="shared" ref="Q42:Q48" si="3">IF(O42=0,"",100%-P42)</f>
        <v>3.2258064516129004E-2</v>
      </c>
      <c r="T42" s="33"/>
    </row>
    <row r="43" spans="1:20" ht="15.75" customHeight="1" x14ac:dyDescent="0.25">
      <c r="A43" s="49">
        <v>1302</v>
      </c>
      <c r="B43" s="50"/>
      <c r="C43" s="50"/>
      <c r="D43" s="50">
        <v>55</v>
      </c>
      <c r="E43" s="50"/>
      <c r="F43" s="50"/>
      <c r="G43" s="50"/>
      <c r="H43" s="50"/>
      <c r="I43" s="50"/>
      <c r="J43" s="82"/>
      <c r="K43" s="144"/>
      <c r="L43" s="81"/>
      <c r="M43" s="145"/>
      <c r="N43" s="52">
        <f>IF(D43=0,"",D43/C42)</f>
        <v>0.96491228070175439</v>
      </c>
      <c r="O43" s="53">
        <v>56</v>
      </c>
      <c r="P43" s="124">
        <f t="shared" si="2"/>
        <v>0.93333333333333335</v>
      </c>
      <c r="Q43" s="124">
        <f t="shared" si="3"/>
        <v>6.6666666666666652E-2</v>
      </c>
      <c r="R43" s="8">
        <f>O43/O41</f>
        <v>0.90322580645161288</v>
      </c>
    </row>
    <row r="44" spans="1:20" ht="15.75" customHeight="1" x14ac:dyDescent="0.25">
      <c r="A44" s="49">
        <v>1401</v>
      </c>
      <c r="B44" s="50"/>
      <c r="C44" s="50"/>
      <c r="D44" s="50"/>
      <c r="E44" s="50">
        <v>55</v>
      </c>
      <c r="F44" s="50"/>
      <c r="G44" s="50"/>
      <c r="H44" s="50"/>
      <c r="I44" s="50"/>
      <c r="J44" s="82"/>
      <c r="K44" s="144"/>
      <c r="L44" s="81"/>
      <c r="M44" s="145"/>
      <c r="N44" s="52">
        <f>IF(E44=0,"",E44/D43)</f>
        <v>1</v>
      </c>
      <c r="O44" s="53">
        <v>56</v>
      </c>
      <c r="P44" s="124">
        <f t="shared" si="2"/>
        <v>1</v>
      </c>
      <c r="Q44" s="124">
        <f t="shared" si="3"/>
        <v>0</v>
      </c>
      <c r="T44" s="33"/>
    </row>
    <row r="45" spans="1:20" ht="15.75" customHeight="1" x14ac:dyDescent="0.25">
      <c r="A45" s="49">
        <v>1402</v>
      </c>
      <c r="B45" s="50"/>
      <c r="C45" s="50"/>
      <c r="D45" s="50"/>
      <c r="E45" s="50"/>
      <c r="F45" s="50">
        <v>52</v>
      </c>
      <c r="G45" s="50"/>
      <c r="H45" s="50"/>
      <c r="I45" s="50"/>
      <c r="J45" s="82"/>
      <c r="K45" s="144"/>
      <c r="L45" s="81"/>
      <c r="M45" s="145"/>
      <c r="N45" s="52">
        <f>IF(F45=0,"",F45/E44)</f>
        <v>0.94545454545454544</v>
      </c>
      <c r="O45" s="53">
        <v>55</v>
      </c>
      <c r="P45" s="124">
        <f t="shared" si="2"/>
        <v>0.9821428571428571</v>
      </c>
      <c r="Q45" s="124">
        <f t="shared" si="3"/>
        <v>1.7857142857142905E-2</v>
      </c>
      <c r="T45" s="33"/>
    </row>
    <row r="46" spans="1:20" ht="15.75" customHeight="1" x14ac:dyDescent="0.25">
      <c r="A46" s="49">
        <v>1501</v>
      </c>
      <c r="B46" s="50"/>
      <c r="C46" s="50"/>
      <c r="D46" s="50"/>
      <c r="E46" s="50"/>
      <c r="F46" s="50"/>
      <c r="G46" s="50">
        <v>50</v>
      </c>
      <c r="H46" s="50"/>
      <c r="I46" s="50"/>
      <c r="J46" s="82"/>
      <c r="K46" s="144"/>
      <c r="L46" s="81"/>
      <c r="M46" s="145"/>
      <c r="N46" s="52">
        <f>IF(G46=0,"",G46/F45)</f>
        <v>0.96153846153846156</v>
      </c>
      <c r="O46" s="53">
        <v>54</v>
      </c>
      <c r="P46" s="124">
        <f t="shared" si="2"/>
        <v>0.98181818181818181</v>
      </c>
      <c r="Q46" s="124">
        <f t="shared" si="3"/>
        <v>1.8181818181818188E-2</v>
      </c>
      <c r="T46" s="33"/>
    </row>
    <row r="47" spans="1:20" ht="15.75" customHeight="1" x14ac:dyDescent="0.25">
      <c r="A47" s="49">
        <v>1502</v>
      </c>
      <c r="B47" s="50"/>
      <c r="C47" s="50"/>
      <c r="D47" s="50"/>
      <c r="E47" s="50"/>
      <c r="F47" s="50"/>
      <c r="G47" s="50"/>
      <c r="H47" s="50">
        <v>45</v>
      </c>
      <c r="I47" s="50"/>
      <c r="J47" s="82"/>
      <c r="K47" s="144"/>
      <c r="L47" s="81"/>
      <c r="M47" s="145"/>
      <c r="N47" s="52">
        <f>IF(H47=0,"",H47/G46)</f>
        <v>0.9</v>
      </c>
      <c r="O47" s="53">
        <v>53</v>
      </c>
      <c r="P47" s="124">
        <f t="shared" si="2"/>
        <v>0.98148148148148151</v>
      </c>
      <c r="Q47" s="124">
        <f t="shared" si="3"/>
        <v>1.851851851851849E-2</v>
      </c>
      <c r="T47" s="33"/>
    </row>
    <row r="48" spans="1:20" ht="15.75" customHeight="1" x14ac:dyDescent="0.25">
      <c r="A48" s="49">
        <v>1601</v>
      </c>
      <c r="B48" s="50"/>
      <c r="C48" s="50"/>
      <c r="D48" s="50"/>
      <c r="E48" s="50"/>
      <c r="F48" s="50"/>
      <c r="G48" s="50"/>
      <c r="H48" s="50"/>
      <c r="I48" s="50">
        <v>45</v>
      </c>
      <c r="J48" s="82">
        <v>40</v>
      </c>
      <c r="K48" s="144"/>
      <c r="L48" s="81"/>
      <c r="M48" s="145"/>
      <c r="N48" s="52">
        <f>IF(I48=0,"",I48/H47)</f>
        <v>1</v>
      </c>
      <c r="O48" s="53">
        <v>53</v>
      </c>
      <c r="P48" s="124">
        <f t="shared" si="2"/>
        <v>1</v>
      </c>
      <c r="Q48" s="124">
        <f t="shared" si="3"/>
        <v>0</v>
      </c>
      <c r="T48" s="33"/>
    </row>
    <row r="49" spans="1:20" ht="15.75" customHeight="1" x14ac:dyDescent="0.25">
      <c r="A49" s="49">
        <v>1602</v>
      </c>
      <c r="B49" s="50"/>
      <c r="C49" s="50"/>
      <c r="D49" s="50"/>
      <c r="E49" s="50"/>
      <c r="F49" s="50"/>
      <c r="G49" s="50"/>
      <c r="H49" s="50"/>
      <c r="I49" s="50">
        <v>11</v>
      </c>
      <c r="J49" s="82">
        <v>9</v>
      </c>
      <c r="K49" s="144"/>
      <c r="L49" s="81"/>
      <c r="M49" s="81"/>
      <c r="N49" s="79"/>
      <c r="O49" s="53">
        <v>12</v>
      </c>
      <c r="P49" s="136"/>
      <c r="Q49" s="79"/>
      <c r="T49" s="33"/>
    </row>
    <row r="50" spans="1:20" ht="15.75" customHeight="1" x14ac:dyDescent="0.25">
      <c r="A50" s="49">
        <v>1701</v>
      </c>
      <c r="B50" s="50"/>
      <c r="C50" s="50"/>
      <c r="D50" s="50"/>
      <c r="E50" s="50"/>
      <c r="F50" s="50"/>
      <c r="G50" s="50"/>
      <c r="H50" s="50"/>
      <c r="I50" s="50">
        <v>2</v>
      </c>
      <c r="J50" s="82">
        <v>2</v>
      </c>
      <c r="K50" s="144"/>
      <c r="L50" s="81"/>
      <c r="M50" s="137"/>
      <c r="N50" s="79"/>
      <c r="O50" s="53">
        <v>2</v>
      </c>
      <c r="P50" s="136"/>
      <c r="Q50" s="79"/>
      <c r="S50" s="29"/>
      <c r="T50" s="33"/>
    </row>
    <row r="51" spans="1:20" ht="15.75" customHeight="1" x14ac:dyDescent="0.25">
      <c r="A51" s="49">
        <v>1702</v>
      </c>
      <c r="B51" s="50"/>
      <c r="C51" s="50"/>
      <c r="D51" s="50"/>
      <c r="E51" s="50"/>
      <c r="F51" s="50"/>
      <c r="G51" s="50"/>
      <c r="H51" s="50"/>
      <c r="I51" s="50"/>
      <c r="J51" s="82"/>
      <c r="K51" s="144"/>
      <c r="L51" s="81"/>
      <c r="M51" s="137"/>
      <c r="N51" s="79"/>
      <c r="O51" s="53">
        <v>0</v>
      </c>
      <c r="P51" s="136"/>
      <c r="Q51" s="79"/>
      <c r="S51" s="29"/>
      <c r="T51" s="33"/>
    </row>
    <row r="52" spans="1:20" ht="15.75" customHeight="1" x14ac:dyDescent="0.25">
      <c r="A52" s="49">
        <v>1801</v>
      </c>
      <c r="B52" s="50"/>
      <c r="C52" s="50"/>
      <c r="D52" s="50"/>
      <c r="E52" s="50"/>
      <c r="F52" s="50"/>
      <c r="G52" s="50"/>
      <c r="H52" s="50"/>
      <c r="I52" s="50"/>
      <c r="J52" s="82"/>
      <c r="K52" s="144"/>
      <c r="L52" s="81"/>
      <c r="M52" s="137"/>
      <c r="N52" s="79"/>
      <c r="O52" s="56"/>
      <c r="P52" s="136"/>
      <c r="Q52" s="79"/>
      <c r="S52" s="29"/>
      <c r="T52" s="33"/>
    </row>
    <row r="53" spans="1:20" ht="15.75" customHeight="1" x14ac:dyDescent="0.25">
      <c r="A53" s="49">
        <v>1802</v>
      </c>
      <c r="B53" s="50"/>
      <c r="C53" s="50"/>
      <c r="D53" s="50"/>
      <c r="E53" s="50"/>
      <c r="F53" s="50"/>
      <c r="G53" s="50"/>
      <c r="H53" s="50"/>
      <c r="I53" s="50"/>
      <c r="J53" s="82"/>
      <c r="K53" s="144"/>
      <c r="L53" s="81"/>
      <c r="M53" s="137"/>
      <c r="N53" s="79"/>
      <c r="O53" s="56"/>
      <c r="P53" s="136"/>
      <c r="Q53" s="79"/>
      <c r="S53" s="29"/>
      <c r="T53" s="33"/>
    </row>
    <row r="54" spans="1:20" ht="15.75" customHeight="1" x14ac:dyDescent="0.25">
      <c r="A54" s="49">
        <v>1901</v>
      </c>
      <c r="B54" s="50"/>
      <c r="C54" s="50"/>
      <c r="D54" s="50"/>
      <c r="E54" s="50"/>
      <c r="F54" s="50"/>
      <c r="G54" s="50"/>
      <c r="H54" s="50"/>
      <c r="I54" s="50"/>
      <c r="J54" s="82"/>
      <c r="K54" s="144"/>
      <c r="L54" s="81"/>
      <c r="M54" s="137"/>
      <c r="N54" s="81"/>
      <c r="O54" s="137"/>
      <c r="P54" s="138"/>
      <c r="Q54" s="79"/>
      <c r="S54" s="29"/>
      <c r="T54" s="33"/>
    </row>
    <row r="55" spans="1:20" ht="15.75" customHeight="1" x14ac:dyDescent="0.25">
      <c r="A55" s="49">
        <v>1902</v>
      </c>
      <c r="B55" s="50"/>
      <c r="C55" s="50"/>
      <c r="D55" s="50"/>
      <c r="E55" s="50"/>
      <c r="F55" s="50"/>
      <c r="G55" s="50"/>
      <c r="H55" s="50"/>
      <c r="I55" s="50"/>
      <c r="J55" s="82"/>
      <c r="K55" s="144"/>
      <c r="L55" s="81"/>
      <c r="M55" s="137"/>
      <c r="N55" s="126" t="s">
        <v>63</v>
      </c>
      <c r="O55" s="127">
        <v>51</v>
      </c>
      <c r="P55" s="128">
        <f>IF(SUM(J43:J50)=0,"",SUM(J43:J50))</f>
        <v>51</v>
      </c>
      <c r="Q55" s="129" t="s">
        <v>10</v>
      </c>
      <c r="S55" s="29"/>
      <c r="T55" s="33"/>
    </row>
    <row r="56" spans="1:20" ht="15.75" customHeight="1" x14ac:dyDescent="0.25">
      <c r="A56" s="49">
        <v>2001</v>
      </c>
      <c r="B56" s="50"/>
      <c r="C56" s="50"/>
      <c r="D56" s="50"/>
      <c r="E56" s="50"/>
      <c r="F56" s="50"/>
      <c r="G56" s="50"/>
      <c r="H56" s="50"/>
      <c r="I56" s="50"/>
      <c r="J56" s="82"/>
      <c r="K56" s="144"/>
      <c r="L56" s="81"/>
      <c r="M56" s="137"/>
      <c r="N56" s="130" t="s">
        <v>64</v>
      </c>
      <c r="O56" s="57">
        <f>IF(O55/B41=0,"",O55/B41)</f>
        <v>0.82258064516129037</v>
      </c>
      <c r="P56" s="131">
        <f>IF(O55/P55=0,"",O55/P55)</f>
        <v>1</v>
      </c>
      <c r="Q56" s="132" t="s">
        <v>65</v>
      </c>
      <c r="S56" s="29"/>
      <c r="T56" s="33"/>
    </row>
    <row r="57" spans="1:20" ht="15.75" customHeight="1" x14ac:dyDescent="0.25">
      <c r="A57" s="49">
        <v>2002</v>
      </c>
      <c r="B57" s="50"/>
      <c r="C57" s="50"/>
      <c r="D57" s="50"/>
      <c r="E57" s="50"/>
      <c r="F57" s="50"/>
      <c r="G57" s="50"/>
      <c r="H57" s="50"/>
      <c r="I57" s="50"/>
      <c r="J57" s="82"/>
      <c r="K57" s="146"/>
      <c r="L57" s="147"/>
      <c r="M57" s="148"/>
      <c r="N57" s="92"/>
      <c r="O57" s="139"/>
      <c r="P57" s="139"/>
      <c r="Q57" s="140"/>
      <c r="S57" s="29"/>
      <c r="T57" s="33"/>
    </row>
    <row r="58" spans="1:20" ht="18" customHeight="1" x14ac:dyDescent="0.25">
      <c r="A58" s="28"/>
      <c r="B58" s="190" t="s">
        <v>90</v>
      </c>
      <c r="C58" s="190"/>
      <c r="D58" s="190"/>
      <c r="E58" s="190"/>
      <c r="F58" s="190"/>
      <c r="G58" s="190"/>
      <c r="H58" s="190"/>
      <c r="I58" s="190"/>
      <c r="J58" s="59">
        <f>SUM(J41:J54)</f>
        <v>51</v>
      </c>
      <c r="K58" s="60">
        <f>IF(J48=0,"",J48/B41)</f>
        <v>0.64516129032258063</v>
      </c>
      <c r="L58" s="60">
        <f>IF(J58=0,"",J58/B41)</f>
        <v>0.82258064516129037</v>
      </c>
      <c r="M58" s="60">
        <f>IF(J48=0,"0%",L58-K58)</f>
        <v>0.17741935483870974</v>
      </c>
      <c r="N58" s="1"/>
      <c r="O58" s="1"/>
      <c r="P58" s="29"/>
      <c r="Q58" s="25"/>
      <c r="R58" s="1"/>
      <c r="T58" s="33"/>
    </row>
    <row r="59" spans="1:20" ht="12.75" customHeight="1" x14ac:dyDescent="0.2"/>
    <row r="60" spans="1:20" ht="12.75" customHeight="1" x14ac:dyDescent="0.2"/>
    <row r="61" spans="1:20" ht="26.25" customHeight="1" x14ac:dyDescent="0.4">
      <c r="B61" s="188" t="s">
        <v>101</v>
      </c>
      <c r="C61" s="189"/>
      <c r="D61" s="189"/>
      <c r="E61" s="189"/>
      <c r="F61" s="189"/>
      <c r="G61" s="189"/>
      <c r="H61" s="189"/>
      <c r="I61" s="189"/>
      <c r="J61" s="119" t="s">
        <v>69</v>
      </c>
      <c r="L61" s="48"/>
      <c r="M61" s="48"/>
      <c r="N61" s="29"/>
      <c r="O61" s="1"/>
      <c r="P61" s="29"/>
      <c r="Q61" s="29"/>
      <c r="R61" s="29"/>
    </row>
    <row r="62" spans="1:20" ht="20.25" customHeight="1" x14ac:dyDescent="0.2">
      <c r="A62" s="192" t="s">
        <v>9</v>
      </c>
      <c r="B62" s="193" t="s">
        <v>80</v>
      </c>
      <c r="C62" s="194"/>
      <c r="D62" s="194"/>
      <c r="E62" s="194"/>
      <c r="F62" s="194"/>
      <c r="G62" s="194"/>
      <c r="H62" s="194"/>
      <c r="I62" s="194"/>
      <c r="J62" s="196" t="s">
        <v>10</v>
      </c>
      <c r="K62" s="184" t="s">
        <v>2</v>
      </c>
      <c r="L62" s="184" t="s">
        <v>3</v>
      </c>
      <c r="M62" s="191" t="s">
        <v>4</v>
      </c>
      <c r="N62" s="184" t="s">
        <v>5</v>
      </c>
      <c r="O62" s="198" t="s">
        <v>6</v>
      </c>
      <c r="P62" s="198" t="s">
        <v>7</v>
      </c>
      <c r="Q62" s="184" t="s">
        <v>8</v>
      </c>
    </row>
    <row r="63" spans="1:20" ht="15.75" customHeight="1" x14ac:dyDescent="0.25">
      <c r="A63" s="185"/>
      <c r="B63" s="49" t="s">
        <v>81</v>
      </c>
      <c r="C63" s="49" t="s">
        <v>82</v>
      </c>
      <c r="D63" s="49" t="s">
        <v>83</v>
      </c>
      <c r="E63" s="49" t="s">
        <v>84</v>
      </c>
      <c r="F63" s="49" t="s">
        <v>85</v>
      </c>
      <c r="G63" s="49" t="s">
        <v>86</v>
      </c>
      <c r="H63" s="49" t="s">
        <v>87</v>
      </c>
      <c r="I63" s="49" t="s">
        <v>88</v>
      </c>
      <c r="J63" s="197"/>
      <c r="K63" s="185"/>
      <c r="L63" s="185"/>
      <c r="M63" s="185"/>
      <c r="N63" s="185"/>
      <c r="O63" s="185"/>
      <c r="P63" s="185"/>
      <c r="Q63" s="185"/>
    </row>
    <row r="64" spans="1:20" ht="15.75" customHeight="1" x14ac:dyDescent="0.25">
      <c r="A64" s="49">
        <v>1301</v>
      </c>
      <c r="B64" s="50">
        <v>33</v>
      </c>
      <c r="C64" s="50"/>
      <c r="D64" s="50"/>
      <c r="E64" s="50"/>
      <c r="F64" s="50"/>
      <c r="G64" s="50"/>
      <c r="H64" s="50"/>
      <c r="I64" s="50"/>
      <c r="J64" s="82"/>
      <c r="K64" s="141"/>
      <c r="L64" s="142"/>
      <c r="M64" s="143"/>
      <c r="N64" s="133"/>
      <c r="O64" s="51">
        <f>B64</f>
        <v>33</v>
      </c>
      <c r="P64" s="134"/>
      <c r="Q64" s="133"/>
    </row>
    <row r="65" spans="1:18" ht="15.75" customHeight="1" x14ac:dyDescent="0.25">
      <c r="A65" s="49">
        <v>1302</v>
      </c>
      <c r="B65" s="50"/>
      <c r="C65" s="50">
        <v>28</v>
      </c>
      <c r="D65" s="50"/>
      <c r="E65" s="50"/>
      <c r="F65" s="50"/>
      <c r="G65" s="50"/>
      <c r="H65" s="50"/>
      <c r="I65" s="50"/>
      <c r="J65" s="82"/>
      <c r="K65" s="144"/>
      <c r="L65" s="81"/>
      <c r="M65" s="145"/>
      <c r="N65" s="52">
        <f>IF(C65=0,"",C65/B64)</f>
        <v>0.84848484848484851</v>
      </c>
      <c r="O65" s="53">
        <v>28</v>
      </c>
      <c r="P65" s="124">
        <f t="shared" ref="P65:P71" si="4">IF(O65=0,"",O65/O64)</f>
        <v>0.84848484848484851</v>
      </c>
      <c r="Q65" s="124">
        <f t="shared" ref="Q65:Q71" si="5">IF(O65=0,"",100%-P65)</f>
        <v>0.15151515151515149</v>
      </c>
    </row>
    <row r="66" spans="1:18" ht="15.75" customHeight="1" x14ac:dyDescent="0.25">
      <c r="A66" s="49">
        <v>1401</v>
      </c>
      <c r="B66" s="50"/>
      <c r="C66" s="50"/>
      <c r="D66" s="50">
        <v>28</v>
      </c>
      <c r="E66" s="50"/>
      <c r="F66" s="50"/>
      <c r="G66" s="50"/>
      <c r="H66" s="50"/>
      <c r="I66" s="50"/>
      <c r="J66" s="82"/>
      <c r="K66" s="144"/>
      <c r="L66" s="81"/>
      <c r="M66" s="145"/>
      <c r="N66" s="52">
        <f>IF(D66=0,"",D66/C65)</f>
        <v>1</v>
      </c>
      <c r="O66" s="53">
        <v>28</v>
      </c>
      <c r="P66" s="124">
        <f t="shared" si="4"/>
        <v>1</v>
      </c>
      <c r="Q66" s="124">
        <f t="shared" si="5"/>
        <v>0</v>
      </c>
      <c r="R66" s="8">
        <f>O66/O64</f>
        <v>0.84848484848484851</v>
      </c>
    </row>
    <row r="67" spans="1:18" ht="15.75" customHeight="1" x14ac:dyDescent="0.25">
      <c r="A67" s="49">
        <v>1402</v>
      </c>
      <c r="B67" s="50"/>
      <c r="C67" s="50"/>
      <c r="D67" s="50"/>
      <c r="E67" s="50">
        <v>28</v>
      </c>
      <c r="F67" s="50"/>
      <c r="G67" s="50"/>
      <c r="H67" s="50"/>
      <c r="I67" s="50"/>
      <c r="J67" s="82"/>
      <c r="K67" s="144"/>
      <c r="L67" s="81"/>
      <c r="M67" s="145"/>
      <c r="N67" s="52">
        <f>IF(E67=0,"",E67/D66)</f>
        <v>1</v>
      </c>
      <c r="O67" s="53">
        <v>28</v>
      </c>
      <c r="P67" s="124">
        <f t="shared" si="4"/>
        <v>1</v>
      </c>
      <c r="Q67" s="124">
        <f t="shared" si="5"/>
        <v>0</v>
      </c>
    </row>
    <row r="68" spans="1:18" ht="15.75" customHeight="1" x14ac:dyDescent="0.25">
      <c r="A68" s="49">
        <v>1501</v>
      </c>
      <c r="B68" s="50"/>
      <c r="C68" s="50"/>
      <c r="D68" s="50"/>
      <c r="E68" s="50"/>
      <c r="F68" s="50">
        <v>28</v>
      </c>
      <c r="G68" s="50"/>
      <c r="H68" s="50"/>
      <c r="I68" s="50"/>
      <c r="J68" s="82"/>
      <c r="K68" s="144"/>
      <c r="L68" s="81"/>
      <c r="M68" s="145"/>
      <c r="N68" s="52">
        <f>IF(F68=0,"",F68/E67)</f>
        <v>1</v>
      </c>
      <c r="O68" s="53">
        <v>28</v>
      </c>
      <c r="P68" s="124">
        <f t="shared" si="4"/>
        <v>1</v>
      </c>
      <c r="Q68" s="124">
        <f t="shared" si="5"/>
        <v>0</v>
      </c>
    </row>
    <row r="69" spans="1:18" ht="15.75" customHeight="1" x14ac:dyDescent="0.25">
      <c r="A69" s="49">
        <v>1502</v>
      </c>
      <c r="B69" s="50"/>
      <c r="C69" s="50"/>
      <c r="D69" s="50"/>
      <c r="E69" s="50"/>
      <c r="F69" s="50"/>
      <c r="G69" s="50">
        <v>25</v>
      </c>
      <c r="H69" s="50"/>
      <c r="I69" s="50"/>
      <c r="J69" s="82"/>
      <c r="K69" s="144"/>
      <c r="L69" s="81"/>
      <c r="M69" s="145"/>
      <c r="N69" s="52">
        <f>IF(G69=0,"",G69/F68)</f>
        <v>0.8928571428571429</v>
      </c>
      <c r="O69" s="53">
        <v>27</v>
      </c>
      <c r="P69" s="124">
        <f t="shared" si="4"/>
        <v>0.9642857142857143</v>
      </c>
      <c r="Q69" s="124">
        <f t="shared" si="5"/>
        <v>3.5714285714285698E-2</v>
      </c>
    </row>
    <row r="70" spans="1:18" ht="15.75" customHeight="1" x14ac:dyDescent="0.25">
      <c r="A70" s="49">
        <v>1601</v>
      </c>
      <c r="B70" s="50"/>
      <c r="C70" s="50"/>
      <c r="D70" s="50"/>
      <c r="E70" s="50"/>
      <c r="F70" s="50"/>
      <c r="G70" s="50"/>
      <c r="H70" s="50">
        <v>25</v>
      </c>
      <c r="I70" s="50"/>
      <c r="J70" s="82"/>
      <c r="K70" s="144"/>
      <c r="L70" s="81"/>
      <c r="M70" s="145"/>
      <c r="N70" s="52">
        <f>IF(H70=0,"",H70/G69)</f>
        <v>1</v>
      </c>
      <c r="O70" s="53">
        <v>27</v>
      </c>
      <c r="P70" s="124">
        <f t="shared" si="4"/>
        <v>1</v>
      </c>
      <c r="Q70" s="124">
        <f t="shared" si="5"/>
        <v>0</v>
      </c>
    </row>
    <row r="71" spans="1:18" ht="15.75" customHeight="1" x14ac:dyDescent="0.25">
      <c r="A71" s="49">
        <v>1602</v>
      </c>
      <c r="B71" s="50"/>
      <c r="C71" s="50"/>
      <c r="D71" s="50"/>
      <c r="E71" s="50"/>
      <c r="F71" s="50"/>
      <c r="G71" s="50"/>
      <c r="H71" s="50"/>
      <c r="I71" s="50">
        <v>24</v>
      </c>
      <c r="J71" s="82">
        <v>23</v>
      </c>
      <c r="K71" s="144"/>
      <c r="L71" s="81"/>
      <c r="M71" s="145"/>
      <c r="N71" s="52">
        <f>IF(I71=0,"",I71/H70)</f>
        <v>0.96</v>
      </c>
      <c r="O71" s="53">
        <v>27</v>
      </c>
      <c r="P71" s="124">
        <f t="shared" si="4"/>
        <v>1</v>
      </c>
      <c r="Q71" s="124">
        <f t="shared" si="5"/>
        <v>0</v>
      </c>
    </row>
    <row r="72" spans="1:18" ht="15.75" customHeight="1" x14ac:dyDescent="0.25">
      <c r="A72" s="49">
        <v>1701</v>
      </c>
      <c r="B72" s="50"/>
      <c r="C72" s="50"/>
      <c r="D72" s="50"/>
      <c r="E72" s="50"/>
      <c r="F72" s="50"/>
      <c r="G72" s="50"/>
      <c r="H72" s="50"/>
      <c r="I72" s="50">
        <v>2</v>
      </c>
      <c r="J72" s="82">
        <v>2</v>
      </c>
      <c r="K72" s="144"/>
      <c r="L72" s="81"/>
      <c r="M72" s="81"/>
      <c r="N72" s="79"/>
      <c r="O72" s="53">
        <v>3</v>
      </c>
      <c r="P72" s="136"/>
      <c r="Q72" s="79"/>
    </row>
    <row r="73" spans="1:18" ht="15.75" customHeight="1" x14ac:dyDescent="0.25">
      <c r="A73" s="49">
        <v>1702</v>
      </c>
      <c r="B73" s="50"/>
      <c r="C73" s="50"/>
      <c r="D73" s="50"/>
      <c r="E73" s="50"/>
      <c r="F73" s="50"/>
      <c r="G73" s="50"/>
      <c r="H73" s="50"/>
      <c r="I73" s="50">
        <v>1</v>
      </c>
      <c r="J73" s="82">
        <v>1</v>
      </c>
      <c r="K73" s="144"/>
      <c r="L73" s="81"/>
      <c r="M73" s="137"/>
      <c r="N73" s="79"/>
      <c r="O73" s="53">
        <v>1</v>
      </c>
      <c r="P73" s="136"/>
      <c r="Q73" s="79"/>
      <c r="R73" s="29"/>
    </row>
    <row r="74" spans="1:18" ht="15.75" customHeight="1" x14ac:dyDescent="0.25">
      <c r="A74" s="49">
        <v>1801</v>
      </c>
      <c r="B74" s="50"/>
      <c r="C74" s="50"/>
      <c r="D74" s="50"/>
      <c r="E74" s="50"/>
      <c r="F74" s="50"/>
      <c r="G74" s="50"/>
      <c r="H74" s="50"/>
      <c r="I74" s="50"/>
      <c r="J74" s="82"/>
      <c r="K74" s="144"/>
      <c r="L74" s="81"/>
      <c r="M74" s="137"/>
      <c r="N74" s="79"/>
      <c r="O74" s="53"/>
      <c r="P74" s="136"/>
      <c r="Q74" s="79"/>
      <c r="R74" s="29"/>
    </row>
    <row r="75" spans="1:18" ht="15.75" customHeight="1" x14ac:dyDescent="0.25">
      <c r="A75" s="49">
        <v>1802</v>
      </c>
      <c r="B75" s="50"/>
      <c r="C75" s="50"/>
      <c r="D75" s="50"/>
      <c r="E75" s="50"/>
      <c r="F75" s="50"/>
      <c r="G75" s="50"/>
      <c r="H75" s="50"/>
      <c r="I75" s="50"/>
      <c r="J75" s="82"/>
      <c r="K75" s="144"/>
      <c r="L75" s="81"/>
      <c r="M75" s="137"/>
      <c r="N75" s="79"/>
      <c r="O75" s="56"/>
      <c r="P75" s="136"/>
      <c r="Q75" s="79"/>
      <c r="R75" s="29"/>
    </row>
    <row r="76" spans="1:18" ht="15.75" customHeight="1" x14ac:dyDescent="0.25">
      <c r="A76" s="49">
        <v>1901</v>
      </c>
      <c r="B76" s="50"/>
      <c r="C76" s="50"/>
      <c r="D76" s="50"/>
      <c r="E76" s="50"/>
      <c r="F76" s="50"/>
      <c r="G76" s="50"/>
      <c r="H76" s="50"/>
      <c r="I76" s="50"/>
      <c r="J76" s="82"/>
      <c r="K76" s="144"/>
      <c r="L76" s="81"/>
      <c r="M76" s="137"/>
      <c r="N76" s="79"/>
      <c r="O76" s="56"/>
      <c r="P76" s="136"/>
      <c r="Q76" s="79"/>
      <c r="R76" s="29"/>
    </row>
    <row r="77" spans="1:18" ht="15.75" customHeight="1" x14ac:dyDescent="0.25">
      <c r="A77" s="49">
        <v>1902</v>
      </c>
      <c r="B77" s="50"/>
      <c r="C77" s="50"/>
      <c r="D77" s="50"/>
      <c r="E77" s="50"/>
      <c r="F77" s="50"/>
      <c r="G77" s="50"/>
      <c r="H77" s="50"/>
      <c r="I77" s="50"/>
      <c r="J77" s="82"/>
      <c r="K77" s="144"/>
      <c r="L77" s="81"/>
      <c r="M77" s="137"/>
      <c r="N77" s="81"/>
      <c r="O77" s="137"/>
      <c r="P77" s="138"/>
      <c r="Q77" s="79"/>
      <c r="R77" s="29"/>
    </row>
    <row r="78" spans="1:18" ht="15.75" customHeight="1" x14ac:dyDescent="0.25">
      <c r="A78" s="49">
        <v>2001</v>
      </c>
      <c r="B78" s="50"/>
      <c r="C78" s="50"/>
      <c r="D78" s="50"/>
      <c r="E78" s="50"/>
      <c r="F78" s="50"/>
      <c r="G78" s="50"/>
      <c r="H78" s="50"/>
      <c r="I78" s="50"/>
      <c r="J78" s="82"/>
      <c r="K78" s="144"/>
      <c r="L78" s="81"/>
      <c r="M78" s="137"/>
      <c r="N78" s="126" t="s">
        <v>63</v>
      </c>
      <c r="O78" s="127">
        <v>26</v>
      </c>
      <c r="P78" s="128">
        <f>IF(SUM(J66:J73)=0,"",SUM(J66:J73))</f>
        <v>26</v>
      </c>
      <c r="Q78" s="129" t="s">
        <v>10</v>
      </c>
      <c r="R78" s="29"/>
    </row>
    <row r="79" spans="1:18" ht="15.75" customHeight="1" x14ac:dyDescent="0.25">
      <c r="A79" s="49">
        <v>2002</v>
      </c>
      <c r="B79" s="50"/>
      <c r="C79" s="50"/>
      <c r="D79" s="50"/>
      <c r="E79" s="50"/>
      <c r="F79" s="50"/>
      <c r="G79" s="50"/>
      <c r="H79" s="50"/>
      <c r="I79" s="50"/>
      <c r="J79" s="82"/>
      <c r="K79" s="144"/>
      <c r="L79" s="81"/>
      <c r="M79" s="137"/>
      <c r="N79" s="130" t="s">
        <v>64</v>
      </c>
      <c r="O79" s="57">
        <f>IF(O78/B64=0,"",O78/B64)</f>
        <v>0.78787878787878785</v>
      </c>
      <c r="P79" s="131">
        <f>IF(O78/P78=0,"",O78/P78)</f>
        <v>1</v>
      </c>
      <c r="Q79" s="132" t="s">
        <v>65</v>
      </c>
      <c r="R79" s="29"/>
    </row>
    <row r="80" spans="1:18" ht="15.75" customHeight="1" x14ac:dyDescent="0.25">
      <c r="A80" s="49">
        <v>2101</v>
      </c>
      <c r="B80" s="50"/>
      <c r="C80" s="50"/>
      <c r="D80" s="50"/>
      <c r="E80" s="50"/>
      <c r="F80" s="50"/>
      <c r="G80" s="50"/>
      <c r="H80" s="50"/>
      <c r="I80" s="50"/>
      <c r="J80" s="82"/>
      <c r="K80" s="146"/>
      <c r="L80" s="147"/>
      <c r="M80" s="148"/>
      <c r="N80" s="92"/>
      <c r="O80" s="139"/>
      <c r="P80" s="139"/>
      <c r="Q80" s="140"/>
      <c r="R80" s="29"/>
    </row>
    <row r="81" spans="1:18" ht="18" customHeight="1" x14ac:dyDescent="0.25">
      <c r="A81" s="28"/>
      <c r="B81" s="190" t="s">
        <v>90</v>
      </c>
      <c r="C81" s="190"/>
      <c r="D81" s="190"/>
      <c r="E81" s="190"/>
      <c r="F81" s="190"/>
      <c r="G81" s="190"/>
      <c r="H81" s="190"/>
      <c r="I81" s="190"/>
      <c r="J81" s="59">
        <f>SUM(J64:J77)</f>
        <v>26</v>
      </c>
      <c r="K81" s="60">
        <f>IF(J71=0,"",J71/B64)</f>
        <v>0.69696969696969702</v>
      </c>
      <c r="L81" s="60">
        <f>IF(J81=0,"",J81/B64)</f>
        <v>0.78787878787878785</v>
      </c>
      <c r="M81" s="60">
        <f>IF(J71=0,"0%",L81-K81)</f>
        <v>9.0909090909090828E-2</v>
      </c>
      <c r="N81" s="1"/>
      <c r="O81" s="1"/>
      <c r="P81" s="29"/>
      <c r="Q81" s="25"/>
      <c r="R81" s="1"/>
    </row>
    <row r="82" spans="1:18" ht="12.75" customHeight="1" x14ac:dyDescent="0.2"/>
    <row r="83" spans="1:18" ht="12.75" customHeight="1" x14ac:dyDescent="0.2"/>
    <row r="84" spans="1:18" ht="26.25" x14ac:dyDescent="0.4">
      <c r="B84" s="188" t="s">
        <v>101</v>
      </c>
      <c r="C84" s="189"/>
      <c r="D84" s="189"/>
      <c r="E84" s="189"/>
      <c r="F84" s="189"/>
      <c r="G84" s="189"/>
      <c r="H84" s="189"/>
      <c r="I84" s="189"/>
      <c r="J84" s="119" t="s">
        <v>70</v>
      </c>
      <c r="L84" s="48"/>
      <c r="M84" s="48"/>
      <c r="N84" s="29"/>
      <c r="O84" s="1"/>
      <c r="P84" s="29"/>
      <c r="Q84" s="29"/>
      <c r="R84" s="29"/>
    </row>
    <row r="85" spans="1:18" ht="20.25" x14ac:dyDescent="0.2">
      <c r="A85" s="192" t="s">
        <v>9</v>
      </c>
      <c r="B85" s="193" t="s">
        <v>80</v>
      </c>
      <c r="C85" s="194"/>
      <c r="D85" s="194"/>
      <c r="E85" s="194"/>
      <c r="F85" s="194"/>
      <c r="G85" s="194"/>
      <c r="H85" s="194"/>
      <c r="I85" s="194"/>
      <c r="J85" s="196" t="s">
        <v>10</v>
      </c>
      <c r="K85" s="184" t="s">
        <v>2</v>
      </c>
      <c r="L85" s="184" t="s">
        <v>3</v>
      </c>
      <c r="M85" s="191" t="s">
        <v>4</v>
      </c>
      <c r="N85" s="184" t="s">
        <v>5</v>
      </c>
      <c r="O85" s="198" t="s">
        <v>6</v>
      </c>
      <c r="P85" s="198" t="s">
        <v>7</v>
      </c>
      <c r="Q85" s="184" t="s">
        <v>8</v>
      </c>
    </row>
    <row r="86" spans="1:18" ht="15.75" x14ac:dyDescent="0.25">
      <c r="A86" s="185"/>
      <c r="B86" s="49" t="s">
        <v>81</v>
      </c>
      <c r="C86" s="49" t="s">
        <v>82</v>
      </c>
      <c r="D86" s="49" t="s">
        <v>83</v>
      </c>
      <c r="E86" s="49" t="s">
        <v>84</v>
      </c>
      <c r="F86" s="49" t="s">
        <v>85</v>
      </c>
      <c r="G86" s="49" t="s">
        <v>86</v>
      </c>
      <c r="H86" s="49" t="s">
        <v>87</v>
      </c>
      <c r="I86" s="49" t="s">
        <v>88</v>
      </c>
      <c r="J86" s="197"/>
      <c r="K86" s="185"/>
      <c r="L86" s="185"/>
      <c r="M86" s="185"/>
      <c r="N86" s="185"/>
      <c r="O86" s="185"/>
      <c r="P86" s="185"/>
      <c r="Q86" s="185"/>
    </row>
    <row r="87" spans="1:18" ht="15.75" customHeight="1" x14ac:dyDescent="0.25">
      <c r="A87" s="49">
        <v>1302</v>
      </c>
      <c r="B87" s="50">
        <v>78</v>
      </c>
      <c r="C87" s="50"/>
      <c r="D87" s="50"/>
      <c r="E87" s="50"/>
      <c r="F87" s="50"/>
      <c r="G87" s="50"/>
      <c r="H87" s="50"/>
      <c r="I87" s="50"/>
      <c r="J87" s="82"/>
      <c r="K87" s="141"/>
      <c r="L87" s="142"/>
      <c r="M87" s="143"/>
      <c r="N87" s="133"/>
      <c r="O87" s="51">
        <f>B87</f>
        <v>78</v>
      </c>
      <c r="P87" s="134"/>
      <c r="Q87" s="133"/>
    </row>
    <row r="88" spans="1:18" ht="15.75" customHeight="1" x14ac:dyDescent="0.25">
      <c r="A88" s="49">
        <v>1401</v>
      </c>
      <c r="B88" s="50"/>
      <c r="C88" s="50">
        <v>78</v>
      </c>
      <c r="D88" s="50"/>
      <c r="E88" s="50"/>
      <c r="F88" s="50"/>
      <c r="G88" s="50"/>
      <c r="H88" s="50"/>
      <c r="I88" s="50"/>
      <c r="J88" s="82"/>
      <c r="K88" s="144"/>
      <c r="L88" s="81"/>
      <c r="M88" s="145"/>
      <c r="N88" s="52">
        <f>IF(C88=0,"",C88/B87)</f>
        <v>1</v>
      </c>
      <c r="O88" s="53">
        <v>78</v>
      </c>
      <c r="P88" s="124">
        <f t="shared" ref="P88:P94" si="6">IF(O88=0,"",O88/O87)</f>
        <v>1</v>
      </c>
      <c r="Q88" s="124">
        <f t="shared" ref="Q88:Q94" si="7">IF(O88=0,"",100%-P88)</f>
        <v>0</v>
      </c>
    </row>
    <row r="89" spans="1:18" ht="15.75" customHeight="1" x14ac:dyDescent="0.25">
      <c r="A89" s="49">
        <v>1402</v>
      </c>
      <c r="B89" s="50"/>
      <c r="C89" s="50"/>
      <c r="D89" s="50">
        <v>75</v>
      </c>
      <c r="E89" s="50"/>
      <c r="F89" s="50"/>
      <c r="G89" s="50"/>
      <c r="H89" s="50"/>
      <c r="I89" s="50"/>
      <c r="J89" s="82"/>
      <c r="K89" s="144"/>
      <c r="L89" s="81"/>
      <c r="M89" s="145"/>
      <c r="N89" s="52">
        <f>IF(D89=0,"",D89/C88)</f>
        <v>0.96153846153846156</v>
      </c>
      <c r="O89" s="53">
        <v>76</v>
      </c>
      <c r="P89" s="124">
        <f t="shared" si="6"/>
        <v>0.97435897435897434</v>
      </c>
      <c r="Q89" s="124">
        <f t="shared" si="7"/>
        <v>2.5641025641025661E-2</v>
      </c>
      <c r="R89" s="8">
        <f>O89/O87</f>
        <v>0.97435897435897434</v>
      </c>
    </row>
    <row r="90" spans="1:18" ht="15.75" customHeight="1" x14ac:dyDescent="0.25">
      <c r="A90" s="49">
        <v>1501</v>
      </c>
      <c r="B90" s="50"/>
      <c r="C90" s="50"/>
      <c r="D90" s="50"/>
      <c r="E90" s="50">
        <v>73</v>
      </c>
      <c r="F90" s="50"/>
      <c r="G90" s="50"/>
      <c r="H90" s="50"/>
      <c r="I90" s="50"/>
      <c r="J90" s="82"/>
      <c r="K90" s="144"/>
      <c r="L90" s="81"/>
      <c r="M90" s="145"/>
      <c r="N90" s="52">
        <f>IF(E90=0,"",E90/D89)</f>
        <v>0.97333333333333338</v>
      </c>
      <c r="O90" s="53">
        <v>76</v>
      </c>
      <c r="P90" s="124">
        <f t="shared" si="6"/>
        <v>1</v>
      </c>
      <c r="Q90" s="124">
        <f t="shared" si="7"/>
        <v>0</v>
      </c>
    </row>
    <row r="91" spans="1:18" ht="15.75" customHeight="1" x14ac:dyDescent="0.25">
      <c r="A91" s="49">
        <v>1502</v>
      </c>
      <c r="B91" s="50"/>
      <c r="C91" s="50"/>
      <c r="D91" s="50"/>
      <c r="E91" s="50"/>
      <c r="F91" s="50">
        <v>71</v>
      </c>
      <c r="G91" s="50"/>
      <c r="H91" s="50"/>
      <c r="I91" s="50"/>
      <c r="J91" s="82"/>
      <c r="K91" s="144"/>
      <c r="L91" s="81"/>
      <c r="M91" s="145"/>
      <c r="N91" s="52">
        <f>IF(F91=0,"",F91/E90)</f>
        <v>0.9726027397260274</v>
      </c>
      <c r="O91" s="53">
        <v>76</v>
      </c>
      <c r="P91" s="124">
        <f t="shared" si="6"/>
        <v>1</v>
      </c>
      <c r="Q91" s="124">
        <f t="shared" si="7"/>
        <v>0</v>
      </c>
    </row>
    <row r="92" spans="1:18" ht="15.75" customHeight="1" x14ac:dyDescent="0.25">
      <c r="A92" s="49">
        <v>1601</v>
      </c>
      <c r="B92" s="50"/>
      <c r="C92" s="50"/>
      <c r="D92" s="50"/>
      <c r="E92" s="50"/>
      <c r="F92" s="50"/>
      <c r="G92" s="50">
        <v>68</v>
      </c>
      <c r="H92" s="50"/>
      <c r="I92" s="50"/>
      <c r="J92" s="82"/>
      <c r="K92" s="144"/>
      <c r="L92" s="81"/>
      <c r="M92" s="145"/>
      <c r="N92" s="52">
        <f>IF(G92=0,"",G92/F91)</f>
        <v>0.95774647887323938</v>
      </c>
      <c r="O92" s="53">
        <v>76</v>
      </c>
      <c r="P92" s="124">
        <f t="shared" si="6"/>
        <v>1</v>
      </c>
      <c r="Q92" s="124">
        <f t="shared" si="7"/>
        <v>0</v>
      </c>
    </row>
    <row r="93" spans="1:18" ht="15.75" customHeight="1" x14ac:dyDescent="0.25">
      <c r="A93" s="49">
        <v>1602</v>
      </c>
      <c r="B93" s="50"/>
      <c r="C93" s="50"/>
      <c r="D93" s="50"/>
      <c r="E93" s="50"/>
      <c r="F93" s="50"/>
      <c r="G93" s="50"/>
      <c r="H93" s="50">
        <v>67</v>
      </c>
      <c r="I93" s="50"/>
      <c r="J93" s="82"/>
      <c r="K93" s="144"/>
      <c r="L93" s="81"/>
      <c r="M93" s="145"/>
      <c r="N93" s="52">
        <f>IF(H93=0,"",H93/G92)</f>
        <v>0.98529411764705888</v>
      </c>
      <c r="O93" s="53">
        <v>75</v>
      </c>
      <c r="P93" s="124">
        <f t="shared" si="6"/>
        <v>0.98684210526315785</v>
      </c>
      <c r="Q93" s="124">
        <f t="shared" si="7"/>
        <v>1.3157894736842146E-2</v>
      </c>
    </row>
    <row r="94" spans="1:18" ht="15.75" customHeight="1" x14ac:dyDescent="0.25">
      <c r="A94" s="49">
        <v>1701</v>
      </c>
      <c r="B94" s="50"/>
      <c r="C94" s="50"/>
      <c r="D94" s="50"/>
      <c r="E94" s="50"/>
      <c r="F94" s="50"/>
      <c r="G94" s="50"/>
      <c r="H94" s="50"/>
      <c r="I94" s="50">
        <v>69</v>
      </c>
      <c r="J94" s="82">
        <v>63</v>
      </c>
      <c r="K94" s="144"/>
      <c r="L94" s="81"/>
      <c r="M94" s="145"/>
      <c r="N94" s="52">
        <f>IF(I94=0,"",I94/H93)</f>
        <v>1.0298507462686568</v>
      </c>
      <c r="O94" s="53">
        <v>74</v>
      </c>
      <c r="P94" s="124">
        <f t="shared" si="6"/>
        <v>0.98666666666666669</v>
      </c>
      <c r="Q94" s="124">
        <f t="shared" si="7"/>
        <v>1.3333333333333308E-2</v>
      </c>
    </row>
    <row r="95" spans="1:18" ht="15.75" customHeight="1" x14ac:dyDescent="0.25">
      <c r="A95" s="49">
        <v>1702</v>
      </c>
      <c r="B95" s="50"/>
      <c r="C95" s="50"/>
      <c r="D95" s="50"/>
      <c r="E95" s="50"/>
      <c r="F95" s="50"/>
      <c r="G95" s="50"/>
      <c r="H95" s="50"/>
      <c r="I95" s="50">
        <v>8</v>
      </c>
      <c r="J95" s="82">
        <v>7</v>
      </c>
      <c r="K95" s="144"/>
      <c r="L95" s="81"/>
      <c r="M95" s="81"/>
      <c r="N95" s="79"/>
      <c r="O95" s="53">
        <v>10</v>
      </c>
      <c r="P95" s="136"/>
      <c r="Q95" s="79"/>
    </row>
    <row r="96" spans="1:18" ht="15.75" customHeight="1" x14ac:dyDescent="0.25">
      <c r="A96" s="49">
        <v>1801</v>
      </c>
      <c r="B96" s="50"/>
      <c r="C96" s="50"/>
      <c r="D96" s="50"/>
      <c r="E96" s="50"/>
      <c r="F96" s="50"/>
      <c r="G96" s="50"/>
      <c r="H96" s="50"/>
      <c r="I96" s="50">
        <v>1</v>
      </c>
      <c r="J96" s="82">
        <v>1</v>
      </c>
      <c r="K96" s="144"/>
      <c r="L96" s="81"/>
      <c r="M96" s="137"/>
      <c r="N96" s="79"/>
      <c r="O96" s="53">
        <v>1</v>
      </c>
      <c r="P96" s="136"/>
      <c r="Q96" s="79"/>
      <c r="R96" s="29"/>
    </row>
    <row r="97" spans="1:18" ht="15.75" customHeight="1" x14ac:dyDescent="0.25">
      <c r="A97" s="49">
        <v>1802</v>
      </c>
      <c r="B97" s="50"/>
      <c r="C97" s="50"/>
      <c r="D97" s="50"/>
      <c r="E97" s="50"/>
      <c r="F97" s="50"/>
      <c r="G97" s="50"/>
      <c r="H97" s="50"/>
      <c r="I97" s="50"/>
      <c r="J97" s="82"/>
      <c r="K97" s="144"/>
      <c r="L97" s="81"/>
      <c r="M97" s="137"/>
      <c r="N97" s="79"/>
      <c r="O97" s="53"/>
      <c r="P97" s="136"/>
      <c r="Q97" s="79"/>
      <c r="R97" s="29"/>
    </row>
    <row r="98" spans="1:18" ht="15.75" customHeight="1" x14ac:dyDescent="0.25">
      <c r="A98" s="49">
        <v>1901</v>
      </c>
      <c r="B98" s="50"/>
      <c r="C98" s="50"/>
      <c r="D98" s="50"/>
      <c r="E98" s="50"/>
      <c r="F98" s="50"/>
      <c r="G98" s="50"/>
      <c r="H98" s="50"/>
      <c r="I98" s="50"/>
      <c r="J98" s="82"/>
      <c r="K98" s="144"/>
      <c r="L98" s="81"/>
      <c r="M98" s="137"/>
      <c r="N98" s="79"/>
      <c r="O98" s="56"/>
      <c r="P98" s="136"/>
      <c r="Q98" s="79"/>
      <c r="R98" s="29"/>
    </row>
    <row r="99" spans="1:18" ht="15.75" customHeight="1" x14ac:dyDescent="0.25">
      <c r="A99" s="49">
        <v>1902</v>
      </c>
      <c r="B99" s="50"/>
      <c r="C99" s="50"/>
      <c r="D99" s="50"/>
      <c r="E99" s="50"/>
      <c r="F99" s="50"/>
      <c r="G99" s="50"/>
      <c r="H99" s="50"/>
      <c r="I99" s="50"/>
      <c r="J99" s="82"/>
      <c r="K99" s="144"/>
      <c r="L99" s="81"/>
      <c r="M99" s="137"/>
      <c r="N99" s="79"/>
      <c r="O99" s="56"/>
      <c r="P99" s="136"/>
      <c r="Q99" s="79"/>
      <c r="R99" s="29"/>
    </row>
    <row r="100" spans="1:18" ht="15.75" customHeight="1" x14ac:dyDescent="0.25">
      <c r="A100" s="49">
        <v>2001</v>
      </c>
      <c r="B100" s="50"/>
      <c r="C100" s="50"/>
      <c r="D100" s="50"/>
      <c r="E100" s="50"/>
      <c r="F100" s="50"/>
      <c r="G100" s="50"/>
      <c r="H100" s="50"/>
      <c r="I100" s="50"/>
      <c r="J100" s="82"/>
      <c r="K100" s="144"/>
      <c r="L100" s="81"/>
      <c r="M100" s="137"/>
      <c r="N100" s="81"/>
      <c r="O100" s="137"/>
      <c r="P100" s="138"/>
      <c r="Q100" s="79"/>
      <c r="R100" s="29"/>
    </row>
    <row r="101" spans="1:18" ht="15.75" customHeight="1" x14ac:dyDescent="0.25">
      <c r="A101" s="49">
        <v>2002</v>
      </c>
      <c r="B101" s="50"/>
      <c r="C101" s="50"/>
      <c r="D101" s="50"/>
      <c r="E101" s="50"/>
      <c r="F101" s="50"/>
      <c r="G101" s="50"/>
      <c r="H101" s="50"/>
      <c r="I101" s="50"/>
      <c r="J101" s="82"/>
      <c r="K101" s="144"/>
      <c r="L101" s="81"/>
      <c r="M101" s="137"/>
      <c r="N101" s="126" t="s">
        <v>63</v>
      </c>
      <c r="O101" s="127">
        <v>67</v>
      </c>
      <c r="P101" s="128">
        <f>IF(SUM(J89:J96)=0,"",SUM(J89:J96))</f>
        <v>71</v>
      </c>
      <c r="Q101" s="129" t="s">
        <v>10</v>
      </c>
      <c r="R101" s="29"/>
    </row>
    <row r="102" spans="1:18" ht="15.75" customHeight="1" x14ac:dyDescent="0.25">
      <c r="A102" s="49">
        <v>2101</v>
      </c>
      <c r="B102" s="50"/>
      <c r="C102" s="50"/>
      <c r="D102" s="50"/>
      <c r="E102" s="50"/>
      <c r="F102" s="50"/>
      <c r="G102" s="50"/>
      <c r="H102" s="50"/>
      <c r="I102" s="50"/>
      <c r="J102" s="82"/>
      <c r="K102" s="144"/>
      <c r="L102" s="81"/>
      <c r="M102" s="137"/>
      <c r="N102" s="130" t="s">
        <v>64</v>
      </c>
      <c r="O102" s="57">
        <f>IF(O101/B87=0,"",O101/B87)</f>
        <v>0.85897435897435892</v>
      </c>
      <c r="P102" s="131">
        <f>IF(O101/P101=0,"",O101/P101)</f>
        <v>0.94366197183098588</v>
      </c>
      <c r="Q102" s="132" t="s">
        <v>65</v>
      </c>
      <c r="R102" s="29"/>
    </row>
    <row r="103" spans="1:18" ht="15.75" customHeight="1" x14ac:dyDescent="0.25">
      <c r="A103" s="49">
        <v>2102</v>
      </c>
      <c r="B103" s="50"/>
      <c r="C103" s="50"/>
      <c r="D103" s="50"/>
      <c r="E103" s="50"/>
      <c r="F103" s="50"/>
      <c r="G103" s="50"/>
      <c r="H103" s="50"/>
      <c r="I103" s="50"/>
      <c r="J103" s="82"/>
      <c r="K103" s="146"/>
      <c r="L103" s="147"/>
      <c r="M103" s="148"/>
      <c r="N103" s="92"/>
      <c r="O103" s="139"/>
      <c r="P103" s="139"/>
      <c r="Q103" s="140"/>
      <c r="R103" s="29"/>
    </row>
    <row r="104" spans="1:18" ht="18" customHeight="1" x14ac:dyDescent="0.25">
      <c r="A104" s="28"/>
      <c r="B104" s="190" t="s">
        <v>90</v>
      </c>
      <c r="C104" s="190"/>
      <c r="D104" s="190"/>
      <c r="E104" s="190"/>
      <c r="F104" s="190"/>
      <c r="G104" s="190"/>
      <c r="H104" s="190"/>
      <c r="I104" s="190"/>
      <c r="J104" s="59">
        <f>SUM(J87:J100)</f>
        <v>71</v>
      </c>
      <c r="K104" s="60">
        <f>IF(J94=0,"",J94/B87)</f>
        <v>0.80769230769230771</v>
      </c>
      <c r="L104" s="60">
        <f>IF(J104=0,"",J104/B87)</f>
        <v>0.91025641025641024</v>
      </c>
      <c r="M104" s="60">
        <f>IF(J94=0,"0%",L104-K104)</f>
        <v>0.10256410256410253</v>
      </c>
      <c r="N104" s="1"/>
      <c r="O104" s="1"/>
      <c r="P104" s="29"/>
      <c r="Q104" s="25"/>
    </row>
    <row r="105" spans="1:18" ht="12.75" customHeight="1" x14ac:dyDescent="0.2"/>
    <row r="106" spans="1:18" ht="12.75" customHeight="1" x14ac:dyDescent="0.2"/>
    <row r="107" spans="1:18" ht="26.25" x14ac:dyDescent="0.4">
      <c r="B107" s="188" t="s">
        <v>101</v>
      </c>
      <c r="C107" s="189"/>
      <c r="D107" s="189"/>
      <c r="E107" s="189"/>
      <c r="F107" s="189"/>
      <c r="G107" s="189"/>
      <c r="H107" s="189"/>
      <c r="I107" s="189"/>
      <c r="J107" s="119" t="s">
        <v>71</v>
      </c>
      <c r="L107" s="48"/>
      <c r="M107" s="48"/>
      <c r="N107" s="29"/>
      <c r="O107" s="1"/>
      <c r="P107" s="29"/>
      <c r="Q107" s="29"/>
      <c r="R107" s="29"/>
    </row>
    <row r="108" spans="1:18" ht="20.25" x14ac:dyDescent="0.2">
      <c r="A108" s="192" t="s">
        <v>9</v>
      </c>
      <c r="B108" s="193" t="s">
        <v>80</v>
      </c>
      <c r="C108" s="194"/>
      <c r="D108" s="194"/>
      <c r="E108" s="194"/>
      <c r="F108" s="194"/>
      <c r="G108" s="194"/>
      <c r="H108" s="194"/>
      <c r="I108" s="194"/>
      <c r="J108" s="196" t="s">
        <v>10</v>
      </c>
      <c r="K108" s="184" t="s">
        <v>2</v>
      </c>
      <c r="L108" s="184" t="s">
        <v>3</v>
      </c>
      <c r="M108" s="191" t="s">
        <v>4</v>
      </c>
      <c r="N108" s="184" t="s">
        <v>5</v>
      </c>
      <c r="O108" s="198" t="s">
        <v>6</v>
      </c>
      <c r="P108" s="198" t="s">
        <v>7</v>
      </c>
      <c r="Q108" s="184" t="s">
        <v>8</v>
      </c>
    </row>
    <row r="109" spans="1:18" ht="15.75" x14ac:dyDescent="0.25">
      <c r="A109" s="185"/>
      <c r="B109" s="49" t="s">
        <v>81</v>
      </c>
      <c r="C109" s="49" t="s">
        <v>82</v>
      </c>
      <c r="D109" s="49" t="s">
        <v>83</v>
      </c>
      <c r="E109" s="49" t="s">
        <v>84</v>
      </c>
      <c r="F109" s="49" t="s">
        <v>85</v>
      </c>
      <c r="G109" s="49" t="s">
        <v>86</v>
      </c>
      <c r="H109" s="49" t="s">
        <v>87</v>
      </c>
      <c r="I109" s="49" t="s">
        <v>88</v>
      </c>
      <c r="J109" s="197"/>
      <c r="K109" s="185"/>
      <c r="L109" s="185"/>
      <c r="M109" s="185"/>
      <c r="N109" s="185"/>
      <c r="O109" s="185"/>
      <c r="P109" s="185"/>
      <c r="Q109" s="185"/>
    </row>
    <row r="110" spans="1:18" ht="15.75" customHeight="1" x14ac:dyDescent="0.25">
      <c r="A110" s="49">
        <v>1401</v>
      </c>
      <c r="B110" s="50">
        <v>64</v>
      </c>
      <c r="C110" s="50"/>
      <c r="D110" s="50"/>
      <c r="E110" s="50"/>
      <c r="F110" s="50"/>
      <c r="G110" s="50"/>
      <c r="H110" s="50"/>
      <c r="I110" s="50"/>
      <c r="J110" s="82"/>
      <c r="K110" s="141"/>
      <c r="L110" s="142"/>
      <c r="M110" s="143"/>
      <c r="N110" s="133"/>
      <c r="O110" s="51">
        <f>B110</f>
        <v>64</v>
      </c>
      <c r="P110" s="134"/>
      <c r="Q110" s="133"/>
    </row>
    <row r="111" spans="1:18" ht="15.75" customHeight="1" x14ac:dyDescent="0.25">
      <c r="A111" s="49">
        <v>1402</v>
      </c>
      <c r="B111" s="50"/>
      <c r="C111" s="50">
        <v>59</v>
      </c>
      <c r="D111" s="50"/>
      <c r="E111" s="50"/>
      <c r="F111" s="50"/>
      <c r="G111" s="50"/>
      <c r="H111" s="50"/>
      <c r="I111" s="50"/>
      <c r="J111" s="82"/>
      <c r="K111" s="144"/>
      <c r="L111" s="81"/>
      <c r="M111" s="145"/>
      <c r="N111" s="52">
        <f>IF(C111=0,"",C111/B110)</f>
        <v>0.921875</v>
      </c>
      <c r="O111" s="53">
        <v>59</v>
      </c>
      <c r="P111" s="124">
        <f t="shared" ref="P111:P117" si="8">IF(O111=0,"",O111/O110)</f>
        <v>0.921875</v>
      </c>
      <c r="Q111" s="124">
        <f t="shared" ref="Q111:Q117" si="9">IF(O111=0,"",100%-P111)</f>
        <v>7.8125E-2</v>
      </c>
    </row>
    <row r="112" spans="1:18" ht="15.75" customHeight="1" x14ac:dyDescent="0.25">
      <c r="A112" s="49">
        <v>1501</v>
      </c>
      <c r="B112" s="50"/>
      <c r="C112" s="50"/>
      <c r="D112" s="50">
        <v>55</v>
      </c>
      <c r="E112" s="50"/>
      <c r="F112" s="50"/>
      <c r="G112" s="50"/>
      <c r="H112" s="50"/>
      <c r="I112" s="50"/>
      <c r="J112" s="82"/>
      <c r="K112" s="144"/>
      <c r="L112" s="81"/>
      <c r="M112" s="145"/>
      <c r="N112" s="52">
        <f>IF(D112=0,"",D112/C111)</f>
        <v>0.93220338983050843</v>
      </c>
      <c r="O112" s="53">
        <v>58</v>
      </c>
      <c r="P112" s="124">
        <f t="shared" si="8"/>
        <v>0.98305084745762716</v>
      </c>
      <c r="Q112" s="124">
        <f t="shared" si="9"/>
        <v>1.6949152542372836E-2</v>
      </c>
      <c r="R112" s="8">
        <f>O112/O110</f>
        <v>0.90625</v>
      </c>
    </row>
    <row r="113" spans="1:26" ht="15.75" customHeight="1" x14ac:dyDescent="0.25">
      <c r="A113" s="49">
        <v>1502</v>
      </c>
      <c r="B113" s="50"/>
      <c r="C113" s="50"/>
      <c r="D113" s="50"/>
      <c r="E113" s="50">
        <v>52</v>
      </c>
      <c r="F113" s="50"/>
      <c r="G113" s="50"/>
      <c r="H113" s="50"/>
      <c r="I113" s="50"/>
      <c r="J113" s="82"/>
      <c r="K113" s="144"/>
      <c r="L113" s="81"/>
      <c r="M113" s="145"/>
      <c r="N113" s="52">
        <f>IF(E113=0,"",E113/D112)</f>
        <v>0.94545454545454544</v>
      </c>
      <c r="O113" s="53">
        <v>55</v>
      </c>
      <c r="P113" s="124">
        <f t="shared" si="8"/>
        <v>0.94827586206896552</v>
      </c>
      <c r="Q113" s="124">
        <f t="shared" si="9"/>
        <v>5.1724137931034475E-2</v>
      </c>
    </row>
    <row r="114" spans="1:26" ht="15.75" customHeight="1" x14ac:dyDescent="0.25">
      <c r="A114" s="49">
        <v>1601</v>
      </c>
      <c r="B114" s="50"/>
      <c r="C114" s="50"/>
      <c r="D114" s="50"/>
      <c r="E114" s="50"/>
      <c r="F114" s="50">
        <v>49</v>
      </c>
      <c r="G114" s="50"/>
      <c r="H114" s="50"/>
      <c r="I114" s="50"/>
      <c r="J114" s="82"/>
      <c r="K114" s="144"/>
      <c r="L114" s="81"/>
      <c r="M114" s="145"/>
      <c r="N114" s="52">
        <f>IF(F114=0,"",F114/E113)</f>
        <v>0.94230769230769229</v>
      </c>
      <c r="O114" s="53">
        <v>53</v>
      </c>
      <c r="P114" s="124">
        <f t="shared" si="8"/>
        <v>0.96363636363636362</v>
      </c>
      <c r="Q114" s="124">
        <f t="shared" si="9"/>
        <v>3.6363636363636376E-2</v>
      </c>
    </row>
    <row r="115" spans="1:26" ht="15.75" customHeight="1" x14ac:dyDescent="0.25">
      <c r="A115" s="49">
        <v>1602</v>
      </c>
      <c r="B115" s="50"/>
      <c r="C115" s="50"/>
      <c r="D115" s="50"/>
      <c r="E115" s="50"/>
      <c r="F115" s="50"/>
      <c r="G115" s="50">
        <v>48</v>
      </c>
      <c r="H115" s="50"/>
      <c r="I115" s="50"/>
      <c r="J115" s="82"/>
      <c r="K115" s="144"/>
      <c r="L115" s="81"/>
      <c r="M115" s="145"/>
      <c r="N115" s="52">
        <f>IF(G115=0,"",G115/F114)</f>
        <v>0.97959183673469385</v>
      </c>
      <c r="O115" s="53">
        <v>53</v>
      </c>
      <c r="P115" s="124">
        <f t="shared" si="8"/>
        <v>1</v>
      </c>
      <c r="Q115" s="124">
        <f t="shared" si="9"/>
        <v>0</v>
      </c>
    </row>
    <row r="116" spans="1:26" ht="15.75" customHeight="1" x14ac:dyDescent="0.25">
      <c r="A116" s="49">
        <v>1701</v>
      </c>
      <c r="B116" s="50"/>
      <c r="C116" s="50"/>
      <c r="D116" s="50"/>
      <c r="E116" s="50"/>
      <c r="F116" s="50"/>
      <c r="G116" s="50"/>
      <c r="H116" s="50">
        <v>47</v>
      </c>
      <c r="I116" s="50"/>
      <c r="J116" s="82"/>
      <c r="K116" s="144"/>
      <c r="L116" s="81"/>
      <c r="M116" s="145"/>
      <c r="N116" s="52">
        <f>IF(H116=0,"",H116/G115)</f>
        <v>0.97916666666666663</v>
      </c>
      <c r="O116" s="53">
        <v>52</v>
      </c>
      <c r="P116" s="124">
        <f t="shared" si="8"/>
        <v>0.98113207547169812</v>
      </c>
      <c r="Q116" s="124">
        <f t="shared" si="9"/>
        <v>1.8867924528301883E-2</v>
      </c>
    </row>
    <row r="117" spans="1:26" ht="15.75" customHeight="1" x14ac:dyDescent="0.25">
      <c r="A117" s="49">
        <v>1702</v>
      </c>
      <c r="B117" s="50"/>
      <c r="C117" s="50"/>
      <c r="D117" s="50"/>
      <c r="E117" s="50"/>
      <c r="F117" s="50"/>
      <c r="G117" s="50"/>
      <c r="H117" s="50"/>
      <c r="I117" s="50">
        <v>42</v>
      </c>
      <c r="J117" s="82">
        <v>42</v>
      </c>
      <c r="K117" s="144"/>
      <c r="L117" s="81"/>
      <c r="M117" s="145"/>
      <c r="N117" s="52">
        <f>IF(I117=0,"",I117/H116)</f>
        <v>0.8936170212765957</v>
      </c>
      <c r="O117" s="53">
        <v>52</v>
      </c>
      <c r="P117" s="124">
        <f t="shared" si="8"/>
        <v>1</v>
      </c>
      <c r="Q117" s="124">
        <f t="shared" si="9"/>
        <v>0</v>
      </c>
    </row>
    <row r="118" spans="1:26" ht="15.75" customHeight="1" x14ac:dyDescent="0.25">
      <c r="A118" s="49">
        <v>1801</v>
      </c>
      <c r="B118" s="50"/>
      <c r="C118" s="50"/>
      <c r="D118" s="50"/>
      <c r="E118" s="50"/>
      <c r="F118" s="50"/>
      <c r="G118" s="50"/>
      <c r="H118" s="50"/>
      <c r="I118" s="50">
        <v>5</v>
      </c>
      <c r="J118" s="82">
        <v>3</v>
      </c>
      <c r="K118" s="144"/>
      <c r="L118" s="81"/>
      <c r="M118" s="81"/>
      <c r="N118" s="79"/>
      <c r="O118" s="53">
        <v>7</v>
      </c>
      <c r="P118" s="136"/>
      <c r="Q118" s="79"/>
    </row>
    <row r="119" spans="1:26" ht="15.75" customHeight="1" x14ac:dyDescent="0.25">
      <c r="A119" s="49">
        <v>1802</v>
      </c>
      <c r="B119" s="50"/>
      <c r="C119" s="50"/>
      <c r="D119" s="50"/>
      <c r="E119" s="50"/>
      <c r="F119" s="50"/>
      <c r="G119" s="50"/>
      <c r="H119" s="50"/>
      <c r="I119" s="50">
        <v>4</v>
      </c>
      <c r="J119" s="82">
        <v>1</v>
      </c>
      <c r="K119" s="144"/>
      <c r="L119" s="81"/>
      <c r="M119" s="137"/>
      <c r="N119" s="79"/>
      <c r="O119" s="53">
        <v>4</v>
      </c>
      <c r="P119" s="136"/>
      <c r="Q119" s="79"/>
      <c r="R119" s="29"/>
    </row>
    <row r="120" spans="1:26" ht="15.75" customHeight="1" x14ac:dyDescent="0.25">
      <c r="A120" s="49">
        <v>1901</v>
      </c>
      <c r="B120" s="50"/>
      <c r="C120" s="50"/>
      <c r="D120" s="50"/>
      <c r="E120" s="50"/>
      <c r="F120" s="50"/>
      <c r="G120" s="50"/>
      <c r="H120" s="50"/>
      <c r="I120" s="50">
        <v>1</v>
      </c>
      <c r="J120" s="82"/>
      <c r="K120" s="144"/>
      <c r="L120" s="81"/>
      <c r="M120" s="137"/>
      <c r="N120" s="79"/>
      <c r="O120" s="53">
        <v>1</v>
      </c>
      <c r="P120" s="136"/>
      <c r="Q120" s="79"/>
      <c r="R120" s="29"/>
    </row>
    <row r="121" spans="1:26" ht="15.75" customHeight="1" x14ac:dyDescent="0.25">
      <c r="A121" s="49">
        <v>1902</v>
      </c>
      <c r="B121" s="50"/>
      <c r="C121" s="50"/>
      <c r="D121" s="50"/>
      <c r="E121" s="50"/>
      <c r="F121" s="50"/>
      <c r="G121" s="50"/>
      <c r="H121" s="50"/>
      <c r="I121" s="50">
        <v>1</v>
      </c>
      <c r="J121" s="82">
        <v>1</v>
      </c>
      <c r="K121" s="144"/>
      <c r="L121" s="81"/>
      <c r="M121" s="137"/>
      <c r="N121" s="79"/>
      <c r="O121" s="56"/>
      <c r="P121" s="136"/>
      <c r="Q121" s="79"/>
      <c r="R121" s="29"/>
    </row>
    <row r="122" spans="1:26" ht="15.75" customHeight="1" x14ac:dyDescent="0.25">
      <c r="A122" s="49">
        <v>2001</v>
      </c>
      <c r="B122" s="50"/>
      <c r="C122" s="50"/>
      <c r="D122" s="50"/>
      <c r="E122" s="50"/>
      <c r="F122" s="50"/>
      <c r="G122" s="50"/>
      <c r="H122" s="50"/>
      <c r="I122" s="50"/>
      <c r="J122" s="82"/>
      <c r="K122" s="144"/>
      <c r="L122" s="81"/>
      <c r="M122" s="137"/>
      <c r="N122" s="79"/>
      <c r="O122" s="56"/>
      <c r="P122" s="136"/>
      <c r="Q122" s="79"/>
      <c r="R122" s="29"/>
    </row>
    <row r="123" spans="1:26" ht="15.75" customHeight="1" x14ac:dyDescent="0.25">
      <c r="A123" s="49">
        <v>2002</v>
      </c>
      <c r="B123" s="50"/>
      <c r="C123" s="50"/>
      <c r="D123" s="50"/>
      <c r="E123" s="50"/>
      <c r="F123" s="50"/>
      <c r="G123" s="50"/>
      <c r="H123" s="50"/>
      <c r="I123" s="50"/>
      <c r="J123" s="82"/>
      <c r="K123" s="144"/>
      <c r="L123" s="81"/>
      <c r="M123" s="137"/>
      <c r="N123" s="81"/>
      <c r="O123" s="137"/>
      <c r="P123" s="138"/>
      <c r="Q123" s="79"/>
      <c r="R123" s="29"/>
    </row>
    <row r="124" spans="1:26" ht="15.75" customHeight="1" x14ac:dyDescent="0.25">
      <c r="A124" s="49">
        <v>2101</v>
      </c>
      <c r="B124" s="50"/>
      <c r="C124" s="50"/>
      <c r="D124" s="50"/>
      <c r="E124" s="50"/>
      <c r="F124" s="50"/>
      <c r="G124" s="50"/>
      <c r="H124" s="50"/>
      <c r="I124" s="50"/>
      <c r="J124" s="82"/>
      <c r="K124" s="144"/>
      <c r="L124" s="81"/>
      <c r="M124" s="137"/>
      <c r="N124" s="126" t="s">
        <v>63</v>
      </c>
      <c r="O124" s="127">
        <v>46</v>
      </c>
      <c r="P124" s="128">
        <f>IF(SUM(J112:J119)=0,"",SUM(J112:J119))</f>
        <v>46</v>
      </c>
      <c r="Q124" s="129" t="s">
        <v>10</v>
      </c>
      <c r="R124" s="29"/>
    </row>
    <row r="125" spans="1:26" ht="15.75" customHeight="1" x14ac:dyDescent="0.25">
      <c r="A125" s="49">
        <v>2102</v>
      </c>
      <c r="B125" s="50"/>
      <c r="C125" s="50"/>
      <c r="D125" s="50"/>
      <c r="E125" s="50"/>
      <c r="F125" s="50"/>
      <c r="G125" s="50"/>
      <c r="H125" s="50"/>
      <c r="I125" s="50"/>
      <c r="J125" s="82"/>
      <c r="K125" s="144"/>
      <c r="L125" s="81"/>
      <c r="M125" s="137"/>
      <c r="N125" s="130" t="s">
        <v>64</v>
      </c>
      <c r="O125" s="57">
        <f>IF(O124/B110=0,"",O124/B110)</f>
        <v>0.71875</v>
      </c>
      <c r="P125" s="131">
        <f>IF(O124/P124=0,"",O124/P124)</f>
        <v>1</v>
      </c>
      <c r="Q125" s="132" t="s">
        <v>65</v>
      </c>
      <c r="R125" s="29"/>
    </row>
    <row r="126" spans="1:26" ht="15.75" customHeight="1" x14ac:dyDescent="0.25">
      <c r="A126" s="49">
        <v>2201</v>
      </c>
      <c r="B126" s="50"/>
      <c r="C126" s="50"/>
      <c r="D126" s="50"/>
      <c r="E126" s="50"/>
      <c r="F126" s="50"/>
      <c r="G126" s="50"/>
      <c r="H126" s="50"/>
      <c r="I126" s="50"/>
      <c r="J126" s="82"/>
      <c r="K126" s="146"/>
      <c r="L126" s="147"/>
      <c r="M126" s="148"/>
      <c r="N126" s="92"/>
      <c r="O126" s="139"/>
      <c r="P126" s="139"/>
      <c r="Q126" s="140"/>
      <c r="R126" s="29"/>
    </row>
    <row r="127" spans="1:26" ht="18" customHeight="1" x14ac:dyDescent="0.25">
      <c r="A127" s="28"/>
      <c r="B127" s="190" t="s">
        <v>90</v>
      </c>
      <c r="C127" s="190"/>
      <c r="D127" s="190"/>
      <c r="E127" s="190"/>
      <c r="F127" s="190"/>
      <c r="G127" s="190"/>
      <c r="H127" s="190"/>
      <c r="I127" s="190"/>
      <c r="J127" s="59">
        <f>SUM(J110:J123)</f>
        <v>47</v>
      </c>
      <c r="K127" s="60">
        <f>IF(J117=0,"",J117/B110)</f>
        <v>0.65625</v>
      </c>
      <c r="L127" s="60">
        <f>IF(J127=0,"",J127/B110)</f>
        <v>0.734375</v>
      </c>
      <c r="M127" s="60">
        <f>IF(J117=0,"0%",L127-K127)</f>
        <v>7.8125E-2</v>
      </c>
      <c r="N127" s="1"/>
      <c r="O127" s="1"/>
      <c r="P127" s="29"/>
      <c r="Q127" s="25"/>
    </row>
    <row r="128" spans="1:26" ht="12.75" customHeight="1" x14ac:dyDescent="0.2">
      <c r="A128" s="33"/>
      <c r="B128" s="29"/>
      <c r="C128" s="29"/>
      <c r="D128" s="29"/>
      <c r="E128" s="29"/>
      <c r="F128" s="29"/>
      <c r="G128" s="29"/>
      <c r="H128" s="29"/>
      <c r="I128" s="29"/>
      <c r="J128" s="135"/>
      <c r="K128" s="33"/>
      <c r="L128" s="1"/>
      <c r="M128" s="1"/>
      <c r="N128" s="29"/>
      <c r="O128" s="1"/>
      <c r="P128" s="15"/>
      <c r="Q128" s="15"/>
      <c r="R128" s="1"/>
      <c r="S128" s="29"/>
      <c r="T128" s="29"/>
      <c r="U128" s="29"/>
      <c r="V128" s="29"/>
      <c r="W128" s="29"/>
      <c r="X128" s="29"/>
      <c r="Y128" s="29"/>
      <c r="Z128" s="29"/>
    </row>
    <row r="129" spans="1:26" ht="12.75" customHeight="1" x14ac:dyDescent="0.2">
      <c r="A129" s="28"/>
      <c r="B129" s="29"/>
      <c r="C129" s="29"/>
      <c r="D129" s="29"/>
      <c r="E129" s="29"/>
      <c r="F129" s="29"/>
      <c r="G129" s="29"/>
      <c r="H129" s="29"/>
      <c r="I129" s="29"/>
      <c r="J129" s="135"/>
      <c r="K129" s="29"/>
      <c r="L129" s="1"/>
      <c r="M129" s="1"/>
      <c r="N129" s="29"/>
      <c r="O129" s="1"/>
      <c r="P129" s="73"/>
      <c r="Q129" s="15"/>
      <c r="R129" s="1"/>
      <c r="S129" s="29"/>
      <c r="T129" s="29"/>
      <c r="U129" s="29"/>
      <c r="V129" s="29"/>
      <c r="W129" s="29"/>
      <c r="X129" s="29"/>
      <c r="Y129" s="29"/>
      <c r="Z129" s="29"/>
    </row>
    <row r="130" spans="1:26" ht="26.25" customHeight="1" x14ac:dyDescent="0.4">
      <c r="B130" s="188" t="s">
        <v>101</v>
      </c>
      <c r="C130" s="189"/>
      <c r="D130" s="189"/>
      <c r="E130" s="189"/>
      <c r="F130" s="189"/>
      <c r="G130" s="189"/>
      <c r="H130" s="189"/>
      <c r="I130" s="189"/>
      <c r="J130" s="119" t="s">
        <v>77</v>
      </c>
      <c r="L130" s="48"/>
      <c r="M130" s="48"/>
      <c r="N130" s="29"/>
      <c r="O130" s="1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</row>
    <row r="131" spans="1:26" ht="20.25" customHeight="1" x14ac:dyDescent="0.2">
      <c r="A131" s="192" t="s">
        <v>9</v>
      </c>
      <c r="B131" s="193" t="s">
        <v>80</v>
      </c>
      <c r="C131" s="194"/>
      <c r="D131" s="194"/>
      <c r="E131" s="194"/>
      <c r="F131" s="194"/>
      <c r="G131" s="194"/>
      <c r="H131" s="194"/>
      <c r="I131" s="194"/>
      <c r="J131" s="196" t="s">
        <v>10</v>
      </c>
      <c r="K131" s="184" t="s">
        <v>2</v>
      </c>
      <c r="L131" s="184" t="s">
        <v>3</v>
      </c>
      <c r="M131" s="191" t="s">
        <v>4</v>
      </c>
      <c r="N131" s="184" t="s">
        <v>5</v>
      </c>
      <c r="O131" s="198" t="s">
        <v>6</v>
      </c>
      <c r="P131" s="198" t="s">
        <v>7</v>
      </c>
      <c r="Q131" s="184" t="s">
        <v>8</v>
      </c>
      <c r="S131" s="29"/>
      <c r="T131" s="35"/>
      <c r="U131" s="29"/>
      <c r="V131" s="29"/>
      <c r="W131" s="29"/>
      <c r="X131" s="29"/>
      <c r="Y131" s="29"/>
      <c r="Z131" s="29"/>
    </row>
    <row r="132" spans="1:26" ht="15.75" customHeight="1" x14ac:dyDescent="0.25">
      <c r="A132" s="185"/>
      <c r="B132" s="49" t="s">
        <v>81</v>
      </c>
      <c r="C132" s="49" t="s">
        <v>82</v>
      </c>
      <c r="D132" s="49" t="s">
        <v>83</v>
      </c>
      <c r="E132" s="49" t="s">
        <v>84</v>
      </c>
      <c r="F132" s="49" t="s">
        <v>85</v>
      </c>
      <c r="G132" s="49" t="s">
        <v>86</v>
      </c>
      <c r="H132" s="49" t="s">
        <v>87</v>
      </c>
      <c r="I132" s="49" t="s">
        <v>88</v>
      </c>
      <c r="J132" s="197"/>
      <c r="K132" s="185"/>
      <c r="L132" s="185"/>
      <c r="M132" s="185"/>
      <c r="N132" s="185"/>
      <c r="O132" s="185"/>
      <c r="P132" s="185"/>
      <c r="Q132" s="185"/>
      <c r="S132" s="29"/>
      <c r="T132" s="35"/>
      <c r="U132" s="29"/>
      <c r="V132" s="29"/>
      <c r="W132" s="29"/>
      <c r="X132" s="29"/>
      <c r="Y132" s="29"/>
      <c r="Z132" s="29"/>
    </row>
    <row r="133" spans="1:26" ht="15.75" customHeight="1" x14ac:dyDescent="0.25">
      <c r="A133" s="49">
        <v>1402</v>
      </c>
      <c r="B133" s="50">
        <v>86</v>
      </c>
      <c r="C133" s="50"/>
      <c r="D133" s="50"/>
      <c r="E133" s="50"/>
      <c r="F133" s="50"/>
      <c r="G133" s="50"/>
      <c r="H133" s="50"/>
      <c r="I133" s="50"/>
      <c r="J133" s="82"/>
      <c r="K133" s="141"/>
      <c r="L133" s="142"/>
      <c r="M133" s="143"/>
      <c r="N133" s="133"/>
      <c r="O133" s="51">
        <f>B133</f>
        <v>86</v>
      </c>
      <c r="P133" s="134"/>
      <c r="Q133" s="133"/>
      <c r="S133" s="29"/>
      <c r="T133" s="35"/>
      <c r="U133" s="29"/>
      <c r="V133" s="29"/>
      <c r="W133" s="29"/>
      <c r="X133" s="29"/>
      <c r="Y133" s="29"/>
      <c r="Z133" s="29"/>
    </row>
    <row r="134" spans="1:26" ht="15.75" customHeight="1" x14ac:dyDescent="0.25">
      <c r="A134" s="49">
        <v>1501</v>
      </c>
      <c r="B134" s="50"/>
      <c r="C134" s="50">
        <v>82</v>
      </c>
      <c r="D134" s="50"/>
      <c r="E134" s="50"/>
      <c r="F134" s="50"/>
      <c r="G134" s="50"/>
      <c r="H134" s="50"/>
      <c r="I134" s="50"/>
      <c r="J134" s="82"/>
      <c r="K134" s="144"/>
      <c r="L134" s="81"/>
      <c r="M134" s="145"/>
      <c r="N134" s="52">
        <f>IF(C134=0,"",C134/B133)</f>
        <v>0.95348837209302328</v>
      </c>
      <c r="O134" s="53">
        <v>79</v>
      </c>
      <c r="P134" s="124">
        <f t="shared" ref="P134:P140" si="10">IF(O134=0,"",O134/O133)</f>
        <v>0.91860465116279066</v>
      </c>
      <c r="Q134" s="124">
        <f t="shared" ref="Q134:Q140" si="11">IF(O134=0,"",100%-P134)</f>
        <v>8.1395348837209336E-2</v>
      </c>
      <c r="S134" s="29"/>
      <c r="T134" s="35"/>
      <c r="U134" s="29"/>
      <c r="V134" s="29"/>
      <c r="W134" s="29"/>
      <c r="X134" s="29"/>
      <c r="Y134" s="29"/>
      <c r="Z134" s="29"/>
    </row>
    <row r="135" spans="1:26" ht="15.75" customHeight="1" x14ac:dyDescent="0.25">
      <c r="A135" s="49">
        <v>1502</v>
      </c>
      <c r="B135" s="50"/>
      <c r="C135" s="50"/>
      <c r="D135" s="50">
        <v>72</v>
      </c>
      <c r="E135" s="50"/>
      <c r="F135" s="50"/>
      <c r="G135" s="50"/>
      <c r="H135" s="50"/>
      <c r="I135" s="50"/>
      <c r="J135" s="82"/>
      <c r="K135" s="144"/>
      <c r="L135" s="81"/>
      <c r="M135" s="145"/>
      <c r="N135" s="52">
        <f>IF(D135=0,"",D135/C134)</f>
        <v>0.87804878048780488</v>
      </c>
      <c r="O135" s="53">
        <v>73</v>
      </c>
      <c r="P135" s="124">
        <f t="shared" si="10"/>
        <v>0.92405063291139244</v>
      </c>
      <c r="Q135" s="124">
        <f t="shared" si="11"/>
        <v>7.5949367088607556E-2</v>
      </c>
      <c r="R135" s="8">
        <f>O135/O133</f>
        <v>0.84883720930232553</v>
      </c>
      <c r="S135" s="29"/>
      <c r="T135" s="35"/>
      <c r="U135" s="29"/>
      <c r="V135" s="29"/>
      <c r="W135" s="29"/>
      <c r="X135" s="29"/>
      <c r="Y135" s="29"/>
      <c r="Z135" s="29"/>
    </row>
    <row r="136" spans="1:26" ht="15.75" customHeight="1" x14ac:dyDescent="0.25">
      <c r="A136" s="49">
        <v>1601</v>
      </c>
      <c r="B136" s="50"/>
      <c r="C136" s="50"/>
      <c r="D136" s="50"/>
      <c r="E136" s="50">
        <v>68</v>
      </c>
      <c r="F136" s="50"/>
      <c r="G136" s="50"/>
      <c r="H136" s="50"/>
      <c r="I136" s="50"/>
      <c r="J136" s="82"/>
      <c r="K136" s="144"/>
      <c r="L136" s="81"/>
      <c r="M136" s="145"/>
      <c r="N136" s="52">
        <f>IF(E136=0,"",E136/D135)</f>
        <v>0.94444444444444442</v>
      </c>
      <c r="O136" s="53">
        <v>68</v>
      </c>
      <c r="P136" s="124">
        <f t="shared" si="10"/>
        <v>0.93150684931506844</v>
      </c>
      <c r="Q136" s="124">
        <f t="shared" si="11"/>
        <v>6.8493150684931559E-2</v>
      </c>
      <c r="S136" s="29"/>
      <c r="T136" s="35"/>
      <c r="U136" s="29"/>
      <c r="V136" s="29"/>
      <c r="W136" s="29"/>
      <c r="X136" s="29"/>
      <c r="Y136" s="29"/>
      <c r="Z136" s="29"/>
    </row>
    <row r="137" spans="1:26" ht="15.75" customHeight="1" x14ac:dyDescent="0.25">
      <c r="A137" s="49">
        <v>1602</v>
      </c>
      <c r="B137" s="50"/>
      <c r="C137" s="50"/>
      <c r="D137" s="50"/>
      <c r="E137" s="50"/>
      <c r="F137" s="50">
        <v>64</v>
      </c>
      <c r="G137" s="50"/>
      <c r="H137" s="50"/>
      <c r="I137" s="50"/>
      <c r="J137" s="82"/>
      <c r="K137" s="144"/>
      <c r="L137" s="81"/>
      <c r="M137" s="145"/>
      <c r="N137" s="52">
        <f>IF(F137=0,"",F137/E136)</f>
        <v>0.94117647058823528</v>
      </c>
      <c r="O137" s="53">
        <v>65</v>
      </c>
      <c r="P137" s="124">
        <f t="shared" si="10"/>
        <v>0.95588235294117652</v>
      </c>
      <c r="Q137" s="124">
        <f t="shared" si="11"/>
        <v>4.4117647058823484E-2</v>
      </c>
      <c r="S137" s="29"/>
      <c r="T137" s="35"/>
      <c r="U137" s="29"/>
      <c r="V137" s="29"/>
      <c r="W137" s="29"/>
      <c r="X137" s="29"/>
      <c r="Y137" s="29"/>
      <c r="Z137" s="29"/>
    </row>
    <row r="138" spans="1:26" ht="15.75" customHeight="1" x14ac:dyDescent="0.25">
      <c r="A138" s="49">
        <v>1701</v>
      </c>
      <c r="B138" s="50"/>
      <c r="C138" s="50"/>
      <c r="D138" s="50"/>
      <c r="E138" s="50"/>
      <c r="F138" s="50"/>
      <c r="G138" s="50">
        <v>62</v>
      </c>
      <c r="H138" s="50"/>
      <c r="I138" s="50"/>
      <c r="J138" s="82"/>
      <c r="K138" s="144"/>
      <c r="L138" s="81"/>
      <c r="M138" s="145"/>
      <c r="N138" s="52">
        <f>IF(G138=0,"",G138/F137)</f>
        <v>0.96875</v>
      </c>
      <c r="O138" s="53">
        <v>62</v>
      </c>
      <c r="P138" s="124">
        <f t="shared" si="10"/>
        <v>0.9538461538461539</v>
      </c>
      <c r="Q138" s="124">
        <f t="shared" si="11"/>
        <v>4.6153846153846101E-2</v>
      </c>
      <c r="S138" s="29"/>
      <c r="T138" s="35"/>
      <c r="U138" s="29"/>
      <c r="V138" s="29"/>
      <c r="W138" s="29"/>
      <c r="X138" s="29"/>
      <c r="Y138" s="29"/>
      <c r="Z138" s="29"/>
    </row>
    <row r="139" spans="1:26" ht="15.75" customHeight="1" x14ac:dyDescent="0.25">
      <c r="A139" s="49">
        <v>1702</v>
      </c>
      <c r="B139" s="50"/>
      <c r="C139" s="50"/>
      <c r="D139" s="50"/>
      <c r="E139" s="50"/>
      <c r="F139" s="50"/>
      <c r="G139" s="50"/>
      <c r="H139" s="50">
        <v>59</v>
      </c>
      <c r="I139" s="50"/>
      <c r="J139" s="82"/>
      <c r="K139" s="144"/>
      <c r="L139" s="81"/>
      <c r="M139" s="145"/>
      <c r="N139" s="52">
        <f>IF(H139=0,"",H139/G138)</f>
        <v>0.95161290322580649</v>
      </c>
      <c r="O139" s="53">
        <v>62</v>
      </c>
      <c r="P139" s="124">
        <f t="shared" si="10"/>
        <v>1</v>
      </c>
      <c r="Q139" s="124">
        <f t="shared" si="11"/>
        <v>0</v>
      </c>
      <c r="S139" s="29"/>
      <c r="T139" s="35"/>
      <c r="U139" s="29"/>
      <c r="V139" s="29"/>
      <c r="W139" s="29"/>
      <c r="X139" s="29"/>
      <c r="Y139" s="29"/>
      <c r="Z139" s="29"/>
    </row>
    <row r="140" spans="1:26" ht="15.75" customHeight="1" x14ac:dyDescent="0.25">
      <c r="A140" s="49">
        <v>1801</v>
      </c>
      <c r="B140" s="50"/>
      <c r="C140" s="50"/>
      <c r="D140" s="50"/>
      <c r="E140" s="50"/>
      <c r="F140" s="50"/>
      <c r="G140" s="50"/>
      <c r="H140" s="50"/>
      <c r="I140" s="50">
        <v>59</v>
      </c>
      <c r="J140" s="82">
        <v>52</v>
      </c>
      <c r="K140" s="144"/>
      <c r="L140" s="81"/>
      <c r="M140" s="145"/>
      <c r="N140" s="52">
        <f>IF(I140=0,"",I140/H139)</f>
        <v>1</v>
      </c>
      <c r="O140" s="53">
        <v>62</v>
      </c>
      <c r="P140" s="124">
        <f t="shared" si="10"/>
        <v>1</v>
      </c>
      <c r="Q140" s="124">
        <f t="shared" si="11"/>
        <v>0</v>
      </c>
      <c r="S140" s="29"/>
      <c r="T140" s="35"/>
      <c r="U140" s="29"/>
      <c r="V140" s="29"/>
      <c r="W140" s="29"/>
      <c r="X140" s="29"/>
      <c r="Y140" s="29"/>
      <c r="Z140" s="29"/>
    </row>
    <row r="141" spans="1:26" ht="15.75" customHeight="1" x14ac:dyDescent="0.25">
      <c r="A141" s="49">
        <v>1802</v>
      </c>
      <c r="B141" s="50"/>
      <c r="C141" s="50"/>
      <c r="D141" s="50"/>
      <c r="E141" s="50"/>
      <c r="F141" s="50"/>
      <c r="G141" s="50"/>
      <c r="H141" s="50"/>
      <c r="I141" s="50">
        <v>10</v>
      </c>
      <c r="J141" s="82">
        <v>10</v>
      </c>
      <c r="K141" s="144"/>
      <c r="L141" s="81"/>
      <c r="M141" s="81"/>
      <c r="N141" s="79"/>
      <c r="O141" s="53">
        <v>10</v>
      </c>
      <c r="P141" s="136"/>
      <c r="Q141" s="79"/>
      <c r="S141" s="29"/>
      <c r="T141" s="35"/>
      <c r="U141" s="29"/>
      <c r="V141" s="29"/>
      <c r="W141" s="29"/>
      <c r="X141" s="29"/>
      <c r="Y141" s="29"/>
      <c r="Z141" s="29"/>
    </row>
    <row r="142" spans="1:26" ht="15.75" customHeight="1" x14ac:dyDescent="0.25">
      <c r="A142" s="49">
        <v>1901</v>
      </c>
      <c r="B142" s="50"/>
      <c r="C142" s="50"/>
      <c r="D142" s="50"/>
      <c r="E142" s="50"/>
      <c r="F142" s="50"/>
      <c r="G142" s="50"/>
      <c r="H142" s="50"/>
      <c r="I142" s="50"/>
      <c r="J142" s="82"/>
      <c r="K142" s="144"/>
      <c r="L142" s="81"/>
      <c r="M142" s="137"/>
      <c r="N142" s="79"/>
      <c r="O142" s="53"/>
      <c r="P142" s="136"/>
      <c r="Q142" s="79"/>
      <c r="R142" s="29"/>
      <c r="S142" s="29"/>
      <c r="T142" s="35"/>
      <c r="U142" s="29"/>
      <c r="V142" s="29"/>
      <c r="W142" s="29"/>
      <c r="X142" s="29"/>
      <c r="Y142" s="29"/>
      <c r="Z142" s="29"/>
    </row>
    <row r="143" spans="1:26" ht="15.75" customHeight="1" x14ac:dyDescent="0.25">
      <c r="A143" s="49">
        <v>1902</v>
      </c>
      <c r="B143" s="50"/>
      <c r="C143" s="50"/>
      <c r="D143" s="50"/>
      <c r="E143" s="50"/>
      <c r="F143" s="50"/>
      <c r="G143" s="50"/>
      <c r="H143" s="50"/>
      <c r="I143" s="50"/>
      <c r="J143" s="82"/>
      <c r="K143" s="144"/>
      <c r="L143" s="81"/>
      <c r="M143" s="137"/>
      <c r="N143" s="79"/>
      <c r="O143" s="53"/>
      <c r="P143" s="136"/>
      <c r="Q143" s="79"/>
      <c r="R143" s="29"/>
      <c r="S143" s="29"/>
      <c r="T143" s="35"/>
      <c r="U143" s="29"/>
      <c r="V143" s="29"/>
      <c r="W143" s="29"/>
      <c r="X143" s="29"/>
      <c r="Y143" s="29"/>
      <c r="Z143" s="29"/>
    </row>
    <row r="144" spans="1:26" ht="15.75" customHeight="1" x14ac:dyDescent="0.25">
      <c r="A144" s="49">
        <v>2001</v>
      </c>
      <c r="B144" s="50"/>
      <c r="C144" s="50"/>
      <c r="D144" s="50"/>
      <c r="E144" s="50"/>
      <c r="F144" s="50"/>
      <c r="G144" s="50"/>
      <c r="H144" s="50"/>
      <c r="I144" s="50"/>
      <c r="J144" s="82"/>
      <c r="K144" s="144"/>
      <c r="L144" s="81"/>
      <c r="M144" s="137"/>
      <c r="N144" s="79"/>
      <c r="O144" s="56"/>
      <c r="P144" s="136"/>
      <c r="Q144" s="79"/>
      <c r="R144" s="29"/>
      <c r="S144" s="29"/>
      <c r="T144" s="35"/>
      <c r="U144" s="29"/>
      <c r="V144" s="29"/>
      <c r="W144" s="29"/>
      <c r="X144" s="29"/>
      <c r="Y144" s="29"/>
      <c r="Z144" s="29"/>
    </row>
    <row r="145" spans="1:26" ht="15.75" customHeight="1" x14ac:dyDescent="0.25">
      <c r="A145" s="49">
        <v>2002</v>
      </c>
      <c r="B145" s="50"/>
      <c r="C145" s="50"/>
      <c r="D145" s="50"/>
      <c r="E145" s="50"/>
      <c r="F145" s="50"/>
      <c r="G145" s="50"/>
      <c r="H145" s="50"/>
      <c r="I145" s="50"/>
      <c r="J145" s="82"/>
      <c r="K145" s="144"/>
      <c r="L145" s="81"/>
      <c r="M145" s="137"/>
      <c r="N145" s="79"/>
      <c r="O145" s="56"/>
      <c r="P145" s="136"/>
      <c r="Q145" s="79"/>
      <c r="R145" s="29"/>
      <c r="S145" s="29"/>
      <c r="T145" s="35"/>
      <c r="U145" s="29"/>
      <c r="V145" s="29"/>
      <c r="W145" s="29"/>
      <c r="X145" s="29"/>
      <c r="Y145" s="29"/>
      <c r="Z145" s="29"/>
    </row>
    <row r="146" spans="1:26" ht="15.75" customHeight="1" x14ac:dyDescent="0.25">
      <c r="A146" s="49">
        <v>2101</v>
      </c>
      <c r="B146" s="50"/>
      <c r="C146" s="50"/>
      <c r="D146" s="50"/>
      <c r="E146" s="50"/>
      <c r="F146" s="50"/>
      <c r="G146" s="50"/>
      <c r="H146" s="50"/>
      <c r="I146" s="50"/>
      <c r="J146" s="82"/>
      <c r="K146" s="144"/>
      <c r="L146" s="81"/>
      <c r="M146" s="137"/>
      <c r="N146" s="81"/>
      <c r="O146" s="137"/>
      <c r="P146" s="138"/>
      <c r="Q146" s="79"/>
      <c r="R146" s="29"/>
      <c r="S146" s="29"/>
      <c r="T146" s="35"/>
      <c r="U146" s="29"/>
      <c r="V146" s="29"/>
      <c r="W146" s="29"/>
      <c r="X146" s="29"/>
      <c r="Y146" s="29"/>
      <c r="Z146" s="29"/>
    </row>
    <row r="147" spans="1:26" ht="15.75" customHeight="1" x14ac:dyDescent="0.25">
      <c r="A147" s="49">
        <v>2102</v>
      </c>
      <c r="B147" s="50"/>
      <c r="C147" s="50"/>
      <c r="D147" s="50"/>
      <c r="E147" s="50"/>
      <c r="F147" s="50"/>
      <c r="G147" s="50"/>
      <c r="H147" s="50"/>
      <c r="I147" s="50"/>
      <c r="J147" s="82"/>
      <c r="K147" s="144"/>
      <c r="L147" s="81"/>
      <c r="M147" s="137"/>
      <c r="N147" s="126" t="s">
        <v>63</v>
      </c>
      <c r="O147" s="127">
        <v>62</v>
      </c>
      <c r="P147" s="128">
        <f>IF(SUM(J135:J142)=0,"",SUM(J135:J142))</f>
        <v>62</v>
      </c>
      <c r="Q147" s="129" t="s">
        <v>10</v>
      </c>
      <c r="R147" s="29"/>
      <c r="S147" s="29"/>
      <c r="T147" s="35"/>
      <c r="U147" s="29"/>
      <c r="V147" s="29"/>
      <c r="W147" s="29"/>
      <c r="X147" s="29"/>
      <c r="Y147" s="29"/>
      <c r="Z147" s="29"/>
    </row>
    <row r="148" spans="1:26" ht="15.75" customHeight="1" x14ac:dyDescent="0.25">
      <c r="A148" s="49">
        <v>2201</v>
      </c>
      <c r="B148" s="50"/>
      <c r="C148" s="50"/>
      <c r="D148" s="50"/>
      <c r="E148" s="50"/>
      <c r="F148" s="50"/>
      <c r="G148" s="50"/>
      <c r="H148" s="50"/>
      <c r="I148" s="50"/>
      <c r="J148" s="82"/>
      <c r="K148" s="144"/>
      <c r="L148" s="81"/>
      <c r="M148" s="137"/>
      <c r="N148" s="130" t="s">
        <v>64</v>
      </c>
      <c r="O148" s="57">
        <f>IF(O147/B133=0,"",O147/B133)</f>
        <v>0.72093023255813948</v>
      </c>
      <c r="P148" s="131">
        <f>IF(O147/P147=0,"",O147/P147)</f>
        <v>1</v>
      </c>
      <c r="Q148" s="132" t="s">
        <v>65</v>
      </c>
      <c r="R148" s="29"/>
      <c r="S148" s="29"/>
      <c r="T148" s="35"/>
      <c r="U148" s="29"/>
      <c r="V148" s="29"/>
      <c r="W148" s="29"/>
      <c r="X148" s="29"/>
      <c r="Y148" s="29"/>
      <c r="Z148" s="29"/>
    </row>
    <row r="149" spans="1:26" ht="15.75" customHeight="1" x14ac:dyDescent="0.25">
      <c r="A149" s="49">
        <v>2202</v>
      </c>
      <c r="B149" s="50"/>
      <c r="C149" s="50"/>
      <c r="D149" s="50"/>
      <c r="E149" s="50"/>
      <c r="F149" s="50"/>
      <c r="G149" s="50"/>
      <c r="H149" s="50"/>
      <c r="I149" s="50"/>
      <c r="J149" s="82"/>
      <c r="K149" s="146"/>
      <c r="L149" s="147"/>
      <c r="M149" s="148"/>
      <c r="N149" s="92"/>
      <c r="O149" s="139"/>
      <c r="P149" s="139"/>
      <c r="Q149" s="140"/>
      <c r="R149" s="29"/>
      <c r="S149" s="29"/>
      <c r="T149" s="35"/>
      <c r="U149" s="29"/>
      <c r="V149" s="29"/>
      <c r="W149" s="29"/>
      <c r="X149" s="29"/>
      <c r="Y149" s="29"/>
      <c r="Z149" s="29"/>
    </row>
    <row r="150" spans="1:26" ht="18" customHeight="1" x14ac:dyDescent="0.25">
      <c r="A150" s="28"/>
      <c r="B150" s="190" t="s">
        <v>90</v>
      </c>
      <c r="C150" s="190"/>
      <c r="D150" s="190"/>
      <c r="E150" s="190"/>
      <c r="F150" s="190"/>
      <c r="G150" s="190"/>
      <c r="H150" s="190"/>
      <c r="I150" s="190"/>
      <c r="J150" s="59">
        <f>SUM(J133:J146)</f>
        <v>62</v>
      </c>
      <c r="K150" s="60">
        <f>IF(J140=0,"",J140/B133)</f>
        <v>0.60465116279069764</v>
      </c>
      <c r="L150" s="60">
        <f>IF(J150=0,"",J150/B133)</f>
        <v>0.72093023255813948</v>
      </c>
      <c r="M150" s="60">
        <f>IF(J140=0,"0%",L150-K150)</f>
        <v>0.11627906976744184</v>
      </c>
      <c r="N150" s="1"/>
      <c r="O150" s="1"/>
      <c r="P150" s="29"/>
      <c r="Q150" s="25"/>
      <c r="S150" s="29"/>
      <c r="T150" s="35"/>
      <c r="U150" s="29"/>
      <c r="V150" s="29"/>
      <c r="W150" s="29"/>
      <c r="X150" s="29"/>
      <c r="Y150" s="29"/>
      <c r="Z150" s="29"/>
    </row>
    <row r="151" spans="1:26" ht="12.75" customHeight="1" x14ac:dyDescent="0.2">
      <c r="A151" s="29"/>
      <c r="B151" s="29"/>
      <c r="C151" s="29"/>
      <c r="D151" s="29"/>
      <c r="E151" s="29"/>
      <c r="F151" s="29"/>
      <c r="G151" s="29"/>
      <c r="H151" s="29"/>
      <c r="I151" s="29"/>
      <c r="J151" s="135"/>
      <c r="K151" s="29"/>
      <c r="L151" s="1"/>
      <c r="M151" s="1"/>
      <c r="N151" s="29"/>
      <c r="O151" s="1"/>
      <c r="P151" s="73"/>
      <c r="Q151" s="25"/>
      <c r="R151" s="1"/>
      <c r="S151" s="29"/>
      <c r="T151" s="35"/>
      <c r="U151" s="29"/>
      <c r="V151" s="29"/>
      <c r="W151" s="29"/>
      <c r="X151" s="29"/>
      <c r="Y151" s="29"/>
      <c r="Z151" s="29"/>
    </row>
    <row r="152" spans="1:26" ht="12.75" customHeight="1" x14ac:dyDescent="0.2">
      <c r="A152" s="29"/>
      <c r="B152" s="29"/>
      <c r="C152" s="29"/>
      <c r="D152" s="29"/>
      <c r="E152" s="29"/>
      <c r="F152" s="29"/>
      <c r="G152" s="29"/>
      <c r="H152" s="29"/>
      <c r="I152" s="29"/>
      <c r="J152" s="135"/>
      <c r="K152" s="29"/>
      <c r="L152" s="1"/>
      <c r="M152" s="1"/>
      <c r="N152" s="29"/>
      <c r="O152" s="1"/>
      <c r="P152" s="73"/>
      <c r="Q152" s="25"/>
      <c r="R152" s="1"/>
      <c r="S152" s="29"/>
      <c r="T152" s="35"/>
      <c r="U152" s="29"/>
      <c r="V152" s="29"/>
      <c r="W152" s="29"/>
      <c r="X152" s="29"/>
      <c r="Y152" s="29"/>
      <c r="Z152" s="29"/>
    </row>
    <row r="153" spans="1:26" ht="26.25" customHeight="1" x14ac:dyDescent="0.4">
      <c r="B153" s="188" t="s">
        <v>101</v>
      </c>
      <c r="C153" s="189"/>
      <c r="D153" s="189"/>
      <c r="E153" s="189"/>
      <c r="F153" s="189"/>
      <c r="G153" s="189"/>
      <c r="H153" s="189"/>
      <c r="I153" s="189"/>
      <c r="J153" s="119" t="s">
        <v>78</v>
      </c>
      <c r="L153" s="48"/>
      <c r="M153" s="48"/>
      <c r="N153" s="29"/>
      <c r="O153" s="1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</row>
    <row r="154" spans="1:26" ht="20.25" customHeight="1" x14ac:dyDescent="0.2">
      <c r="A154" s="192" t="s">
        <v>9</v>
      </c>
      <c r="B154" s="193" t="s">
        <v>80</v>
      </c>
      <c r="C154" s="194"/>
      <c r="D154" s="194"/>
      <c r="E154" s="194"/>
      <c r="F154" s="194"/>
      <c r="G154" s="194"/>
      <c r="H154" s="194"/>
      <c r="I154" s="194"/>
      <c r="J154" s="196" t="s">
        <v>10</v>
      </c>
      <c r="K154" s="184" t="s">
        <v>2</v>
      </c>
      <c r="L154" s="184" t="s">
        <v>3</v>
      </c>
      <c r="M154" s="191" t="s">
        <v>4</v>
      </c>
      <c r="N154" s="184" t="s">
        <v>5</v>
      </c>
      <c r="O154" s="198" t="s">
        <v>6</v>
      </c>
      <c r="P154" s="198" t="s">
        <v>7</v>
      </c>
      <c r="Q154" s="184" t="s">
        <v>8</v>
      </c>
    </row>
    <row r="155" spans="1:26" ht="15.75" customHeight="1" x14ac:dyDescent="0.25">
      <c r="A155" s="185"/>
      <c r="B155" s="49" t="s">
        <v>81</v>
      </c>
      <c r="C155" s="49" t="s">
        <v>82</v>
      </c>
      <c r="D155" s="49" t="s">
        <v>83</v>
      </c>
      <c r="E155" s="49" t="s">
        <v>84</v>
      </c>
      <c r="F155" s="49" t="s">
        <v>85</v>
      </c>
      <c r="G155" s="49" t="s">
        <v>86</v>
      </c>
      <c r="H155" s="49" t="s">
        <v>87</v>
      </c>
      <c r="I155" s="49" t="s">
        <v>88</v>
      </c>
      <c r="J155" s="197"/>
      <c r="K155" s="185"/>
      <c r="L155" s="185"/>
      <c r="M155" s="185"/>
      <c r="N155" s="185"/>
      <c r="O155" s="185"/>
      <c r="P155" s="185"/>
      <c r="Q155" s="185"/>
    </row>
    <row r="156" spans="1:26" ht="15.75" customHeight="1" x14ac:dyDescent="0.25">
      <c r="A156" s="49">
        <v>1501</v>
      </c>
      <c r="B156" s="50">
        <v>70</v>
      </c>
      <c r="C156" s="50"/>
      <c r="D156" s="50"/>
      <c r="E156" s="50"/>
      <c r="F156" s="50"/>
      <c r="G156" s="50"/>
      <c r="H156" s="50"/>
      <c r="I156" s="50"/>
      <c r="J156" s="82"/>
      <c r="K156" s="141"/>
      <c r="L156" s="142"/>
      <c r="M156" s="143"/>
      <c r="N156" s="133"/>
      <c r="O156" s="51">
        <f>B156</f>
        <v>70</v>
      </c>
      <c r="P156" s="134"/>
      <c r="Q156" s="133"/>
    </row>
    <row r="157" spans="1:26" ht="15.75" customHeight="1" x14ac:dyDescent="0.25">
      <c r="A157" s="49">
        <v>1502</v>
      </c>
      <c r="B157" s="50"/>
      <c r="C157" s="50">
        <v>58</v>
      </c>
      <c r="D157" s="50"/>
      <c r="E157" s="50"/>
      <c r="F157" s="50"/>
      <c r="G157" s="50"/>
      <c r="H157" s="50"/>
      <c r="I157" s="50"/>
      <c r="J157" s="82"/>
      <c r="K157" s="144"/>
      <c r="L157" s="81"/>
      <c r="M157" s="145"/>
      <c r="N157" s="52">
        <f>IF(C157=0,"",C157/B156)</f>
        <v>0.82857142857142863</v>
      </c>
      <c r="O157" s="53">
        <v>58</v>
      </c>
      <c r="P157" s="124">
        <f t="shared" ref="P157:P163" si="12">IF(O157=0,"",O157/O156)</f>
        <v>0.82857142857142863</v>
      </c>
      <c r="Q157" s="124">
        <f t="shared" ref="Q157:Q163" si="13">IF(O157=0,"",100%-P157)</f>
        <v>0.17142857142857137</v>
      </c>
    </row>
    <row r="158" spans="1:26" ht="15.75" customHeight="1" x14ac:dyDescent="0.25">
      <c r="A158" s="49">
        <v>1601</v>
      </c>
      <c r="B158" s="50"/>
      <c r="C158" s="50"/>
      <c r="D158" s="50">
        <v>56</v>
      </c>
      <c r="E158" s="50"/>
      <c r="F158" s="50"/>
      <c r="G158" s="50"/>
      <c r="H158" s="50"/>
      <c r="I158" s="50"/>
      <c r="J158" s="82"/>
      <c r="K158" s="144"/>
      <c r="L158" s="81"/>
      <c r="M158" s="145"/>
      <c r="N158" s="52">
        <f>IF(D158=0,"",D158/C157)</f>
        <v>0.96551724137931039</v>
      </c>
      <c r="O158" s="53">
        <v>56</v>
      </c>
      <c r="P158" s="124">
        <f t="shared" si="12"/>
        <v>0.96551724137931039</v>
      </c>
      <c r="Q158" s="124">
        <f t="shared" si="13"/>
        <v>3.4482758620689613E-2</v>
      </c>
      <c r="R158" s="8">
        <f>O158/O156</f>
        <v>0.8</v>
      </c>
    </row>
    <row r="159" spans="1:26" ht="15.75" customHeight="1" x14ac:dyDescent="0.25">
      <c r="A159" s="49">
        <v>1602</v>
      </c>
      <c r="B159" s="50"/>
      <c r="C159" s="50"/>
      <c r="D159" s="50"/>
      <c r="E159" s="50">
        <v>49</v>
      </c>
      <c r="F159" s="50"/>
      <c r="G159" s="50"/>
      <c r="H159" s="50"/>
      <c r="I159" s="50"/>
      <c r="J159" s="82"/>
      <c r="K159" s="144"/>
      <c r="L159" s="81"/>
      <c r="M159" s="145"/>
      <c r="N159" s="52">
        <f>IF(E159=0,"",E159/D158)</f>
        <v>0.875</v>
      </c>
      <c r="O159" s="53">
        <v>49</v>
      </c>
      <c r="P159" s="124">
        <f t="shared" si="12"/>
        <v>0.875</v>
      </c>
      <c r="Q159" s="124">
        <f t="shared" si="13"/>
        <v>0.125</v>
      </c>
    </row>
    <row r="160" spans="1:26" ht="15.75" customHeight="1" x14ac:dyDescent="0.25">
      <c r="A160" s="49">
        <v>1701</v>
      </c>
      <c r="B160" s="50"/>
      <c r="C160" s="50"/>
      <c r="D160" s="50"/>
      <c r="E160" s="50"/>
      <c r="F160" s="50">
        <v>47</v>
      </c>
      <c r="G160" s="50"/>
      <c r="H160" s="50"/>
      <c r="I160" s="50"/>
      <c r="J160" s="82"/>
      <c r="K160" s="144"/>
      <c r="L160" s="81"/>
      <c r="M160" s="145"/>
      <c r="N160" s="52">
        <f>IF(F160=0,"",F160/E159)</f>
        <v>0.95918367346938771</v>
      </c>
      <c r="O160" s="53">
        <v>47</v>
      </c>
      <c r="P160" s="124">
        <f t="shared" si="12"/>
        <v>0.95918367346938771</v>
      </c>
      <c r="Q160" s="124">
        <f t="shared" si="13"/>
        <v>4.081632653061229E-2</v>
      </c>
    </row>
    <row r="161" spans="1:18" ht="15.75" customHeight="1" x14ac:dyDescent="0.25">
      <c r="A161" s="49">
        <v>1702</v>
      </c>
      <c r="B161" s="50"/>
      <c r="C161" s="50"/>
      <c r="D161" s="50"/>
      <c r="E161" s="50"/>
      <c r="F161" s="50"/>
      <c r="G161" s="50">
        <v>45</v>
      </c>
      <c r="H161" s="50"/>
      <c r="I161" s="50"/>
      <c r="J161" s="82"/>
      <c r="K161" s="144"/>
      <c r="L161" s="81"/>
      <c r="M161" s="145"/>
      <c r="N161" s="52">
        <f>IF(G161=0,"",G161/F160)</f>
        <v>0.95744680851063835</v>
      </c>
      <c r="O161" s="53">
        <v>45</v>
      </c>
      <c r="P161" s="124">
        <f t="shared" si="12"/>
        <v>0.95744680851063835</v>
      </c>
      <c r="Q161" s="124">
        <f t="shared" si="13"/>
        <v>4.2553191489361653E-2</v>
      </c>
    </row>
    <row r="162" spans="1:18" ht="15.75" customHeight="1" x14ac:dyDescent="0.25">
      <c r="A162" s="49">
        <v>1801</v>
      </c>
      <c r="B162" s="50"/>
      <c r="C162" s="50"/>
      <c r="D162" s="50"/>
      <c r="E162" s="50"/>
      <c r="F162" s="50"/>
      <c r="G162" s="50"/>
      <c r="H162" s="50">
        <v>42</v>
      </c>
      <c r="I162" s="50"/>
      <c r="J162" s="82"/>
      <c r="K162" s="144"/>
      <c r="L162" s="81"/>
      <c r="M162" s="145"/>
      <c r="N162" s="52">
        <f>IF(H162=0,"",H162/G161)</f>
        <v>0.93333333333333335</v>
      </c>
      <c r="O162" s="53">
        <v>42</v>
      </c>
      <c r="P162" s="124">
        <f t="shared" si="12"/>
        <v>0.93333333333333335</v>
      </c>
      <c r="Q162" s="124">
        <f t="shared" si="13"/>
        <v>6.6666666666666652E-2</v>
      </c>
    </row>
    <row r="163" spans="1:18" ht="15.75" customHeight="1" x14ac:dyDescent="0.25">
      <c r="A163" s="49">
        <v>1802</v>
      </c>
      <c r="B163" s="50"/>
      <c r="C163" s="50"/>
      <c r="D163" s="50"/>
      <c r="E163" s="50"/>
      <c r="F163" s="50"/>
      <c r="G163" s="50"/>
      <c r="H163" s="50"/>
      <c r="I163" s="50">
        <v>42</v>
      </c>
      <c r="J163" s="82">
        <v>41</v>
      </c>
      <c r="K163" s="144"/>
      <c r="L163" s="81"/>
      <c r="M163" s="145"/>
      <c r="N163" s="52">
        <f>IF(I163=0,"",I163/H162)</f>
        <v>1</v>
      </c>
      <c r="O163" s="53">
        <v>42</v>
      </c>
      <c r="P163" s="124">
        <f t="shared" si="12"/>
        <v>1</v>
      </c>
      <c r="Q163" s="124">
        <f t="shared" si="13"/>
        <v>0</v>
      </c>
    </row>
    <row r="164" spans="1:18" ht="15.75" customHeight="1" x14ac:dyDescent="0.25">
      <c r="A164" s="49">
        <v>1901</v>
      </c>
      <c r="B164" s="50"/>
      <c r="C164" s="50"/>
      <c r="D164" s="50"/>
      <c r="E164" s="50"/>
      <c r="F164" s="50"/>
      <c r="G164" s="50"/>
      <c r="H164" s="50"/>
      <c r="I164" s="50">
        <v>1</v>
      </c>
      <c r="J164" s="82">
        <v>1</v>
      </c>
      <c r="K164" s="144"/>
      <c r="L164" s="81"/>
      <c r="M164" s="81"/>
      <c r="N164" s="79"/>
      <c r="O164" s="53">
        <v>1</v>
      </c>
      <c r="P164" s="136"/>
      <c r="Q164" s="79"/>
    </row>
    <row r="165" spans="1:18" ht="15.75" customHeight="1" x14ac:dyDescent="0.25">
      <c r="A165" s="49">
        <v>1902</v>
      </c>
      <c r="B165" s="50"/>
      <c r="C165" s="50"/>
      <c r="D165" s="50"/>
      <c r="E165" s="50"/>
      <c r="F165" s="50"/>
      <c r="G165" s="50"/>
      <c r="H165" s="50"/>
      <c r="I165" s="50"/>
      <c r="J165" s="82"/>
      <c r="K165" s="144"/>
      <c r="L165" s="81"/>
      <c r="M165" s="137"/>
      <c r="N165" s="79"/>
      <c r="O165" s="53"/>
      <c r="P165" s="136"/>
      <c r="Q165" s="79"/>
      <c r="R165" s="29"/>
    </row>
    <row r="166" spans="1:18" ht="15.75" customHeight="1" x14ac:dyDescent="0.25">
      <c r="A166" s="49">
        <v>2001</v>
      </c>
      <c r="B166" s="50"/>
      <c r="C166" s="50"/>
      <c r="D166" s="50"/>
      <c r="E166" s="50"/>
      <c r="F166" s="50"/>
      <c r="G166" s="50"/>
      <c r="H166" s="50"/>
      <c r="I166" s="50"/>
      <c r="J166" s="82"/>
      <c r="K166" s="144"/>
      <c r="L166" s="81"/>
      <c r="M166" s="137"/>
      <c r="N166" s="79"/>
      <c r="O166" s="53"/>
      <c r="P166" s="136"/>
      <c r="Q166" s="79"/>
      <c r="R166" s="29"/>
    </row>
    <row r="167" spans="1:18" ht="15.75" customHeight="1" x14ac:dyDescent="0.25">
      <c r="A167" s="49">
        <v>2002</v>
      </c>
      <c r="B167" s="50"/>
      <c r="C167" s="50"/>
      <c r="D167" s="50"/>
      <c r="E167" s="50"/>
      <c r="F167" s="50"/>
      <c r="G167" s="50"/>
      <c r="H167" s="50"/>
      <c r="I167" s="50"/>
      <c r="J167" s="82"/>
      <c r="K167" s="144"/>
      <c r="L167" s="81"/>
      <c r="M167" s="137"/>
      <c r="N167" s="79"/>
      <c r="O167" s="56"/>
      <c r="P167" s="136"/>
      <c r="Q167" s="79"/>
      <c r="R167" s="29"/>
    </row>
    <row r="168" spans="1:18" ht="15.75" customHeight="1" x14ac:dyDescent="0.25">
      <c r="A168" s="49">
        <v>2101</v>
      </c>
      <c r="B168" s="50"/>
      <c r="C168" s="50"/>
      <c r="D168" s="50"/>
      <c r="E168" s="50"/>
      <c r="F168" s="50"/>
      <c r="G168" s="50"/>
      <c r="H168" s="50"/>
      <c r="I168" s="50"/>
      <c r="J168" s="82"/>
      <c r="K168" s="144"/>
      <c r="L168" s="81"/>
      <c r="M168" s="137"/>
      <c r="N168" s="79"/>
      <c r="O168" s="56"/>
      <c r="P168" s="136"/>
      <c r="Q168" s="79"/>
      <c r="R168" s="29"/>
    </row>
    <row r="169" spans="1:18" ht="15.75" customHeight="1" x14ac:dyDescent="0.25">
      <c r="A169" s="49">
        <v>2102</v>
      </c>
      <c r="B169" s="50"/>
      <c r="C169" s="50"/>
      <c r="D169" s="50"/>
      <c r="E169" s="50"/>
      <c r="F169" s="50"/>
      <c r="G169" s="50"/>
      <c r="H169" s="50"/>
      <c r="I169" s="50"/>
      <c r="J169" s="82"/>
      <c r="K169" s="144"/>
      <c r="L169" s="81"/>
      <c r="M169" s="137"/>
      <c r="N169" s="81"/>
      <c r="O169" s="137"/>
      <c r="P169" s="138"/>
      <c r="Q169" s="79"/>
      <c r="R169" s="29"/>
    </row>
    <row r="170" spans="1:18" ht="15.75" customHeight="1" x14ac:dyDescent="0.25">
      <c r="A170" s="49">
        <v>2201</v>
      </c>
      <c r="B170" s="50"/>
      <c r="C170" s="50"/>
      <c r="D170" s="50"/>
      <c r="E170" s="50"/>
      <c r="F170" s="50"/>
      <c r="G170" s="50"/>
      <c r="H170" s="50"/>
      <c r="I170" s="50"/>
      <c r="J170" s="82"/>
      <c r="K170" s="144"/>
      <c r="L170" s="81"/>
      <c r="M170" s="137"/>
      <c r="N170" s="126" t="s">
        <v>63</v>
      </c>
      <c r="O170" s="127">
        <v>41</v>
      </c>
      <c r="P170" s="128">
        <f>IF(SUM(J158:J165)=0,"",SUM(J158:J165))</f>
        <v>42</v>
      </c>
      <c r="Q170" s="129" t="s">
        <v>10</v>
      </c>
      <c r="R170" s="29"/>
    </row>
    <row r="171" spans="1:18" ht="15.75" customHeight="1" x14ac:dyDescent="0.25">
      <c r="A171" s="49">
        <v>2202</v>
      </c>
      <c r="B171" s="50"/>
      <c r="C171" s="50"/>
      <c r="D171" s="50"/>
      <c r="E171" s="50"/>
      <c r="F171" s="50"/>
      <c r="G171" s="50"/>
      <c r="H171" s="50"/>
      <c r="I171" s="50"/>
      <c r="J171" s="82"/>
      <c r="K171" s="144"/>
      <c r="L171" s="81"/>
      <c r="M171" s="137"/>
      <c r="N171" s="130" t="s">
        <v>64</v>
      </c>
      <c r="O171" s="57">
        <f>IF(O170/B156=0,"",O170/B156)</f>
        <v>0.58571428571428574</v>
      </c>
      <c r="P171" s="131">
        <f>IF(O170/P170=0,"",O170/P170)</f>
        <v>0.97619047619047616</v>
      </c>
      <c r="Q171" s="132" t="s">
        <v>65</v>
      </c>
      <c r="R171" s="29"/>
    </row>
    <row r="172" spans="1:18" ht="15.75" customHeight="1" x14ac:dyDescent="0.25">
      <c r="A172" s="49">
        <v>2301</v>
      </c>
      <c r="B172" s="50"/>
      <c r="C172" s="50"/>
      <c r="D172" s="50"/>
      <c r="E172" s="50"/>
      <c r="F172" s="50"/>
      <c r="G172" s="50"/>
      <c r="H172" s="50"/>
      <c r="I172" s="50"/>
      <c r="J172" s="82"/>
      <c r="K172" s="146"/>
      <c r="L172" s="147"/>
      <c r="M172" s="148"/>
      <c r="N172" s="92"/>
      <c r="O172" s="139"/>
      <c r="P172" s="139"/>
      <c r="Q172" s="140"/>
      <c r="R172" s="29"/>
    </row>
    <row r="173" spans="1:18" ht="18" customHeight="1" x14ac:dyDescent="0.25">
      <c r="A173" s="28"/>
      <c r="B173" s="190" t="s">
        <v>90</v>
      </c>
      <c r="C173" s="190"/>
      <c r="D173" s="190"/>
      <c r="E173" s="190"/>
      <c r="F173" s="190"/>
      <c r="G173" s="190"/>
      <c r="H173" s="190"/>
      <c r="I173" s="190"/>
      <c r="J173" s="59">
        <f>SUM(J156:J169)</f>
        <v>42</v>
      </c>
      <c r="K173" s="60">
        <f>IF(J163=0,"",J163/B156)</f>
        <v>0.58571428571428574</v>
      </c>
      <c r="L173" s="60">
        <f>IF(J173=0,"",J173/B156)</f>
        <v>0.6</v>
      </c>
      <c r="M173" s="60">
        <f>IF(J163=0,"0%",L173-K173)</f>
        <v>1.4285714285714235E-2</v>
      </c>
      <c r="N173" s="1"/>
      <c r="O173" s="1"/>
      <c r="P173" s="29"/>
      <c r="Q173" s="25"/>
    </row>
    <row r="174" spans="1:18" ht="12.75" customHeight="1" x14ac:dyDescent="0.2"/>
    <row r="175" spans="1:18" ht="12.75" customHeight="1" x14ac:dyDescent="0.2"/>
    <row r="176" spans="1:18" s="118" customFormat="1" ht="26.25" customHeight="1" x14ac:dyDescent="0.4">
      <c r="B176" s="188" t="s">
        <v>101</v>
      </c>
      <c r="C176" s="189"/>
      <c r="D176" s="189"/>
      <c r="E176" s="189"/>
      <c r="F176" s="189"/>
      <c r="G176" s="189"/>
      <c r="H176" s="189"/>
      <c r="I176" s="189"/>
      <c r="J176" s="119" t="s">
        <v>102</v>
      </c>
      <c r="K176" s="29"/>
      <c r="L176" s="1"/>
      <c r="M176" s="1"/>
      <c r="N176" s="29"/>
      <c r="O176" s="1"/>
      <c r="P176" s="29"/>
      <c r="Q176" s="29"/>
      <c r="R176" s="29"/>
    </row>
    <row r="177" spans="1:18" ht="20.25" x14ac:dyDescent="0.2">
      <c r="A177" s="192" t="s">
        <v>9</v>
      </c>
      <c r="B177" s="193" t="s">
        <v>80</v>
      </c>
      <c r="C177" s="215"/>
      <c r="D177" s="215"/>
      <c r="E177" s="215"/>
      <c r="F177" s="215"/>
      <c r="G177" s="215"/>
      <c r="H177" s="215"/>
      <c r="I177" s="216"/>
      <c r="J177" s="213" t="s">
        <v>10</v>
      </c>
      <c r="K177" s="184" t="s">
        <v>2</v>
      </c>
      <c r="L177" s="184" t="s">
        <v>3</v>
      </c>
      <c r="M177" s="191" t="s">
        <v>4</v>
      </c>
      <c r="N177" s="184" t="s">
        <v>5</v>
      </c>
      <c r="O177" s="198" t="s">
        <v>6</v>
      </c>
      <c r="P177" s="198" t="s">
        <v>7</v>
      </c>
      <c r="Q177" s="184" t="s">
        <v>8</v>
      </c>
      <c r="R177" s="33"/>
    </row>
    <row r="178" spans="1:18" ht="15.75" x14ac:dyDescent="0.25">
      <c r="A178" s="185"/>
      <c r="B178" s="49" t="s">
        <v>81</v>
      </c>
      <c r="C178" s="49" t="s">
        <v>82</v>
      </c>
      <c r="D178" s="49" t="s">
        <v>83</v>
      </c>
      <c r="E178" s="49" t="s">
        <v>84</v>
      </c>
      <c r="F178" s="49" t="s">
        <v>85</v>
      </c>
      <c r="G178" s="49" t="s">
        <v>86</v>
      </c>
      <c r="H178" s="49" t="s">
        <v>87</v>
      </c>
      <c r="I178" s="49" t="s">
        <v>88</v>
      </c>
      <c r="J178" s="214"/>
      <c r="K178" s="210"/>
      <c r="L178" s="210"/>
      <c r="M178" s="212"/>
      <c r="N178" s="210"/>
      <c r="O178" s="209"/>
      <c r="P178" s="209"/>
      <c r="Q178" s="210"/>
      <c r="R178" s="33"/>
    </row>
    <row r="179" spans="1:18" ht="15.75" customHeight="1" x14ac:dyDescent="0.25">
      <c r="A179" s="49">
        <v>1502</v>
      </c>
      <c r="B179" s="50">
        <v>88</v>
      </c>
      <c r="C179" s="50"/>
      <c r="D179" s="50"/>
      <c r="E179" s="50"/>
      <c r="F179" s="50"/>
      <c r="G179" s="50"/>
      <c r="H179" s="50"/>
      <c r="I179" s="50"/>
      <c r="J179" s="82"/>
      <c r="K179" s="141"/>
      <c r="L179" s="142"/>
      <c r="M179" s="143"/>
      <c r="N179" s="133"/>
      <c r="O179" s="51">
        <f>B179</f>
        <v>88</v>
      </c>
      <c r="P179" s="134"/>
      <c r="Q179" s="133"/>
      <c r="R179" s="33"/>
    </row>
    <row r="180" spans="1:18" ht="15.75" customHeight="1" x14ac:dyDescent="0.25">
      <c r="A180" s="49">
        <v>1601</v>
      </c>
      <c r="B180" s="50"/>
      <c r="C180" s="50">
        <v>79</v>
      </c>
      <c r="D180" s="50"/>
      <c r="E180" s="50"/>
      <c r="F180" s="50"/>
      <c r="G180" s="50"/>
      <c r="H180" s="50"/>
      <c r="I180" s="50"/>
      <c r="J180" s="82"/>
      <c r="K180" s="144"/>
      <c r="L180" s="81"/>
      <c r="M180" s="145"/>
      <c r="N180" s="52">
        <f>IF(C180=0,"",C180/B179)</f>
        <v>0.89772727272727271</v>
      </c>
      <c r="O180" s="53">
        <v>79</v>
      </c>
      <c r="P180" s="124">
        <f t="shared" ref="P180:P186" si="14">IF(O180=0,"",O180/O179)</f>
        <v>0.89772727272727271</v>
      </c>
      <c r="Q180" s="124">
        <f t="shared" ref="Q180:Q186" si="15">IF(O180=0,"",100%-P180)</f>
        <v>0.10227272727272729</v>
      </c>
      <c r="R180" s="33"/>
    </row>
    <row r="181" spans="1:18" ht="15.75" customHeight="1" x14ac:dyDescent="0.25">
      <c r="A181" s="49">
        <v>1602</v>
      </c>
      <c r="B181" s="50"/>
      <c r="C181" s="50"/>
      <c r="D181" s="50">
        <v>69</v>
      </c>
      <c r="E181" s="50"/>
      <c r="F181" s="50"/>
      <c r="G181" s="50"/>
      <c r="H181" s="50"/>
      <c r="I181" s="50"/>
      <c r="J181" s="82"/>
      <c r="K181" s="144"/>
      <c r="L181" s="81"/>
      <c r="M181" s="145"/>
      <c r="N181" s="52">
        <f>IF(D181=0,"",D181/C180)</f>
        <v>0.87341772151898733</v>
      </c>
      <c r="O181" s="53">
        <v>75</v>
      </c>
      <c r="P181" s="124">
        <f t="shared" si="14"/>
        <v>0.94936708860759489</v>
      </c>
      <c r="Q181" s="124">
        <f t="shared" si="15"/>
        <v>5.0632911392405111E-2</v>
      </c>
      <c r="R181" s="8">
        <f>O181/O179</f>
        <v>0.85227272727272729</v>
      </c>
    </row>
    <row r="182" spans="1:18" ht="15.75" customHeight="1" x14ac:dyDescent="0.25">
      <c r="A182" s="49">
        <v>1701</v>
      </c>
      <c r="B182" s="50"/>
      <c r="C182" s="50"/>
      <c r="D182" s="50"/>
      <c r="E182" s="50">
        <v>68</v>
      </c>
      <c r="F182" s="50"/>
      <c r="G182" s="50"/>
      <c r="H182" s="50"/>
      <c r="I182" s="50"/>
      <c r="J182" s="82"/>
      <c r="K182" s="144"/>
      <c r="L182" s="81"/>
      <c r="M182" s="145"/>
      <c r="N182" s="52">
        <f>IF(E182=0,"",E182/D181)</f>
        <v>0.98550724637681164</v>
      </c>
      <c r="O182" s="53">
        <v>71</v>
      </c>
      <c r="P182" s="124">
        <f t="shared" si="14"/>
        <v>0.94666666666666666</v>
      </c>
      <c r="Q182" s="124">
        <f t="shared" si="15"/>
        <v>5.3333333333333344E-2</v>
      </c>
      <c r="R182" s="33"/>
    </row>
    <row r="183" spans="1:18" ht="15.75" customHeight="1" x14ac:dyDescent="0.25">
      <c r="A183" s="49">
        <v>1702</v>
      </c>
      <c r="B183" s="50"/>
      <c r="C183" s="50"/>
      <c r="D183" s="50"/>
      <c r="E183" s="50"/>
      <c r="F183" s="50">
        <v>61</v>
      </c>
      <c r="G183" s="50"/>
      <c r="H183" s="50"/>
      <c r="I183" s="50"/>
      <c r="J183" s="82"/>
      <c r="K183" s="144"/>
      <c r="L183" s="81"/>
      <c r="M183" s="145"/>
      <c r="N183" s="52">
        <f>IF(F183=0,"",F183/E182)</f>
        <v>0.8970588235294118</v>
      </c>
      <c r="O183" s="53">
        <v>71</v>
      </c>
      <c r="P183" s="124">
        <f t="shared" si="14"/>
        <v>1</v>
      </c>
      <c r="Q183" s="124">
        <f t="shared" si="15"/>
        <v>0</v>
      </c>
      <c r="R183" s="33"/>
    </row>
    <row r="184" spans="1:18" ht="15.75" customHeight="1" x14ac:dyDescent="0.25">
      <c r="A184" s="49">
        <v>1801</v>
      </c>
      <c r="B184" s="50"/>
      <c r="C184" s="50"/>
      <c r="D184" s="50"/>
      <c r="E184" s="50"/>
      <c r="F184" s="50"/>
      <c r="G184" s="50">
        <v>59</v>
      </c>
      <c r="H184" s="50"/>
      <c r="I184" s="50"/>
      <c r="J184" s="82"/>
      <c r="K184" s="144"/>
      <c r="L184" s="81"/>
      <c r="M184" s="145"/>
      <c r="N184" s="52">
        <f>IF(G184=0,"",G184/F183)</f>
        <v>0.96721311475409832</v>
      </c>
      <c r="O184" s="53">
        <v>71</v>
      </c>
      <c r="P184" s="124">
        <f t="shared" si="14"/>
        <v>1</v>
      </c>
      <c r="Q184" s="124">
        <f t="shared" si="15"/>
        <v>0</v>
      </c>
      <c r="R184" s="33"/>
    </row>
    <row r="185" spans="1:18" ht="15.75" customHeight="1" x14ac:dyDescent="0.25">
      <c r="A185" s="49">
        <v>1802</v>
      </c>
      <c r="B185" s="50"/>
      <c r="C185" s="50"/>
      <c r="D185" s="50"/>
      <c r="E185" s="50"/>
      <c r="F185" s="50"/>
      <c r="G185" s="50"/>
      <c r="H185" s="50">
        <v>59</v>
      </c>
      <c r="I185" s="50"/>
      <c r="J185" s="82"/>
      <c r="K185" s="144"/>
      <c r="L185" s="81"/>
      <c r="M185" s="145"/>
      <c r="N185" s="52">
        <f>IF(H185=0,"",H185/G184)</f>
        <v>1</v>
      </c>
      <c r="O185" s="53">
        <v>67</v>
      </c>
      <c r="P185" s="124">
        <f t="shared" si="14"/>
        <v>0.94366197183098588</v>
      </c>
      <c r="Q185" s="124">
        <f t="shared" si="15"/>
        <v>5.633802816901412E-2</v>
      </c>
      <c r="R185" s="33"/>
    </row>
    <row r="186" spans="1:18" ht="15.75" customHeight="1" x14ac:dyDescent="0.25">
      <c r="A186" s="49">
        <v>1901</v>
      </c>
      <c r="B186" s="50"/>
      <c r="C186" s="50"/>
      <c r="D186" s="50"/>
      <c r="E186" s="50"/>
      <c r="F186" s="50"/>
      <c r="G186" s="50"/>
      <c r="H186" s="50"/>
      <c r="I186" s="50">
        <v>54</v>
      </c>
      <c r="J186" s="82"/>
      <c r="K186" s="144"/>
      <c r="L186" s="81"/>
      <c r="M186" s="145"/>
      <c r="N186" s="52">
        <f>IF(I186=0,"",I186/H185)</f>
        <v>0.9152542372881356</v>
      </c>
      <c r="O186" s="53">
        <v>65</v>
      </c>
      <c r="P186" s="124">
        <f t="shared" si="14"/>
        <v>0.97014925373134331</v>
      </c>
      <c r="Q186" s="124">
        <f t="shared" si="15"/>
        <v>2.9850746268656692E-2</v>
      </c>
      <c r="R186" s="33"/>
    </row>
    <row r="187" spans="1:18" ht="15.75" customHeight="1" x14ac:dyDescent="0.25">
      <c r="A187" s="49">
        <v>1902</v>
      </c>
      <c r="B187" s="50"/>
      <c r="C187" s="50"/>
      <c r="D187" s="50"/>
      <c r="E187" s="50"/>
      <c r="F187" s="50"/>
      <c r="G187" s="50"/>
      <c r="H187" s="50"/>
      <c r="I187" s="50">
        <v>15</v>
      </c>
      <c r="J187" s="82"/>
      <c r="K187" s="144"/>
      <c r="L187" s="81"/>
      <c r="M187" s="81"/>
      <c r="N187" s="79"/>
      <c r="O187" s="53">
        <v>18</v>
      </c>
      <c r="P187" s="136"/>
      <c r="Q187" s="79"/>
      <c r="R187" s="33"/>
    </row>
    <row r="188" spans="1:18" ht="15.75" customHeight="1" x14ac:dyDescent="0.25">
      <c r="A188" s="49">
        <v>2001</v>
      </c>
      <c r="B188" s="50"/>
      <c r="C188" s="50"/>
      <c r="D188" s="50"/>
      <c r="E188" s="50"/>
      <c r="F188" s="50"/>
      <c r="G188" s="50"/>
      <c r="H188" s="50"/>
      <c r="I188" s="50">
        <v>8</v>
      </c>
      <c r="J188" s="82">
        <v>46</v>
      </c>
      <c r="K188" s="144"/>
      <c r="L188" s="81"/>
      <c r="M188" s="137"/>
      <c r="N188" s="79"/>
      <c r="O188" s="53">
        <v>12</v>
      </c>
      <c r="P188" s="136"/>
      <c r="Q188" s="79"/>
      <c r="R188" s="33"/>
    </row>
    <row r="189" spans="1:18" ht="15.75" customHeight="1" x14ac:dyDescent="0.25">
      <c r="A189" s="49">
        <v>2002</v>
      </c>
      <c r="B189" s="50"/>
      <c r="C189" s="50"/>
      <c r="D189" s="50"/>
      <c r="E189" s="50"/>
      <c r="F189" s="50"/>
      <c r="G189" s="50"/>
      <c r="H189" s="50"/>
      <c r="I189" s="50">
        <v>3</v>
      </c>
      <c r="J189" s="82">
        <v>7</v>
      </c>
      <c r="K189" s="144"/>
      <c r="L189" s="81"/>
      <c r="M189" s="137"/>
      <c r="N189" s="79"/>
      <c r="O189" s="56">
        <v>3</v>
      </c>
      <c r="P189" s="136"/>
      <c r="Q189" s="79"/>
      <c r="R189" s="33"/>
    </row>
    <row r="190" spans="1:18" ht="15.75" customHeight="1" x14ac:dyDescent="0.25">
      <c r="A190" s="49">
        <v>2101</v>
      </c>
      <c r="B190" s="50"/>
      <c r="C190" s="50"/>
      <c r="D190" s="50"/>
      <c r="E190" s="50"/>
      <c r="F190" s="50"/>
      <c r="G190" s="50"/>
      <c r="H190" s="50"/>
      <c r="I190" s="50">
        <v>1</v>
      </c>
      <c r="J190" s="82">
        <v>7</v>
      </c>
      <c r="K190" s="144"/>
      <c r="L190" s="81"/>
      <c r="M190" s="137"/>
      <c r="N190" s="79"/>
      <c r="O190" s="56">
        <v>1</v>
      </c>
      <c r="P190" s="136"/>
      <c r="Q190" s="79"/>
      <c r="R190" s="33"/>
    </row>
    <row r="191" spans="1:18" ht="15.75" customHeight="1" x14ac:dyDescent="0.25">
      <c r="A191" s="49">
        <v>2102</v>
      </c>
      <c r="B191" s="50"/>
      <c r="C191" s="50"/>
      <c r="D191" s="50"/>
      <c r="E191" s="50"/>
      <c r="F191" s="50"/>
      <c r="G191" s="50"/>
      <c r="H191" s="50"/>
      <c r="I191" s="50"/>
      <c r="J191" s="82">
        <v>2</v>
      </c>
      <c r="K191" s="144"/>
      <c r="L191" s="81"/>
      <c r="M191" s="137"/>
      <c r="N191" s="79"/>
      <c r="O191" s="56"/>
      <c r="P191" s="136"/>
      <c r="Q191" s="79"/>
      <c r="R191" s="33"/>
    </row>
    <row r="192" spans="1:18" ht="15.75" customHeight="1" x14ac:dyDescent="0.25">
      <c r="A192" s="49">
        <v>2201</v>
      </c>
      <c r="B192" s="50"/>
      <c r="C192" s="50"/>
      <c r="D192" s="50"/>
      <c r="E192" s="50"/>
      <c r="F192" s="50"/>
      <c r="G192" s="50"/>
      <c r="H192" s="50"/>
      <c r="I192" s="50"/>
      <c r="J192" s="82"/>
      <c r="K192" s="144"/>
      <c r="L192" s="81"/>
      <c r="M192" s="137"/>
      <c r="N192" s="81"/>
      <c r="O192" s="137"/>
      <c r="P192" s="138"/>
      <c r="Q192" s="79"/>
      <c r="R192" s="33"/>
    </row>
    <row r="193" spans="1:18" ht="15.75" customHeight="1" x14ac:dyDescent="0.25">
      <c r="A193" s="49">
        <v>2202</v>
      </c>
      <c r="B193" s="50"/>
      <c r="C193" s="50"/>
      <c r="D193" s="50"/>
      <c r="E193" s="50"/>
      <c r="F193" s="50"/>
      <c r="G193" s="50"/>
      <c r="H193" s="50"/>
      <c r="I193" s="50"/>
      <c r="J193" s="82"/>
      <c r="K193" s="144"/>
      <c r="L193" s="81"/>
      <c r="M193" s="137"/>
      <c r="N193" s="126" t="s">
        <v>63</v>
      </c>
      <c r="O193" s="127">
        <v>60</v>
      </c>
      <c r="P193" s="128">
        <f>J196</f>
        <v>62</v>
      </c>
      <c r="Q193" s="129" t="s">
        <v>10</v>
      </c>
      <c r="R193" s="33"/>
    </row>
    <row r="194" spans="1:18" ht="15.75" customHeight="1" x14ac:dyDescent="0.25">
      <c r="A194" s="49">
        <v>2301</v>
      </c>
      <c r="B194" s="50"/>
      <c r="C194" s="50"/>
      <c r="D194" s="50"/>
      <c r="E194" s="50"/>
      <c r="F194" s="50"/>
      <c r="G194" s="50"/>
      <c r="H194" s="50"/>
      <c r="I194" s="50"/>
      <c r="J194" s="82"/>
      <c r="K194" s="144"/>
      <c r="L194" s="81"/>
      <c r="M194" s="137"/>
      <c r="N194" s="130" t="s">
        <v>64</v>
      </c>
      <c r="O194" s="57">
        <f>IF(O193/B179=0,"",O193/B179)</f>
        <v>0.68181818181818177</v>
      </c>
      <c r="P194" s="131">
        <f>IF(O193/P193=0,"",O193/P193)</f>
        <v>0.967741935483871</v>
      </c>
      <c r="Q194" s="132" t="s">
        <v>65</v>
      </c>
      <c r="R194" s="33"/>
    </row>
    <row r="195" spans="1:18" ht="15.75" customHeight="1" x14ac:dyDescent="0.25">
      <c r="A195" s="49">
        <v>2302</v>
      </c>
      <c r="B195" s="121"/>
      <c r="C195" s="121"/>
      <c r="D195" s="121"/>
      <c r="E195" s="121"/>
      <c r="F195" s="121"/>
      <c r="G195" s="121"/>
      <c r="H195" s="121"/>
      <c r="I195" s="121"/>
      <c r="J195" s="82"/>
      <c r="K195" s="146"/>
      <c r="L195" s="147"/>
      <c r="M195" s="148"/>
      <c r="N195" s="92"/>
      <c r="O195" s="139"/>
      <c r="P195" s="139"/>
      <c r="Q195" s="140"/>
      <c r="R195" s="33"/>
    </row>
    <row r="196" spans="1:18" ht="18" customHeight="1" x14ac:dyDescent="0.25">
      <c r="A196" s="28"/>
      <c r="B196" s="217" t="s">
        <v>90</v>
      </c>
      <c r="C196" s="218"/>
      <c r="D196" s="218"/>
      <c r="E196" s="218"/>
      <c r="F196" s="218"/>
      <c r="G196" s="218"/>
      <c r="H196" s="218"/>
      <c r="I196" s="219"/>
      <c r="J196" s="120">
        <f>SUM(J179:J192)</f>
        <v>62</v>
      </c>
      <c r="K196" s="60">
        <f>IF(J188=0,"",J188/B179)</f>
        <v>0.52272727272727271</v>
      </c>
      <c r="L196" s="60">
        <f>IF(J196=0,"",J196/B179)</f>
        <v>0.70454545454545459</v>
      </c>
      <c r="M196" s="60">
        <f>L196-K196</f>
        <v>0.18181818181818188</v>
      </c>
      <c r="N196" s="1"/>
      <c r="O196" s="29"/>
      <c r="P196" s="25"/>
      <c r="Q196" s="1"/>
      <c r="R196" s="33"/>
    </row>
    <row r="197" spans="1:18" ht="12.75" x14ac:dyDescent="0.2"/>
    <row r="198" spans="1:18" ht="12.75" x14ac:dyDescent="0.2"/>
    <row r="199" spans="1:18" ht="26.25" customHeight="1" x14ac:dyDescent="0.4">
      <c r="A199" s="118"/>
      <c r="B199" s="188" t="s">
        <v>101</v>
      </c>
      <c r="C199" s="189"/>
      <c r="D199" s="189"/>
      <c r="E199" s="189"/>
      <c r="F199" s="189"/>
      <c r="G199" s="189"/>
      <c r="H199" s="189"/>
      <c r="I199" s="189"/>
      <c r="J199" s="119" t="s">
        <v>79</v>
      </c>
      <c r="K199" s="1"/>
      <c r="L199" s="1"/>
      <c r="M199" s="29"/>
      <c r="N199" s="1"/>
      <c r="O199" s="29"/>
      <c r="P199" s="29"/>
      <c r="Q199" s="29"/>
    </row>
    <row r="200" spans="1:18" ht="20.25" x14ac:dyDescent="0.2">
      <c r="A200" s="192" t="s">
        <v>9</v>
      </c>
      <c r="B200" s="193" t="s">
        <v>80</v>
      </c>
      <c r="C200" s="194"/>
      <c r="D200" s="194"/>
      <c r="E200" s="194"/>
      <c r="F200" s="194"/>
      <c r="G200" s="194"/>
      <c r="H200" s="194"/>
      <c r="I200" s="194"/>
      <c r="J200" s="196" t="s">
        <v>10</v>
      </c>
      <c r="K200" s="184" t="s">
        <v>2</v>
      </c>
      <c r="L200" s="184" t="s">
        <v>3</v>
      </c>
      <c r="M200" s="191" t="s">
        <v>4</v>
      </c>
      <c r="N200" s="184" t="s">
        <v>5</v>
      </c>
      <c r="O200" s="198" t="s">
        <v>6</v>
      </c>
      <c r="P200" s="198" t="s">
        <v>7</v>
      </c>
      <c r="Q200" s="184" t="s">
        <v>8</v>
      </c>
      <c r="R200" s="33"/>
    </row>
    <row r="201" spans="1:18" ht="15.75" x14ac:dyDescent="0.25">
      <c r="A201" s="185"/>
      <c r="B201" s="49" t="s">
        <v>81</v>
      </c>
      <c r="C201" s="49" t="s">
        <v>82</v>
      </c>
      <c r="D201" s="49" t="s">
        <v>83</v>
      </c>
      <c r="E201" s="49" t="s">
        <v>84</v>
      </c>
      <c r="F201" s="49" t="s">
        <v>85</v>
      </c>
      <c r="G201" s="49" t="s">
        <v>86</v>
      </c>
      <c r="H201" s="49" t="s">
        <v>87</v>
      </c>
      <c r="I201" s="49" t="s">
        <v>88</v>
      </c>
      <c r="J201" s="211"/>
      <c r="K201" s="210"/>
      <c r="L201" s="210"/>
      <c r="M201" s="212"/>
      <c r="N201" s="210"/>
      <c r="O201" s="209"/>
      <c r="P201" s="209"/>
      <c r="Q201" s="210"/>
      <c r="R201" s="33"/>
    </row>
    <row r="202" spans="1:18" ht="15.75" customHeight="1" x14ac:dyDescent="0.25">
      <c r="A202" s="49">
        <v>1601</v>
      </c>
      <c r="B202" s="50">
        <v>74</v>
      </c>
      <c r="C202" s="50"/>
      <c r="D202" s="50"/>
      <c r="E202" s="50"/>
      <c r="F202" s="50"/>
      <c r="G202" s="50"/>
      <c r="H202" s="50"/>
      <c r="I202" s="50"/>
      <c r="J202" s="82"/>
      <c r="K202" s="141"/>
      <c r="L202" s="142"/>
      <c r="M202" s="143"/>
      <c r="N202" s="133"/>
      <c r="O202" s="51">
        <f>B202</f>
        <v>74</v>
      </c>
      <c r="P202" s="134"/>
      <c r="Q202" s="133"/>
      <c r="R202" s="33"/>
    </row>
    <row r="203" spans="1:18" ht="15.75" customHeight="1" x14ac:dyDescent="0.25">
      <c r="A203" s="49">
        <v>1602</v>
      </c>
      <c r="B203" s="50"/>
      <c r="C203" s="50">
        <v>60</v>
      </c>
      <c r="D203" s="50"/>
      <c r="E203" s="50"/>
      <c r="F203" s="50"/>
      <c r="G203" s="50"/>
      <c r="H203" s="50"/>
      <c r="I203" s="50"/>
      <c r="J203" s="82"/>
      <c r="K203" s="144"/>
      <c r="L203" s="81"/>
      <c r="M203" s="145"/>
      <c r="N203" s="52">
        <f>IF(C203=0,"",C203/B202)</f>
        <v>0.81081081081081086</v>
      </c>
      <c r="O203" s="53">
        <v>60</v>
      </c>
      <c r="P203" s="124">
        <f t="shared" ref="P203:P210" si="16">IF(O203=0,"",O203/O202)</f>
        <v>0.81081081081081086</v>
      </c>
      <c r="Q203" s="124">
        <f t="shared" ref="Q203:Q210" si="17">IF(O203=0,"",100%-P203)</f>
        <v>0.18918918918918914</v>
      </c>
      <c r="R203" s="33"/>
    </row>
    <row r="204" spans="1:18" ht="15.75" customHeight="1" x14ac:dyDescent="0.25">
      <c r="A204" s="49">
        <v>1701</v>
      </c>
      <c r="B204" s="50"/>
      <c r="C204" s="50"/>
      <c r="D204" s="50">
        <v>50</v>
      </c>
      <c r="E204" s="50"/>
      <c r="F204" s="50"/>
      <c r="G204" s="50"/>
      <c r="H204" s="50"/>
      <c r="I204" s="50"/>
      <c r="J204" s="82"/>
      <c r="K204" s="144"/>
      <c r="L204" s="81"/>
      <c r="M204" s="145"/>
      <c r="N204" s="52">
        <f>IF(D204=0,"",D204/C203)</f>
        <v>0.83333333333333337</v>
      </c>
      <c r="O204" s="53">
        <v>51</v>
      </c>
      <c r="P204" s="124">
        <f t="shared" si="16"/>
        <v>0.85</v>
      </c>
      <c r="Q204" s="124">
        <f t="shared" si="17"/>
        <v>0.15000000000000002</v>
      </c>
      <c r="R204" s="8">
        <f>O204/O202</f>
        <v>0.68918918918918914</v>
      </c>
    </row>
    <row r="205" spans="1:18" ht="15.75" customHeight="1" x14ac:dyDescent="0.25">
      <c r="A205" s="49">
        <v>1702</v>
      </c>
      <c r="B205" s="50"/>
      <c r="C205" s="50"/>
      <c r="D205" s="50"/>
      <c r="E205" s="50">
        <v>47</v>
      </c>
      <c r="F205" s="50"/>
      <c r="G205" s="50"/>
      <c r="H205" s="50"/>
      <c r="I205" s="50"/>
      <c r="J205" s="82"/>
      <c r="K205" s="144"/>
      <c r="L205" s="81"/>
      <c r="M205" s="145"/>
      <c r="N205" s="52">
        <f>IF(E205=0,"",E205/D204)</f>
        <v>0.94</v>
      </c>
      <c r="O205" s="53">
        <v>48</v>
      </c>
      <c r="P205" s="124">
        <f t="shared" si="16"/>
        <v>0.94117647058823528</v>
      </c>
      <c r="Q205" s="124">
        <f t="shared" si="17"/>
        <v>5.8823529411764719E-2</v>
      </c>
      <c r="R205" s="33"/>
    </row>
    <row r="206" spans="1:18" ht="15.75" customHeight="1" x14ac:dyDescent="0.25">
      <c r="A206" s="49">
        <v>1801</v>
      </c>
      <c r="B206" s="50"/>
      <c r="C206" s="50"/>
      <c r="D206" s="50"/>
      <c r="E206" s="50"/>
      <c r="F206" s="50">
        <v>47</v>
      </c>
      <c r="G206" s="50"/>
      <c r="H206" s="50"/>
      <c r="I206" s="50"/>
      <c r="J206" s="82"/>
      <c r="K206" s="144"/>
      <c r="L206" s="81"/>
      <c r="M206" s="145"/>
      <c r="N206" s="52">
        <f>IF(F206=0,"",F206/E205)</f>
        <v>1</v>
      </c>
      <c r="O206" s="53">
        <v>48</v>
      </c>
      <c r="P206" s="124">
        <f t="shared" si="16"/>
        <v>1</v>
      </c>
      <c r="Q206" s="124">
        <f t="shared" si="17"/>
        <v>0</v>
      </c>
      <c r="R206" s="33"/>
    </row>
    <row r="207" spans="1:18" ht="15.75" customHeight="1" x14ac:dyDescent="0.25">
      <c r="A207" s="49">
        <v>1802</v>
      </c>
      <c r="B207" s="50"/>
      <c r="C207" s="50"/>
      <c r="D207" s="50"/>
      <c r="E207" s="50"/>
      <c r="F207" s="50"/>
      <c r="G207" s="50">
        <v>46</v>
      </c>
      <c r="H207" s="50"/>
      <c r="I207" s="50"/>
      <c r="J207" s="82"/>
      <c r="K207" s="144"/>
      <c r="L207" s="81"/>
      <c r="M207" s="145"/>
      <c r="N207" s="52">
        <f>IF(G207=0,"",G207/F206)</f>
        <v>0.97872340425531912</v>
      </c>
      <c r="O207" s="53">
        <v>48</v>
      </c>
      <c r="P207" s="124">
        <f t="shared" si="16"/>
        <v>1</v>
      </c>
      <c r="Q207" s="124">
        <f t="shared" si="17"/>
        <v>0</v>
      </c>
      <c r="R207" s="33"/>
    </row>
    <row r="208" spans="1:18" ht="15.75" customHeight="1" x14ac:dyDescent="0.25">
      <c r="A208" s="49">
        <v>1901</v>
      </c>
      <c r="B208" s="50"/>
      <c r="C208" s="50"/>
      <c r="D208" s="50"/>
      <c r="E208" s="50"/>
      <c r="F208" s="50"/>
      <c r="G208" s="50"/>
      <c r="H208" s="50">
        <v>46</v>
      </c>
      <c r="I208" s="50"/>
      <c r="J208" s="82"/>
      <c r="K208" s="144"/>
      <c r="L208" s="81"/>
      <c r="M208" s="145"/>
      <c r="N208" s="79">
        <f>IF(H208=0,"",H208/G207)</f>
        <v>1</v>
      </c>
      <c r="O208" s="53">
        <v>47</v>
      </c>
      <c r="P208" s="124">
        <f t="shared" si="16"/>
        <v>0.97916666666666663</v>
      </c>
      <c r="Q208" s="124">
        <f t="shared" si="17"/>
        <v>2.083333333333337E-2</v>
      </c>
      <c r="R208" s="33"/>
    </row>
    <row r="209" spans="1:25" ht="15.75" customHeight="1" x14ac:dyDescent="0.25">
      <c r="A209" s="49">
        <v>1902</v>
      </c>
      <c r="B209" s="50"/>
      <c r="C209" s="50"/>
      <c r="D209" s="50"/>
      <c r="E209" s="50"/>
      <c r="F209" s="50"/>
      <c r="G209" s="50"/>
      <c r="H209" s="50"/>
      <c r="I209" s="50">
        <v>44</v>
      </c>
      <c r="J209" s="82"/>
      <c r="K209" s="144"/>
      <c r="L209" s="81"/>
      <c r="M209" s="137"/>
      <c r="N209" s="80">
        <f>IF(I209=0,"",I209/H208)</f>
        <v>0.95652173913043481</v>
      </c>
      <c r="O209" s="53">
        <v>45</v>
      </c>
      <c r="P209" s="124">
        <f t="shared" si="16"/>
        <v>0.95744680851063835</v>
      </c>
      <c r="Q209" s="124">
        <f t="shared" si="17"/>
        <v>4.2553191489361653E-2</v>
      </c>
      <c r="R209" s="33"/>
    </row>
    <row r="210" spans="1:25" ht="15.75" customHeight="1" x14ac:dyDescent="0.25">
      <c r="A210" s="49">
        <v>2001</v>
      </c>
      <c r="B210" s="50"/>
      <c r="C210" s="50"/>
      <c r="D210" s="50"/>
      <c r="E210" s="50"/>
      <c r="F210" s="50"/>
      <c r="G210" s="50"/>
      <c r="H210" s="50"/>
      <c r="I210" s="50">
        <v>4</v>
      </c>
      <c r="J210" s="82"/>
      <c r="K210" s="144"/>
      <c r="L210" s="81"/>
      <c r="M210" s="137"/>
      <c r="N210" s="81"/>
      <c r="O210" s="53">
        <v>6</v>
      </c>
      <c r="P210" s="54">
        <f t="shared" si="16"/>
        <v>0.13333333333333333</v>
      </c>
      <c r="Q210" s="54">
        <f t="shared" si="17"/>
        <v>0.8666666666666667</v>
      </c>
      <c r="R210" s="33"/>
    </row>
    <row r="211" spans="1:25" ht="15.75" customHeight="1" x14ac:dyDescent="0.25">
      <c r="A211" s="49">
        <v>2002</v>
      </c>
      <c r="B211" s="50"/>
      <c r="C211" s="50"/>
      <c r="D211" s="50"/>
      <c r="E211" s="50"/>
      <c r="F211" s="50"/>
      <c r="G211" s="50"/>
      <c r="H211" s="50"/>
      <c r="I211" s="50">
        <v>2</v>
      </c>
      <c r="J211" s="82">
        <v>40</v>
      </c>
      <c r="K211" s="144"/>
      <c r="L211" s="81"/>
      <c r="M211" s="137"/>
      <c r="N211" s="55"/>
      <c r="O211" s="53">
        <v>2</v>
      </c>
      <c r="P211" s="55"/>
      <c r="Q211" s="125"/>
      <c r="R211" s="33"/>
      <c r="S211" s="29"/>
      <c r="T211" s="29"/>
      <c r="U211" s="29"/>
      <c r="V211" s="29"/>
      <c r="W211" s="29"/>
      <c r="X211" s="29"/>
      <c r="Y211" s="29"/>
    </row>
    <row r="212" spans="1:25" ht="15.75" customHeight="1" x14ac:dyDescent="0.25">
      <c r="A212" s="49">
        <v>2101</v>
      </c>
      <c r="B212" s="50"/>
      <c r="C212" s="50"/>
      <c r="D212" s="50"/>
      <c r="E212" s="50"/>
      <c r="F212" s="50"/>
      <c r="G212" s="50"/>
      <c r="H212" s="50"/>
      <c r="I212" s="50">
        <v>1</v>
      </c>
      <c r="J212" s="82">
        <v>4</v>
      </c>
      <c r="K212" s="144"/>
      <c r="L212" s="81"/>
      <c r="M212" s="137"/>
      <c r="N212" s="79"/>
      <c r="O212" s="56">
        <v>1</v>
      </c>
      <c r="P212" s="136"/>
      <c r="Q212" s="79"/>
      <c r="R212" s="33"/>
      <c r="S212" s="29"/>
      <c r="T212" s="29"/>
      <c r="U212" s="29"/>
      <c r="V212" s="29"/>
      <c r="W212" s="29"/>
      <c r="X212" s="29"/>
      <c r="Y212" s="29"/>
    </row>
    <row r="213" spans="1:25" ht="15.75" customHeight="1" x14ac:dyDescent="0.25">
      <c r="A213" s="49">
        <v>2102</v>
      </c>
      <c r="B213" s="50"/>
      <c r="C213" s="50"/>
      <c r="D213" s="50"/>
      <c r="E213" s="50"/>
      <c r="F213" s="50"/>
      <c r="G213" s="50"/>
      <c r="H213" s="50"/>
      <c r="I213" s="50">
        <v>1</v>
      </c>
      <c r="J213" s="82">
        <v>1</v>
      </c>
      <c r="K213" s="144"/>
      <c r="L213" s="81"/>
      <c r="M213" s="137"/>
      <c r="N213" s="79"/>
      <c r="O213" s="56">
        <v>1</v>
      </c>
      <c r="P213" s="136"/>
      <c r="Q213" s="79"/>
      <c r="R213" s="33"/>
      <c r="S213" s="29"/>
      <c r="T213" s="29"/>
      <c r="U213" s="29"/>
      <c r="V213" s="29"/>
      <c r="W213" s="29"/>
      <c r="X213" s="29"/>
      <c r="Y213" s="29"/>
    </row>
    <row r="214" spans="1:25" ht="15.75" customHeight="1" x14ac:dyDescent="0.25">
      <c r="A214" s="49">
        <v>2201</v>
      </c>
      <c r="B214" s="50"/>
      <c r="C214" s="50"/>
      <c r="D214" s="50"/>
      <c r="E214" s="50"/>
      <c r="F214" s="50"/>
      <c r="G214" s="50"/>
      <c r="H214" s="50"/>
      <c r="I214" s="50"/>
      <c r="J214" s="82">
        <v>1</v>
      </c>
      <c r="K214" s="144"/>
      <c r="L214" s="81"/>
      <c r="M214" s="137"/>
      <c r="N214" s="79"/>
      <c r="O214" s="56"/>
      <c r="P214" s="136"/>
      <c r="Q214" s="79"/>
      <c r="R214" s="33"/>
      <c r="S214" s="29"/>
      <c r="T214" s="29"/>
      <c r="U214" s="29"/>
      <c r="V214" s="29"/>
      <c r="W214" s="29"/>
      <c r="X214" s="29"/>
      <c r="Y214" s="29"/>
    </row>
    <row r="215" spans="1:25" ht="15.75" customHeight="1" x14ac:dyDescent="0.25">
      <c r="A215" s="49">
        <v>2202</v>
      </c>
      <c r="B215" s="50"/>
      <c r="C215" s="50"/>
      <c r="D215" s="50"/>
      <c r="E215" s="50"/>
      <c r="F215" s="50"/>
      <c r="G215" s="50"/>
      <c r="H215" s="50"/>
      <c r="I215" s="50"/>
      <c r="J215" s="82"/>
      <c r="K215" s="144"/>
      <c r="L215" s="81"/>
      <c r="M215" s="137"/>
      <c r="N215" s="81"/>
      <c r="O215" s="137"/>
      <c r="P215" s="138"/>
      <c r="Q215" s="79"/>
      <c r="R215" s="33"/>
      <c r="S215" s="29"/>
      <c r="T215" s="29"/>
      <c r="U215" s="29"/>
      <c r="V215" s="29"/>
      <c r="W215" s="29"/>
      <c r="X215" s="29"/>
      <c r="Y215" s="29"/>
    </row>
    <row r="216" spans="1:25" ht="18" customHeight="1" x14ac:dyDescent="0.25">
      <c r="A216" s="49">
        <v>2301</v>
      </c>
      <c r="B216" s="50"/>
      <c r="C216" s="50"/>
      <c r="D216" s="50"/>
      <c r="E216" s="50"/>
      <c r="F216" s="50"/>
      <c r="G216" s="50"/>
      <c r="H216" s="50"/>
      <c r="I216" s="50"/>
      <c r="J216" s="82"/>
      <c r="K216" s="144"/>
      <c r="L216" s="81"/>
      <c r="M216" s="137"/>
      <c r="N216" s="126" t="s">
        <v>63</v>
      </c>
      <c r="O216" s="127">
        <v>43</v>
      </c>
      <c r="P216" s="128">
        <f>J219</f>
        <v>46</v>
      </c>
      <c r="Q216" s="129" t="s">
        <v>10</v>
      </c>
      <c r="R216" s="33"/>
      <c r="S216" s="29"/>
      <c r="T216" s="29"/>
      <c r="U216" s="29"/>
      <c r="V216" s="29"/>
      <c r="W216" s="29"/>
      <c r="X216" s="29"/>
      <c r="Y216" s="29"/>
    </row>
    <row r="217" spans="1:25" ht="15.75" customHeight="1" x14ac:dyDescent="0.25">
      <c r="A217" s="49">
        <v>2302</v>
      </c>
      <c r="B217" s="50"/>
      <c r="C217" s="50"/>
      <c r="D217" s="50"/>
      <c r="E217" s="50"/>
      <c r="F217" s="50"/>
      <c r="G217" s="50"/>
      <c r="H217" s="50"/>
      <c r="I217" s="50"/>
      <c r="J217" s="82"/>
      <c r="K217" s="144"/>
      <c r="L217" s="81"/>
      <c r="M217" s="137"/>
      <c r="N217" s="130" t="s">
        <v>64</v>
      </c>
      <c r="O217" s="57">
        <f>IF(O216/B202=0,"",O216/B202)</f>
        <v>0.58108108108108103</v>
      </c>
      <c r="P217" s="131">
        <f>IF(O216/P216=0,"",O216/P216)</f>
        <v>0.93478260869565222</v>
      </c>
      <c r="Q217" s="132" t="s">
        <v>65</v>
      </c>
      <c r="R217" s="33"/>
      <c r="S217" s="29"/>
      <c r="T217" s="29"/>
      <c r="U217" s="29"/>
      <c r="V217" s="29"/>
      <c r="W217" s="29"/>
      <c r="X217" s="29"/>
      <c r="Y217" s="29"/>
    </row>
    <row r="218" spans="1:25" ht="15.75" customHeight="1" x14ac:dyDescent="0.25">
      <c r="A218" s="49">
        <v>2401</v>
      </c>
      <c r="B218" s="50"/>
      <c r="C218" s="50"/>
      <c r="D218" s="50"/>
      <c r="E218" s="50"/>
      <c r="F218" s="50"/>
      <c r="G218" s="50"/>
      <c r="H218" s="50"/>
      <c r="I218" s="50"/>
      <c r="J218" s="82"/>
      <c r="K218" s="146"/>
      <c r="L218" s="147"/>
      <c r="M218" s="148"/>
      <c r="N218" s="92"/>
      <c r="O218" s="139"/>
      <c r="P218" s="139"/>
      <c r="Q218" s="140"/>
      <c r="R218" s="33"/>
      <c r="S218" s="29"/>
      <c r="T218" s="29"/>
      <c r="U218" s="29"/>
      <c r="V218" s="29"/>
      <c r="W218" s="29"/>
      <c r="X218" s="29"/>
      <c r="Y218" s="29"/>
    </row>
    <row r="219" spans="1:25" ht="18" customHeight="1" x14ac:dyDescent="0.25">
      <c r="A219" s="28"/>
      <c r="B219" s="190" t="s">
        <v>90</v>
      </c>
      <c r="C219" s="190"/>
      <c r="D219" s="190"/>
      <c r="E219" s="190"/>
      <c r="F219" s="190"/>
      <c r="G219" s="190"/>
      <c r="H219" s="190"/>
      <c r="I219" s="190"/>
      <c r="J219" s="59">
        <f>SUM(J202:J215)</f>
        <v>46</v>
      </c>
      <c r="K219" s="60">
        <f>IF(J211=0,"",J211/B202)</f>
        <v>0.54054054054054057</v>
      </c>
      <c r="L219" s="60">
        <f>IF(J219=0,"",J219/B202)</f>
        <v>0.6216216216216216</v>
      </c>
      <c r="M219" s="60">
        <f>L219-K219</f>
        <v>8.108108108108103E-2</v>
      </c>
      <c r="N219" s="1"/>
      <c r="O219" s="29"/>
      <c r="P219" s="25"/>
      <c r="Q219" s="1"/>
      <c r="R219" s="33"/>
    </row>
    <row r="220" spans="1:25" ht="12.75" customHeight="1" x14ac:dyDescent="0.2">
      <c r="S220" s="33"/>
    </row>
    <row r="221" spans="1:25" ht="12.75" customHeight="1" x14ac:dyDescent="0.2">
      <c r="S221" s="33"/>
    </row>
    <row r="222" spans="1:25" ht="26.25" x14ac:dyDescent="0.4">
      <c r="A222" s="118"/>
      <c r="B222" s="188" t="s">
        <v>101</v>
      </c>
      <c r="C222" s="189"/>
      <c r="D222" s="189"/>
      <c r="E222" s="189"/>
      <c r="F222" s="189"/>
      <c r="G222" s="189"/>
      <c r="H222" s="189"/>
      <c r="I222" s="189"/>
      <c r="J222" s="119" t="s">
        <v>103</v>
      </c>
      <c r="K222" s="1"/>
      <c r="L222" s="1"/>
      <c r="M222" s="29"/>
      <c r="N222" s="1"/>
      <c r="O222" s="29"/>
      <c r="P222" s="29"/>
      <c r="Q222" s="29"/>
      <c r="R222" s="33"/>
    </row>
    <row r="223" spans="1:25" ht="20.25" x14ac:dyDescent="0.2">
      <c r="A223" s="192" t="s">
        <v>9</v>
      </c>
      <c r="B223" s="193" t="s">
        <v>80</v>
      </c>
      <c r="C223" s="194"/>
      <c r="D223" s="194"/>
      <c r="E223" s="194"/>
      <c r="F223" s="194"/>
      <c r="G223" s="194"/>
      <c r="H223" s="194"/>
      <c r="I223" s="194"/>
      <c r="J223" s="196" t="s">
        <v>10</v>
      </c>
      <c r="K223" s="184" t="s">
        <v>2</v>
      </c>
      <c r="L223" s="184" t="s">
        <v>3</v>
      </c>
      <c r="M223" s="191" t="s">
        <v>4</v>
      </c>
      <c r="N223" s="184" t="s">
        <v>5</v>
      </c>
      <c r="O223" s="198" t="s">
        <v>6</v>
      </c>
      <c r="P223" s="198" t="s">
        <v>7</v>
      </c>
      <c r="Q223" s="184" t="s">
        <v>8</v>
      </c>
      <c r="R223" s="33"/>
    </row>
    <row r="224" spans="1:25" ht="15.75" x14ac:dyDescent="0.25">
      <c r="A224" s="185"/>
      <c r="B224" s="49" t="s">
        <v>81</v>
      </c>
      <c r="C224" s="49" t="s">
        <v>82</v>
      </c>
      <c r="D224" s="49" t="s">
        <v>83</v>
      </c>
      <c r="E224" s="49" t="s">
        <v>84</v>
      </c>
      <c r="F224" s="49" t="s">
        <v>85</v>
      </c>
      <c r="G224" s="49" t="s">
        <v>86</v>
      </c>
      <c r="H224" s="49" t="s">
        <v>87</v>
      </c>
      <c r="I224" s="49" t="s">
        <v>88</v>
      </c>
      <c r="J224" s="211"/>
      <c r="K224" s="210"/>
      <c r="L224" s="210"/>
      <c r="M224" s="212"/>
      <c r="N224" s="210"/>
      <c r="O224" s="209"/>
      <c r="P224" s="209"/>
      <c r="Q224" s="210"/>
      <c r="R224" s="33"/>
    </row>
    <row r="225" spans="1:20" ht="15.75" customHeight="1" x14ac:dyDescent="0.25">
      <c r="A225" s="49">
        <v>1602</v>
      </c>
      <c r="B225" s="50">
        <v>174</v>
      </c>
      <c r="C225" s="50"/>
      <c r="D225" s="50"/>
      <c r="E225" s="50"/>
      <c r="F225" s="50"/>
      <c r="G225" s="50"/>
      <c r="H225" s="50"/>
      <c r="I225" s="50"/>
      <c r="J225" s="82"/>
      <c r="K225" s="141"/>
      <c r="L225" s="142"/>
      <c r="M225" s="143"/>
      <c r="N225" s="133"/>
      <c r="O225" s="51">
        <f>B225</f>
        <v>174</v>
      </c>
      <c r="P225" s="134"/>
      <c r="Q225" s="133"/>
      <c r="R225" s="33"/>
    </row>
    <row r="226" spans="1:20" ht="15.75" customHeight="1" x14ac:dyDescent="0.25">
      <c r="A226" s="49">
        <v>1701</v>
      </c>
      <c r="B226" s="50"/>
      <c r="C226" s="50">
        <v>157</v>
      </c>
      <c r="D226" s="50"/>
      <c r="E226" s="50"/>
      <c r="F226" s="50"/>
      <c r="G226" s="50"/>
      <c r="H226" s="50"/>
      <c r="I226" s="50"/>
      <c r="J226" s="82"/>
      <c r="K226" s="144"/>
      <c r="L226" s="81"/>
      <c r="M226" s="145"/>
      <c r="N226" s="52">
        <f>IF(C226=0,"",C226/B225)</f>
        <v>0.9022988505747126</v>
      </c>
      <c r="O226" s="53">
        <v>157</v>
      </c>
      <c r="P226" s="124">
        <f t="shared" ref="P226:P232" si="18">IF(O226=0,"",O226/O225)</f>
        <v>0.9022988505747126</v>
      </c>
      <c r="Q226" s="124">
        <f t="shared" ref="Q226:Q232" si="19">IF(O226=0,"",100%-P226)</f>
        <v>9.7701149425287404E-2</v>
      </c>
      <c r="R226" s="33"/>
    </row>
    <row r="227" spans="1:20" ht="15.75" customHeight="1" x14ac:dyDescent="0.25">
      <c r="A227" s="49">
        <v>1702</v>
      </c>
      <c r="B227" s="50"/>
      <c r="C227" s="50"/>
      <c r="D227" s="50">
        <v>113</v>
      </c>
      <c r="E227" s="50"/>
      <c r="F227" s="50"/>
      <c r="G227" s="50"/>
      <c r="H227" s="50"/>
      <c r="I227" s="50"/>
      <c r="J227" s="82"/>
      <c r="K227" s="144"/>
      <c r="L227" s="81"/>
      <c r="M227" s="145"/>
      <c r="N227" s="52">
        <f>IF(D227=0,"",D227/C226)</f>
        <v>0.71974522292993626</v>
      </c>
      <c r="O227" s="53">
        <v>141</v>
      </c>
      <c r="P227" s="124">
        <f t="shared" si="18"/>
        <v>0.89808917197452232</v>
      </c>
      <c r="Q227" s="124">
        <f t="shared" si="19"/>
        <v>0.10191082802547768</v>
      </c>
      <c r="R227" s="8">
        <f>O227/O225</f>
        <v>0.81034482758620685</v>
      </c>
    </row>
    <row r="228" spans="1:20" ht="15.75" customHeight="1" x14ac:dyDescent="0.25">
      <c r="A228" s="49">
        <v>1801</v>
      </c>
      <c r="B228" s="50"/>
      <c r="C228" s="50"/>
      <c r="D228" s="50"/>
      <c r="E228" s="50">
        <v>113</v>
      </c>
      <c r="F228" s="50"/>
      <c r="G228" s="50"/>
      <c r="H228" s="50"/>
      <c r="I228" s="50"/>
      <c r="J228" s="82"/>
      <c r="K228" s="144"/>
      <c r="L228" s="81"/>
      <c r="M228" s="145"/>
      <c r="N228" s="52">
        <f>IF(E228=0,"",E228/D227)</f>
        <v>1</v>
      </c>
      <c r="O228" s="53">
        <v>133</v>
      </c>
      <c r="P228" s="124">
        <f t="shared" si="18"/>
        <v>0.94326241134751776</v>
      </c>
      <c r="Q228" s="124">
        <f t="shared" si="19"/>
        <v>5.673758865248224E-2</v>
      </c>
      <c r="R228" s="33"/>
    </row>
    <row r="229" spans="1:20" ht="15.75" customHeight="1" x14ac:dyDescent="0.25">
      <c r="A229" s="49">
        <v>1802</v>
      </c>
      <c r="B229" s="50"/>
      <c r="C229" s="50"/>
      <c r="D229" s="50"/>
      <c r="E229" s="50"/>
      <c r="F229" s="50">
        <v>92</v>
      </c>
      <c r="G229" s="50"/>
      <c r="H229" s="50"/>
      <c r="I229" s="50"/>
      <c r="J229" s="82"/>
      <c r="K229" s="144"/>
      <c r="L229" s="81"/>
      <c r="M229" s="145"/>
      <c r="N229" s="52">
        <f>IF(F229=0,"",F229/E228)</f>
        <v>0.81415929203539827</v>
      </c>
      <c r="O229" s="53">
        <v>125</v>
      </c>
      <c r="P229" s="124">
        <f t="shared" si="18"/>
        <v>0.93984962406015038</v>
      </c>
      <c r="Q229" s="124">
        <f t="shared" si="19"/>
        <v>6.0150375939849621E-2</v>
      </c>
      <c r="R229" s="33"/>
    </row>
    <row r="230" spans="1:20" ht="15.75" customHeight="1" x14ac:dyDescent="0.25">
      <c r="A230" s="49">
        <v>1901</v>
      </c>
      <c r="B230" s="50"/>
      <c r="C230" s="50"/>
      <c r="D230" s="50"/>
      <c r="E230" s="50"/>
      <c r="F230" s="50"/>
      <c r="G230" s="50">
        <v>92</v>
      </c>
      <c r="H230" s="50"/>
      <c r="I230" s="50"/>
      <c r="J230" s="82"/>
      <c r="K230" s="144"/>
      <c r="L230" s="81"/>
      <c r="M230" s="145"/>
      <c r="N230" s="52">
        <f>IF(G230=0,"",G230/F229)</f>
        <v>1</v>
      </c>
      <c r="O230" s="53">
        <v>114</v>
      </c>
      <c r="P230" s="124">
        <f t="shared" si="18"/>
        <v>0.91200000000000003</v>
      </c>
      <c r="Q230" s="124">
        <f t="shared" si="19"/>
        <v>8.7999999999999967E-2</v>
      </c>
      <c r="T230" s="33"/>
    </row>
    <row r="231" spans="1:20" ht="15.75" customHeight="1" x14ac:dyDescent="0.25">
      <c r="A231" s="49">
        <v>1902</v>
      </c>
      <c r="B231" s="50"/>
      <c r="C231" s="50"/>
      <c r="D231" s="50"/>
      <c r="E231" s="50"/>
      <c r="F231" s="50"/>
      <c r="G231" s="50"/>
      <c r="H231" s="50">
        <v>92</v>
      </c>
      <c r="I231" s="50"/>
      <c r="J231" s="82"/>
      <c r="K231" s="144"/>
      <c r="L231" s="81"/>
      <c r="M231" s="145"/>
      <c r="N231" s="52">
        <f>IF(H231=0,"",H231/G230)</f>
        <v>1</v>
      </c>
      <c r="O231" s="53">
        <v>113</v>
      </c>
      <c r="P231" s="124">
        <f t="shared" si="18"/>
        <v>0.99122807017543857</v>
      </c>
      <c r="Q231" s="124">
        <f t="shared" si="19"/>
        <v>8.7719298245614308E-3</v>
      </c>
      <c r="T231" s="33"/>
    </row>
    <row r="232" spans="1:20" ht="15.75" customHeight="1" x14ac:dyDescent="0.25">
      <c r="A232" s="49">
        <v>2001</v>
      </c>
      <c r="B232" s="50"/>
      <c r="C232" s="50"/>
      <c r="D232" s="50"/>
      <c r="E232" s="50"/>
      <c r="F232" s="50"/>
      <c r="G232" s="50"/>
      <c r="H232" s="50"/>
      <c r="I232" s="50">
        <v>80</v>
      </c>
      <c r="J232" s="82"/>
      <c r="K232" s="144"/>
      <c r="L232" s="81"/>
      <c r="M232" s="145"/>
      <c r="N232" s="80">
        <f>IF(I232=0,"",I232/H231)</f>
        <v>0.86956521739130432</v>
      </c>
      <c r="O232" s="53">
        <v>113</v>
      </c>
      <c r="P232" s="124">
        <f t="shared" si="18"/>
        <v>1</v>
      </c>
      <c r="Q232" s="124">
        <f t="shared" si="19"/>
        <v>0</v>
      </c>
      <c r="T232" s="33"/>
    </row>
    <row r="233" spans="1:20" ht="15.75" customHeight="1" x14ac:dyDescent="0.25">
      <c r="A233" s="49">
        <v>2002</v>
      </c>
      <c r="B233" s="50"/>
      <c r="C233" s="50"/>
      <c r="D233" s="50"/>
      <c r="E233" s="50"/>
      <c r="F233" s="50"/>
      <c r="G233" s="50"/>
      <c r="H233" s="50"/>
      <c r="I233" s="50">
        <v>42</v>
      </c>
      <c r="J233" s="82"/>
      <c r="K233" s="144"/>
      <c r="L233" s="81"/>
      <c r="M233" s="137"/>
      <c r="N233" s="81"/>
      <c r="O233" s="53">
        <v>54</v>
      </c>
      <c r="P233" s="54"/>
      <c r="Q233" s="54"/>
      <c r="T233" s="33"/>
    </row>
    <row r="234" spans="1:20" ht="15.75" customHeight="1" x14ac:dyDescent="0.25">
      <c r="A234" s="49">
        <v>2101</v>
      </c>
      <c r="B234" s="50"/>
      <c r="C234" s="50"/>
      <c r="D234" s="50"/>
      <c r="E234" s="50"/>
      <c r="F234" s="50"/>
      <c r="G234" s="50"/>
      <c r="H234" s="50"/>
      <c r="I234" s="50">
        <v>20</v>
      </c>
      <c r="J234" s="82">
        <v>58</v>
      </c>
      <c r="K234" s="144"/>
      <c r="L234" s="81"/>
      <c r="M234" s="137"/>
      <c r="N234" s="55"/>
      <c r="O234" s="53">
        <v>30</v>
      </c>
      <c r="P234" s="55"/>
      <c r="Q234" s="125"/>
      <c r="T234" s="33"/>
    </row>
    <row r="235" spans="1:20" ht="15.75" customHeight="1" x14ac:dyDescent="0.25">
      <c r="A235" s="49">
        <v>2102</v>
      </c>
      <c r="B235" s="50"/>
      <c r="C235" s="50"/>
      <c r="D235" s="50"/>
      <c r="E235" s="50"/>
      <c r="F235" s="50"/>
      <c r="G235" s="50"/>
      <c r="H235" s="50"/>
      <c r="I235" s="50">
        <v>5</v>
      </c>
      <c r="J235" s="82">
        <v>22</v>
      </c>
      <c r="K235" s="144"/>
      <c r="L235" s="81"/>
      <c r="M235" s="137"/>
      <c r="N235" s="81"/>
      <c r="O235" s="53">
        <v>13</v>
      </c>
      <c r="P235" s="136"/>
      <c r="Q235" s="79"/>
      <c r="T235" s="33"/>
    </row>
    <row r="236" spans="1:20" ht="15.75" customHeight="1" x14ac:dyDescent="0.25">
      <c r="A236" s="49">
        <v>2201</v>
      </c>
      <c r="B236" s="50"/>
      <c r="C236" s="50"/>
      <c r="D236" s="50"/>
      <c r="E236" s="50"/>
      <c r="F236" s="50"/>
      <c r="G236" s="50"/>
      <c r="H236" s="50"/>
      <c r="I236" s="50">
        <v>6</v>
      </c>
      <c r="J236" s="82">
        <v>14</v>
      </c>
      <c r="K236" s="144"/>
      <c r="L236" s="81"/>
      <c r="M236" s="137"/>
      <c r="N236" s="79"/>
      <c r="O236" s="56">
        <v>6</v>
      </c>
      <c r="P236" s="136"/>
      <c r="Q236" s="79"/>
      <c r="T236" s="33"/>
    </row>
    <row r="237" spans="1:20" ht="15.75" customHeight="1" x14ac:dyDescent="0.25">
      <c r="A237" s="49">
        <v>2202</v>
      </c>
      <c r="B237" s="50"/>
      <c r="C237" s="50"/>
      <c r="D237" s="50"/>
      <c r="E237" s="50"/>
      <c r="F237" s="50"/>
      <c r="G237" s="50"/>
      <c r="H237" s="50"/>
      <c r="I237" s="50">
        <v>3</v>
      </c>
      <c r="J237" s="82">
        <v>8</v>
      </c>
      <c r="K237" s="144"/>
      <c r="L237" s="81"/>
      <c r="M237" s="137"/>
      <c r="N237" s="79"/>
      <c r="O237" s="156">
        <v>3</v>
      </c>
      <c r="P237" s="136"/>
      <c r="Q237" s="79"/>
      <c r="T237" s="33"/>
    </row>
    <row r="238" spans="1:20" ht="15.75" customHeight="1" x14ac:dyDescent="0.25">
      <c r="A238" s="49">
        <v>2301</v>
      </c>
      <c r="B238" s="50"/>
      <c r="C238" s="50"/>
      <c r="D238" s="50"/>
      <c r="E238" s="50"/>
      <c r="F238" s="50"/>
      <c r="G238" s="50"/>
      <c r="H238" s="50"/>
      <c r="I238" s="50">
        <v>1</v>
      </c>
      <c r="J238" s="82">
        <v>2</v>
      </c>
      <c r="K238" s="144"/>
      <c r="L238" s="81"/>
      <c r="M238" s="137"/>
      <c r="N238" s="81"/>
      <c r="O238" s="157">
        <v>1</v>
      </c>
      <c r="P238" s="138"/>
      <c r="Q238" s="79"/>
      <c r="T238" s="33"/>
    </row>
    <row r="239" spans="1:20" ht="15.75" customHeight="1" x14ac:dyDescent="0.25">
      <c r="A239" s="49">
        <v>2302</v>
      </c>
      <c r="B239" s="50"/>
      <c r="C239" s="50"/>
      <c r="D239" s="50"/>
      <c r="E239" s="50"/>
      <c r="F239" s="50"/>
      <c r="G239" s="50"/>
      <c r="H239" s="50"/>
      <c r="I239" s="50"/>
      <c r="J239" s="82">
        <v>2</v>
      </c>
      <c r="K239" s="144"/>
      <c r="L239" s="81"/>
      <c r="M239" s="137"/>
      <c r="N239" s="126" t="s">
        <v>63</v>
      </c>
      <c r="O239" s="145">
        <v>97</v>
      </c>
      <c r="P239" s="128">
        <f>J242</f>
        <v>104</v>
      </c>
      <c r="Q239" s="129" t="s">
        <v>10</v>
      </c>
      <c r="T239" s="33"/>
    </row>
    <row r="240" spans="1:20" ht="15.75" customHeight="1" x14ac:dyDescent="0.25">
      <c r="A240" s="49">
        <v>2401</v>
      </c>
      <c r="B240" s="50"/>
      <c r="C240" s="50"/>
      <c r="D240" s="50"/>
      <c r="E240" s="50"/>
      <c r="F240" s="50"/>
      <c r="G240" s="50"/>
      <c r="H240" s="50"/>
      <c r="I240" s="50"/>
      <c r="J240" s="82">
        <v>1</v>
      </c>
      <c r="K240" s="144"/>
      <c r="L240" s="81"/>
      <c r="M240" s="137"/>
      <c r="N240" s="130" t="s">
        <v>64</v>
      </c>
      <c r="O240" s="57">
        <f>IF(O239/B225=0,"",O239/B225)</f>
        <v>0.55747126436781613</v>
      </c>
      <c r="P240" s="131">
        <f>IF(O239/P239=0,"",O239/P239)</f>
        <v>0.93269230769230771</v>
      </c>
      <c r="Q240" s="132" t="s">
        <v>65</v>
      </c>
      <c r="T240" s="33"/>
    </row>
    <row r="241" spans="1:22" ht="15.75" customHeight="1" x14ac:dyDescent="0.25">
      <c r="A241" s="49">
        <v>2402</v>
      </c>
      <c r="B241" s="50"/>
      <c r="C241" s="50"/>
      <c r="D241" s="50"/>
      <c r="E241" s="50"/>
      <c r="F241" s="50"/>
      <c r="G241" s="50"/>
      <c r="H241" s="50"/>
      <c r="I241" s="50"/>
      <c r="J241" s="82"/>
      <c r="K241" s="146"/>
      <c r="L241" s="147"/>
      <c r="M241" s="148"/>
      <c r="N241" s="92"/>
      <c r="O241" s="139"/>
      <c r="P241" s="139"/>
      <c r="Q241" s="140"/>
      <c r="T241" s="33"/>
    </row>
    <row r="242" spans="1:22" ht="18" customHeight="1" x14ac:dyDescent="0.25">
      <c r="A242" s="28"/>
      <c r="B242" s="190" t="s">
        <v>90</v>
      </c>
      <c r="C242" s="190"/>
      <c r="D242" s="190"/>
      <c r="E242" s="190"/>
      <c r="F242" s="190"/>
      <c r="G242" s="190"/>
      <c r="H242" s="190"/>
      <c r="I242" s="190"/>
      <c r="J242" s="59">
        <f>SUM(J225:J238)</f>
        <v>104</v>
      </c>
      <c r="K242" s="60">
        <f>IF(J234=0,"",J234/B225)</f>
        <v>0.33333333333333331</v>
      </c>
      <c r="L242" s="60">
        <f>IF(J242=0,"",J242/B225)</f>
        <v>0.5977011494252874</v>
      </c>
      <c r="M242" s="60">
        <f>L242-K242</f>
        <v>0.26436781609195409</v>
      </c>
      <c r="N242" s="1"/>
      <c r="O242" s="29"/>
      <c r="P242" s="25"/>
      <c r="Q242" s="1"/>
      <c r="T242" s="33"/>
    </row>
    <row r="243" spans="1:22" ht="12.75" customHeight="1" x14ac:dyDescent="0.2">
      <c r="T243" s="33"/>
    </row>
    <row r="244" spans="1:22" s="118" customFormat="1" ht="12.75" customHeight="1" x14ac:dyDescent="0.2">
      <c r="J244" s="149"/>
      <c r="T244" s="33"/>
    </row>
    <row r="245" spans="1:22" ht="26.25" x14ac:dyDescent="0.4">
      <c r="A245" s="118"/>
      <c r="B245" s="188" t="s">
        <v>101</v>
      </c>
      <c r="C245" s="189"/>
      <c r="D245" s="189"/>
      <c r="E245" s="189"/>
      <c r="F245" s="189"/>
      <c r="G245" s="189"/>
      <c r="H245" s="189"/>
      <c r="I245" s="189"/>
      <c r="J245" s="119" t="s">
        <v>104</v>
      </c>
      <c r="K245" s="58"/>
      <c r="L245" s="58"/>
      <c r="M245" s="29"/>
      <c r="N245" s="1"/>
      <c r="O245" s="29"/>
      <c r="P245" s="29"/>
      <c r="Q245" s="29"/>
      <c r="S245" s="33"/>
      <c r="V245" s="101">
        <f>AVERAGE(O240,O263)</f>
        <v>0.65554722638680663</v>
      </c>
    </row>
    <row r="246" spans="1:22" ht="20.25" x14ac:dyDescent="0.2">
      <c r="A246" s="192" t="s">
        <v>9</v>
      </c>
      <c r="B246" s="193" t="s">
        <v>80</v>
      </c>
      <c r="C246" s="194"/>
      <c r="D246" s="194"/>
      <c r="E246" s="194"/>
      <c r="F246" s="194"/>
      <c r="G246" s="194"/>
      <c r="H246" s="194"/>
      <c r="I246" s="194"/>
      <c r="J246" s="196" t="s">
        <v>10</v>
      </c>
      <c r="K246" s="184" t="s">
        <v>2</v>
      </c>
      <c r="L246" s="184" t="s">
        <v>3</v>
      </c>
      <c r="M246" s="191" t="s">
        <v>4</v>
      </c>
      <c r="N246" s="184" t="s">
        <v>5</v>
      </c>
      <c r="O246" s="198" t="s">
        <v>6</v>
      </c>
      <c r="P246" s="198" t="s">
        <v>7</v>
      </c>
      <c r="Q246" s="184" t="s">
        <v>8</v>
      </c>
      <c r="T246" s="33"/>
    </row>
    <row r="247" spans="1:22" ht="15.75" x14ac:dyDescent="0.25">
      <c r="A247" s="185"/>
      <c r="B247" s="49" t="s">
        <v>81</v>
      </c>
      <c r="C247" s="49" t="s">
        <v>82</v>
      </c>
      <c r="D247" s="49" t="s">
        <v>83</v>
      </c>
      <c r="E247" s="49" t="s">
        <v>84</v>
      </c>
      <c r="F247" s="49" t="s">
        <v>85</v>
      </c>
      <c r="G247" s="49" t="s">
        <v>86</v>
      </c>
      <c r="H247" s="49" t="s">
        <v>87</v>
      </c>
      <c r="I247" s="49" t="s">
        <v>88</v>
      </c>
      <c r="J247" s="211"/>
      <c r="K247" s="210"/>
      <c r="L247" s="210"/>
      <c r="M247" s="212"/>
      <c r="N247" s="210"/>
      <c r="O247" s="209"/>
      <c r="P247" s="209"/>
      <c r="Q247" s="210"/>
      <c r="T247" s="33"/>
    </row>
    <row r="248" spans="1:22" ht="15.75" customHeight="1" x14ac:dyDescent="0.25">
      <c r="A248" s="49">
        <v>1701</v>
      </c>
      <c r="B248" s="50">
        <v>69</v>
      </c>
      <c r="C248" s="50"/>
      <c r="D248" s="50"/>
      <c r="E248" s="50"/>
      <c r="F248" s="50"/>
      <c r="G248" s="50"/>
      <c r="H248" s="50"/>
      <c r="I248" s="50"/>
      <c r="J248" s="82"/>
      <c r="K248" s="141"/>
      <c r="L248" s="142"/>
      <c r="M248" s="143"/>
      <c r="N248" s="133"/>
      <c r="O248" s="51">
        <f>B248</f>
        <v>69</v>
      </c>
      <c r="P248" s="134"/>
      <c r="Q248" s="133"/>
      <c r="T248" s="33"/>
    </row>
    <row r="249" spans="1:22" ht="15.75" customHeight="1" x14ac:dyDescent="0.25">
      <c r="A249" s="49">
        <v>1702</v>
      </c>
      <c r="B249" s="50"/>
      <c r="C249" s="50">
        <v>62</v>
      </c>
      <c r="D249" s="50"/>
      <c r="E249" s="50"/>
      <c r="F249" s="50"/>
      <c r="G249" s="50"/>
      <c r="H249" s="50"/>
      <c r="I249" s="50"/>
      <c r="J249" s="82"/>
      <c r="K249" s="144"/>
      <c r="L249" s="81"/>
      <c r="M249" s="145"/>
      <c r="N249" s="52">
        <f>IF(C249=0,"",C249/B248)</f>
        <v>0.89855072463768115</v>
      </c>
      <c r="O249" s="53">
        <v>62</v>
      </c>
      <c r="P249" s="124">
        <f t="shared" ref="P249:P255" si="20">IF(O249=0,"",O249/O248)</f>
        <v>0.89855072463768115</v>
      </c>
      <c r="Q249" s="124">
        <f t="shared" ref="Q249:Q255" si="21">IF(O249=0,"",100%-P249)</f>
        <v>0.10144927536231885</v>
      </c>
      <c r="T249" s="33"/>
    </row>
    <row r="250" spans="1:22" ht="15.75" customHeight="1" x14ac:dyDescent="0.25">
      <c r="A250" s="49">
        <v>1801</v>
      </c>
      <c r="B250" s="50"/>
      <c r="C250" s="50"/>
      <c r="D250" s="50">
        <v>55</v>
      </c>
      <c r="E250" s="50"/>
      <c r="F250" s="50"/>
      <c r="G250" s="50"/>
      <c r="H250" s="50"/>
      <c r="I250" s="50"/>
      <c r="J250" s="82"/>
      <c r="K250" s="144"/>
      <c r="L250" s="81"/>
      <c r="M250" s="145"/>
      <c r="N250" s="52">
        <f>IF(D250=0,"",D250/C249)</f>
        <v>0.88709677419354838</v>
      </c>
      <c r="O250" s="53">
        <v>55</v>
      </c>
      <c r="P250" s="124">
        <f t="shared" si="20"/>
        <v>0.88709677419354838</v>
      </c>
      <c r="Q250" s="124">
        <f t="shared" si="21"/>
        <v>0.11290322580645162</v>
      </c>
      <c r="R250" s="8">
        <f>O250/O248</f>
        <v>0.79710144927536231</v>
      </c>
    </row>
    <row r="251" spans="1:22" ht="15.75" customHeight="1" x14ac:dyDescent="0.25">
      <c r="A251" s="49">
        <v>1802</v>
      </c>
      <c r="B251" s="50"/>
      <c r="C251" s="50"/>
      <c r="D251" s="50"/>
      <c r="E251" s="50">
        <v>51</v>
      </c>
      <c r="F251" s="50"/>
      <c r="G251" s="50"/>
      <c r="H251" s="50"/>
      <c r="I251" s="50"/>
      <c r="J251" s="82"/>
      <c r="K251" s="144"/>
      <c r="L251" s="81"/>
      <c r="M251" s="145"/>
      <c r="N251" s="52">
        <f>IF(E251=0,"",E251/D250)</f>
        <v>0.92727272727272725</v>
      </c>
      <c r="O251" s="53">
        <v>53</v>
      </c>
      <c r="P251" s="124">
        <f t="shared" si="20"/>
        <v>0.96363636363636362</v>
      </c>
      <c r="Q251" s="124">
        <f t="shared" si="21"/>
        <v>3.6363636363636376E-2</v>
      </c>
    </row>
    <row r="252" spans="1:22" ht="15.75" customHeight="1" x14ac:dyDescent="0.25">
      <c r="A252" s="49">
        <v>1901</v>
      </c>
      <c r="B252" s="50"/>
      <c r="C252" s="50"/>
      <c r="D252" s="50"/>
      <c r="E252" s="50"/>
      <c r="F252" s="50">
        <v>51</v>
      </c>
      <c r="G252" s="50"/>
      <c r="H252" s="50"/>
      <c r="I252" s="50"/>
      <c r="J252" s="82"/>
      <c r="K252" s="144"/>
      <c r="L252" s="81"/>
      <c r="M252" s="145"/>
      <c r="N252" s="52">
        <f>IF(F252=0,"",F252/E251)</f>
        <v>1</v>
      </c>
      <c r="O252" s="53">
        <v>52</v>
      </c>
      <c r="P252" s="124">
        <f t="shared" si="20"/>
        <v>0.98113207547169812</v>
      </c>
      <c r="Q252" s="124">
        <f t="shared" si="21"/>
        <v>1.8867924528301883E-2</v>
      </c>
    </row>
    <row r="253" spans="1:22" ht="15.75" customHeight="1" x14ac:dyDescent="0.25">
      <c r="A253" s="49">
        <v>1902</v>
      </c>
      <c r="B253" s="50"/>
      <c r="C253" s="50"/>
      <c r="D253" s="50"/>
      <c r="E253" s="50"/>
      <c r="F253" s="50"/>
      <c r="G253" s="50">
        <v>51</v>
      </c>
      <c r="H253" s="50"/>
      <c r="I253" s="50"/>
      <c r="J253" s="82"/>
      <c r="K253" s="144"/>
      <c r="L253" s="81"/>
      <c r="M253" s="145"/>
      <c r="N253" s="52">
        <f>IF(G253=0,"",G253/F252)</f>
        <v>1</v>
      </c>
      <c r="O253" s="53">
        <v>52</v>
      </c>
      <c r="P253" s="124">
        <f t="shared" si="20"/>
        <v>1</v>
      </c>
      <c r="Q253" s="124">
        <f t="shared" si="21"/>
        <v>0</v>
      </c>
    </row>
    <row r="254" spans="1:22" ht="15.75" customHeight="1" x14ac:dyDescent="0.25">
      <c r="A254" s="49">
        <v>2001</v>
      </c>
      <c r="B254" s="50"/>
      <c r="C254" s="50"/>
      <c r="D254" s="50"/>
      <c r="E254" s="50"/>
      <c r="F254" s="50"/>
      <c r="G254" s="50"/>
      <c r="H254" s="50">
        <v>51</v>
      </c>
      <c r="I254" s="50"/>
      <c r="J254" s="82"/>
      <c r="K254" s="144"/>
      <c r="L254" s="81"/>
      <c r="M254" s="145"/>
      <c r="N254" s="52">
        <f>IF(H254=0,"",H254/G253)</f>
        <v>1</v>
      </c>
      <c r="O254" s="53">
        <v>52</v>
      </c>
      <c r="P254" s="124">
        <f t="shared" si="20"/>
        <v>1</v>
      </c>
      <c r="Q254" s="124">
        <f t="shared" si="21"/>
        <v>0</v>
      </c>
    </row>
    <row r="255" spans="1:22" ht="15.75" customHeight="1" x14ac:dyDescent="0.25">
      <c r="A255" s="49">
        <v>2002</v>
      </c>
      <c r="B255" s="50"/>
      <c r="C255" s="50"/>
      <c r="D255" s="50"/>
      <c r="E255" s="50"/>
      <c r="F255" s="50"/>
      <c r="G255" s="50"/>
      <c r="H255" s="50"/>
      <c r="I255" s="50">
        <v>51</v>
      </c>
      <c r="J255" s="82"/>
      <c r="K255" s="144"/>
      <c r="L255" s="81"/>
      <c r="M255" s="145"/>
      <c r="N255" s="52">
        <f>IF(I255=0,"",I255/H254)</f>
        <v>1</v>
      </c>
      <c r="O255" s="53">
        <v>52</v>
      </c>
      <c r="P255" s="124">
        <f t="shared" si="20"/>
        <v>1</v>
      </c>
      <c r="Q255" s="124">
        <f t="shared" si="21"/>
        <v>0</v>
      </c>
    </row>
    <row r="256" spans="1:22" ht="15.75" customHeight="1" x14ac:dyDescent="0.25">
      <c r="A256" s="49">
        <v>2101</v>
      </c>
      <c r="B256" s="50"/>
      <c r="C256" s="50"/>
      <c r="D256" s="50"/>
      <c r="E256" s="50"/>
      <c r="F256" s="50"/>
      <c r="G256" s="50"/>
      <c r="H256" s="50"/>
      <c r="I256" s="50">
        <v>4</v>
      </c>
      <c r="J256" s="82"/>
      <c r="K256" s="144"/>
      <c r="L256" s="81"/>
      <c r="M256" s="81"/>
      <c r="N256" s="79"/>
      <c r="O256" s="53">
        <v>7</v>
      </c>
      <c r="P256" s="136"/>
      <c r="Q256" s="79"/>
    </row>
    <row r="257" spans="1:17" ht="15.75" customHeight="1" x14ac:dyDescent="0.25">
      <c r="A257" s="49">
        <v>2102</v>
      </c>
      <c r="B257" s="50"/>
      <c r="C257" s="50"/>
      <c r="D257" s="50"/>
      <c r="E257" s="50"/>
      <c r="F257" s="50"/>
      <c r="G257" s="50"/>
      <c r="H257" s="50"/>
      <c r="I257" s="50">
        <v>1</v>
      </c>
      <c r="J257" s="82">
        <v>45</v>
      </c>
      <c r="K257" s="144"/>
      <c r="L257" s="81"/>
      <c r="M257" s="137"/>
      <c r="N257" s="79"/>
      <c r="O257" s="53">
        <v>3</v>
      </c>
      <c r="P257" s="136"/>
      <c r="Q257" s="79"/>
    </row>
    <row r="258" spans="1:17" ht="15.75" customHeight="1" x14ac:dyDescent="0.25">
      <c r="A258" s="49">
        <v>2201</v>
      </c>
      <c r="B258" s="50"/>
      <c r="C258" s="50"/>
      <c r="D258" s="50"/>
      <c r="E258" s="50"/>
      <c r="F258" s="50"/>
      <c r="G258" s="50"/>
      <c r="H258" s="50"/>
      <c r="I258" s="50">
        <v>1</v>
      </c>
      <c r="J258" s="82">
        <v>3</v>
      </c>
      <c r="K258" s="144"/>
      <c r="L258" s="81"/>
      <c r="M258" s="137"/>
      <c r="N258" s="79"/>
      <c r="O258" s="56">
        <v>1</v>
      </c>
      <c r="P258" s="136"/>
      <c r="Q258" s="79"/>
    </row>
    <row r="259" spans="1:17" ht="15.75" customHeight="1" x14ac:dyDescent="0.25">
      <c r="A259" s="49">
        <v>2202</v>
      </c>
      <c r="B259" s="50"/>
      <c r="C259" s="50"/>
      <c r="D259" s="50"/>
      <c r="E259" s="50"/>
      <c r="F259" s="50"/>
      <c r="G259" s="50"/>
      <c r="H259" s="50"/>
      <c r="I259" s="50">
        <v>1</v>
      </c>
      <c r="J259" s="82">
        <v>1</v>
      </c>
      <c r="K259" s="144"/>
      <c r="L259" s="81"/>
      <c r="M259" s="137"/>
      <c r="N259" s="79"/>
      <c r="O259" s="56">
        <v>2</v>
      </c>
      <c r="P259" s="136"/>
      <c r="Q259" s="79"/>
    </row>
    <row r="260" spans="1:17" ht="15.75" customHeight="1" x14ac:dyDescent="0.25">
      <c r="A260" s="49">
        <v>2301</v>
      </c>
      <c r="B260" s="50"/>
      <c r="C260" s="50"/>
      <c r="D260" s="50"/>
      <c r="E260" s="50"/>
      <c r="F260" s="50"/>
      <c r="G260" s="50"/>
      <c r="H260" s="50"/>
      <c r="I260" s="50">
        <v>2</v>
      </c>
      <c r="J260" s="82"/>
      <c r="K260" s="144"/>
      <c r="L260" s="81"/>
      <c r="M260" s="137"/>
      <c r="N260" s="79"/>
      <c r="O260" s="156">
        <v>2</v>
      </c>
      <c r="P260" s="136"/>
      <c r="Q260" s="79"/>
    </row>
    <row r="261" spans="1:17" ht="15.75" customHeight="1" x14ac:dyDescent="0.25">
      <c r="A261" s="49">
        <v>2302</v>
      </c>
      <c r="B261" s="50"/>
      <c r="C261" s="50"/>
      <c r="D261" s="50"/>
      <c r="E261" s="50"/>
      <c r="F261" s="50"/>
      <c r="G261" s="50"/>
      <c r="H261" s="50"/>
      <c r="I261" s="50">
        <v>1</v>
      </c>
      <c r="J261" s="82"/>
      <c r="K261" s="144"/>
      <c r="L261" s="81"/>
      <c r="M261" s="137"/>
      <c r="N261" s="81"/>
      <c r="O261" s="157">
        <v>1</v>
      </c>
      <c r="P261" s="138"/>
      <c r="Q261" s="79"/>
    </row>
    <row r="262" spans="1:17" ht="15.75" customHeight="1" x14ac:dyDescent="0.25">
      <c r="A262" s="49">
        <v>2401</v>
      </c>
      <c r="B262" s="50"/>
      <c r="C262" s="50"/>
      <c r="D262" s="50"/>
      <c r="E262" s="50"/>
      <c r="F262" s="50"/>
      <c r="G262" s="50"/>
      <c r="H262" s="50"/>
      <c r="I262" s="50"/>
      <c r="J262" s="82">
        <v>3</v>
      </c>
      <c r="K262" s="144"/>
      <c r="L262" s="81"/>
      <c r="M262" s="137"/>
      <c r="N262" s="126" t="s">
        <v>63</v>
      </c>
      <c r="O262" s="145">
        <v>52</v>
      </c>
      <c r="P262" s="158">
        <f>J265</f>
        <v>52</v>
      </c>
      <c r="Q262" s="129" t="s">
        <v>10</v>
      </c>
    </row>
    <row r="263" spans="1:17" ht="15.75" customHeight="1" x14ac:dyDescent="0.25">
      <c r="A263" s="49">
        <v>2402</v>
      </c>
      <c r="B263" s="50"/>
      <c r="C263" s="50"/>
      <c r="D263" s="50"/>
      <c r="E263" s="50"/>
      <c r="F263" s="50"/>
      <c r="G263" s="50"/>
      <c r="H263" s="50"/>
      <c r="I263" s="50"/>
      <c r="J263" s="82"/>
      <c r="K263" s="144"/>
      <c r="L263" s="81"/>
      <c r="M263" s="137"/>
      <c r="N263" s="130" t="s">
        <v>64</v>
      </c>
      <c r="O263" s="57">
        <f>IF(O262/B248=0,"",O262/B248)</f>
        <v>0.75362318840579712</v>
      </c>
      <c r="P263" s="159">
        <f>IF(O262/P262=0,"",O262/P262)</f>
        <v>1</v>
      </c>
      <c r="Q263" s="132" t="s">
        <v>65</v>
      </c>
    </row>
    <row r="264" spans="1:17" ht="15.75" customHeight="1" x14ac:dyDescent="0.25">
      <c r="A264" s="49">
        <v>2501</v>
      </c>
      <c r="B264" s="50"/>
      <c r="C264" s="50"/>
      <c r="D264" s="50"/>
      <c r="E264" s="50"/>
      <c r="F264" s="50"/>
      <c r="G264" s="50"/>
      <c r="H264" s="50"/>
      <c r="I264" s="50"/>
      <c r="J264" s="82"/>
      <c r="K264" s="146"/>
      <c r="L264" s="147"/>
      <c r="M264" s="148"/>
      <c r="N264" s="92"/>
      <c r="O264" s="139"/>
      <c r="P264" s="139"/>
      <c r="Q264" s="140"/>
    </row>
    <row r="265" spans="1:17" ht="18" customHeight="1" x14ac:dyDescent="0.25">
      <c r="A265" s="28"/>
      <c r="B265" s="190" t="s">
        <v>90</v>
      </c>
      <c r="C265" s="190"/>
      <c r="D265" s="190"/>
      <c r="E265" s="190"/>
      <c r="F265" s="190"/>
      <c r="G265" s="190"/>
      <c r="H265" s="190"/>
      <c r="I265" s="190"/>
      <c r="J265" s="59">
        <f>SUM(J248:J262)</f>
        <v>52</v>
      </c>
      <c r="K265" s="60">
        <f>(SUM(J256:J257)/B248)</f>
        <v>0.65217391304347827</v>
      </c>
      <c r="L265" s="60">
        <f>IF(J265=0,"",J265/B248)</f>
        <v>0.75362318840579712</v>
      </c>
      <c r="M265" s="60">
        <f>L265-K265</f>
        <v>0.10144927536231885</v>
      </c>
      <c r="N265" s="1"/>
      <c r="O265" s="29"/>
      <c r="P265" s="25"/>
      <c r="Q265" s="1"/>
    </row>
    <row r="266" spans="1:17" ht="12.75" customHeight="1" x14ac:dyDescent="0.2"/>
    <row r="267" spans="1:17" ht="12.75" customHeight="1" x14ac:dyDescent="0.2"/>
    <row r="268" spans="1:17" ht="26.25" customHeight="1" x14ac:dyDescent="0.4">
      <c r="B268" s="188" t="s">
        <v>101</v>
      </c>
      <c r="C268" s="189"/>
      <c r="D268" s="189"/>
      <c r="E268" s="189"/>
      <c r="F268" s="189"/>
      <c r="G268" s="189"/>
      <c r="H268" s="189"/>
      <c r="I268" s="189"/>
      <c r="J268" s="119" t="s">
        <v>105</v>
      </c>
      <c r="K268" s="48"/>
      <c r="L268" s="48"/>
      <c r="M268" s="29"/>
      <c r="N268" s="1"/>
      <c r="O268" s="29"/>
      <c r="P268" s="29"/>
      <c r="Q268" s="29"/>
    </row>
    <row r="269" spans="1:17" ht="20.25" customHeight="1" x14ac:dyDescent="0.2">
      <c r="A269" s="192" t="s">
        <v>9</v>
      </c>
      <c r="B269" s="193" t="s">
        <v>80</v>
      </c>
      <c r="C269" s="194"/>
      <c r="D269" s="194"/>
      <c r="E269" s="194"/>
      <c r="F269" s="194"/>
      <c r="G269" s="194"/>
      <c r="H269" s="194"/>
      <c r="I269" s="194"/>
      <c r="J269" s="196" t="s">
        <v>10</v>
      </c>
      <c r="K269" s="184" t="s">
        <v>2</v>
      </c>
      <c r="L269" s="184" t="s">
        <v>3</v>
      </c>
      <c r="M269" s="191" t="s">
        <v>4</v>
      </c>
      <c r="N269" s="184" t="s">
        <v>5</v>
      </c>
      <c r="O269" s="198" t="s">
        <v>6</v>
      </c>
      <c r="P269" s="198" t="s">
        <v>7</v>
      </c>
      <c r="Q269" s="184" t="s">
        <v>8</v>
      </c>
    </row>
    <row r="270" spans="1:17" ht="15.75" customHeight="1" x14ac:dyDescent="0.25">
      <c r="A270" s="185"/>
      <c r="B270" s="49" t="s">
        <v>81</v>
      </c>
      <c r="C270" s="49" t="s">
        <v>82</v>
      </c>
      <c r="D270" s="49" t="s">
        <v>83</v>
      </c>
      <c r="E270" s="49" t="s">
        <v>84</v>
      </c>
      <c r="F270" s="49" t="s">
        <v>85</v>
      </c>
      <c r="G270" s="49" t="s">
        <v>86</v>
      </c>
      <c r="H270" s="49" t="s">
        <v>87</v>
      </c>
      <c r="I270" s="49" t="s">
        <v>88</v>
      </c>
      <c r="J270" s="211"/>
      <c r="K270" s="210"/>
      <c r="L270" s="210"/>
      <c r="M270" s="212"/>
      <c r="N270" s="210"/>
      <c r="O270" s="209"/>
      <c r="P270" s="209"/>
      <c r="Q270" s="210"/>
    </row>
    <row r="271" spans="1:17" ht="15.75" customHeight="1" x14ac:dyDescent="0.25">
      <c r="A271" s="49">
        <v>1702</v>
      </c>
      <c r="B271" s="50">
        <v>105</v>
      </c>
      <c r="C271" s="50"/>
      <c r="D271" s="50"/>
      <c r="E271" s="50"/>
      <c r="F271" s="50"/>
      <c r="G271" s="50"/>
      <c r="H271" s="50"/>
      <c r="I271" s="50"/>
      <c r="J271" s="82"/>
      <c r="K271" s="141"/>
      <c r="L271" s="142"/>
      <c r="M271" s="143"/>
      <c r="N271" s="133"/>
      <c r="O271" s="51">
        <f>B271</f>
        <v>105</v>
      </c>
      <c r="P271" s="134"/>
      <c r="Q271" s="133"/>
    </row>
    <row r="272" spans="1:17" ht="15.75" customHeight="1" x14ac:dyDescent="0.25">
      <c r="A272" s="49">
        <v>1801</v>
      </c>
      <c r="B272" s="50"/>
      <c r="C272" s="50">
        <v>87</v>
      </c>
      <c r="D272" s="50"/>
      <c r="E272" s="50"/>
      <c r="F272" s="50"/>
      <c r="G272" s="50"/>
      <c r="H272" s="50"/>
      <c r="I272" s="50"/>
      <c r="J272" s="82"/>
      <c r="K272" s="144"/>
      <c r="L272" s="81"/>
      <c r="M272" s="145"/>
      <c r="N272" s="52">
        <f>IF(C272=0,"",C272/B271)</f>
        <v>0.82857142857142863</v>
      </c>
      <c r="O272" s="53">
        <v>88</v>
      </c>
      <c r="P272" s="124">
        <f t="shared" ref="P272:P278" si="22">IF(O272=0,"",O272/O271)</f>
        <v>0.83809523809523812</v>
      </c>
      <c r="Q272" s="124">
        <f t="shared" ref="Q272:Q278" si="23">IF(O272=0,"",100%-P272)</f>
        <v>0.16190476190476188</v>
      </c>
    </row>
    <row r="273" spans="1:18" ht="15.75" customHeight="1" x14ac:dyDescent="0.25">
      <c r="A273" s="49">
        <v>1802</v>
      </c>
      <c r="B273" s="50"/>
      <c r="C273" s="50"/>
      <c r="D273" s="50">
        <v>71</v>
      </c>
      <c r="E273" s="50"/>
      <c r="F273" s="50"/>
      <c r="G273" s="50"/>
      <c r="H273" s="50"/>
      <c r="I273" s="50"/>
      <c r="J273" s="82"/>
      <c r="K273" s="144"/>
      <c r="L273" s="81"/>
      <c r="M273" s="145"/>
      <c r="N273" s="52">
        <f>IF(D273=0,"",D273/C272)</f>
        <v>0.81609195402298851</v>
      </c>
      <c r="O273" s="53">
        <v>78</v>
      </c>
      <c r="P273" s="124">
        <f t="shared" si="22"/>
        <v>0.88636363636363635</v>
      </c>
      <c r="Q273" s="124">
        <f t="shared" si="23"/>
        <v>0.11363636363636365</v>
      </c>
      <c r="R273" s="8">
        <f>O273/O271</f>
        <v>0.74285714285714288</v>
      </c>
    </row>
    <row r="274" spans="1:18" ht="15.75" customHeight="1" x14ac:dyDescent="0.25">
      <c r="A274" s="49">
        <v>1901</v>
      </c>
      <c r="B274" s="50"/>
      <c r="C274" s="50"/>
      <c r="D274" s="50"/>
      <c r="E274" s="50">
        <v>71</v>
      </c>
      <c r="F274" s="50"/>
      <c r="G274" s="50"/>
      <c r="H274" s="50"/>
      <c r="I274" s="50"/>
      <c r="J274" s="82"/>
      <c r="K274" s="144"/>
      <c r="L274" s="81"/>
      <c r="M274" s="145"/>
      <c r="N274" s="52">
        <f>IF(E274=0,"",E274/D273)</f>
        <v>1</v>
      </c>
      <c r="O274" s="53">
        <v>76</v>
      </c>
      <c r="P274" s="124">
        <f t="shared" si="22"/>
        <v>0.97435897435897434</v>
      </c>
      <c r="Q274" s="124">
        <f t="shared" si="23"/>
        <v>2.5641025641025661E-2</v>
      </c>
    </row>
    <row r="275" spans="1:18" ht="15.75" customHeight="1" x14ac:dyDescent="0.25">
      <c r="A275" s="49">
        <v>1902</v>
      </c>
      <c r="B275" s="50"/>
      <c r="C275" s="50"/>
      <c r="D275" s="50"/>
      <c r="E275" s="50"/>
      <c r="F275" s="50">
        <v>68</v>
      </c>
      <c r="G275" s="50"/>
      <c r="H275" s="50"/>
      <c r="I275" s="50"/>
      <c r="J275" s="82"/>
      <c r="K275" s="144"/>
      <c r="L275" s="81"/>
      <c r="M275" s="145"/>
      <c r="N275" s="52">
        <f>IF(F275=0,"",F275/E274)</f>
        <v>0.95774647887323938</v>
      </c>
      <c r="O275" s="53">
        <v>72</v>
      </c>
      <c r="P275" s="124">
        <f t="shared" si="22"/>
        <v>0.94736842105263153</v>
      </c>
      <c r="Q275" s="124">
        <f t="shared" si="23"/>
        <v>5.2631578947368474E-2</v>
      </c>
    </row>
    <row r="276" spans="1:18" ht="15.75" customHeight="1" x14ac:dyDescent="0.25">
      <c r="A276" s="49">
        <v>2001</v>
      </c>
      <c r="B276" s="50"/>
      <c r="C276" s="50"/>
      <c r="D276" s="50"/>
      <c r="E276" s="50"/>
      <c r="F276" s="50"/>
      <c r="G276" s="50">
        <v>68</v>
      </c>
      <c r="H276" s="50"/>
      <c r="I276" s="50"/>
      <c r="J276" s="82"/>
      <c r="K276" s="144"/>
      <c r="L276" s="81"/>
      <c r="M276" s="145"/>
      <c r="N276" s="52">
        <f>IF(G276=0,"",G276/F275)</f>
        <v>1</v>
      </c>
      <c r="O276" s="53">
        <v>72</v>
      </c>
      <c r="P276" s="124">
        <f t="shared" si="22"/>
        <v>1</v>
      </c>
      <c r="Q276" s="124">
        <f t="shared" si="23"/>
        <v>0</v>
      </c>
    </row>
    <row r="277" spans="1:18" ht="15.75" customHeight="1" x14ac:dyDescent="0.25">
      <c r="A277" s="49">
        <v>2002</v>
      </c>
      <c r="B277" s="50"/>
      <c r="C277" s="50"/>
      <c r="D277" s="50"/>
      <c r="E277" s="50"/>
      <c r="F277" s="50"/>
      <c r="G277" s="50"/>
      <c r="H277" s="50">
        <v>67</v>
      </c>
      <c r="I277" s="50"/>
      <c r="J277" s="82"/>
      <c r="K277" s="144"/>
      <c r="L277" s="81"/>
      <c r="M277" s="145"/>
      <c r="N277" s="52">
        <f>IF(H277=0,"",H277/G276)</f>
        <v>0.98529411764705888</v>
      </c>
      <c r="O277" s="53">
        <v>69</v>
      </c>
      <c r="P277" s="124">
        <f t="shared" si="22"/>
        <v>0.95833333333333337</v>
      </c>
      <c r="Q277" s="124">
        <f t="shared" si="23"/>
        <v>4.166666666666663E-2</v>
      </c>
    </row>
    <row r="278" spans="1:18" ht="15.75" customHeight="1" x14ac:dyDescent="0.25">
      <c r="A278" s="49">
        <v>2101</v>
      </c>
      <c r="B278" s="50"/>
      <c r="C278" s="50"/>
      <c r="D278" s="50"/>
      <c r="E278" s="50"/>
      <c r="F278" s="50"/>
      <c r="G278" s="50"/>
      <c r="H278" s="50"/>
      <c r="I278" s="50">
        <v>62</v>
      </c>
      <c r="J278" s="82">
        <v>1</v>
      </c>
      <c r="K278" s="144"/>
      <c r="L278" s="81"/>
      <c r="M278" s="145"/>
      <c r="N278" s="52">
        <f>IF(I278=0,"",I278/H277)</f>
        <v>0.92537313432835822</v>
      </c>
      <c r="O278" s="53">
        <v>69</v>
      </c>
      <c r="P278" s="124">
        <f t="shared" si="22"/>
        <v>1</v>
      </c>
      <c r="Q278" s="124">
        <f t="shared" si="23"/>
        <v>0</v>
      </c>
    </row>
    <row r="279" spans="1:18" ht="15.75" customHeight="1" x14ac:dyDescent="0.25">
      <c r="A279" s="49">
        <v>2102</v>
      </c>
      <c r="B279" s="50"/>
      <c r="C279" s="50"/>
      <c r="D279" s="50"/>
      <c r="E279" s="50"/>
      <c r="F279" s="50"/>
      <c r="G279" s="50"/>
      <c r="H279" s="50"/>
      <c r="I279" s="50">
        <v>11</v>
      </c>
      <c r="J279" s="82"/>
      <c r="K279" s="144"/>
      <c r="L279" s="81"/>
      <c r="M279" s="81"/>
      <c r="N279" s="79"/>
      <c r="O279" s="53">
        <v>14</v>
      </c>
      <c r="P279" s="136"/>
      <c r="Q279" s="79"/>
    </row>
    <row r="280" spans="1:18" ht="15.75" customHeight="1" x14ac:dyDescent="0.25">
      <c r="A280" s="49">
        <v>2201</v>
      </c>
      <c r="B280" s="50"/>
      <c r="C280" s="50"/>
      <c r="D280" s="50"/>
      <c r="E280" s="50"/>
      <c r="F280" s="50"/>
      <c r="G280" s="50"/>
      <c r="H280" s="50"/>
      <c r="I280" s="50">
        <v>4</v>
      </c>
      <c r="J280" s="82">
        <v>55</v>
      </c>
      <c r="K280" s="144"/>
      <c r="L280" s="81"/>
      <c r="M280" s="137"/>
      <c r="N280" s="79"/>
      <c r="O280" s="53">
        <v>4</v>
      </c>
      <c r="P280" s="136"/>
      <c r="Q280" s="79"/>
      <c r="R280" s="29"/>
    </row>
    <row r="281" spans="1:18" ht="15.75" customHeight="1" x14ac:dyDescent="0.25">
      <c r="A281" s="49">
        <v>2202</v>
      </c>
      <c r="B281" s="50"/>
      <c r="C281" s="50"/>
      <c r="D281" s="50"/>
      <c r="E281" s="50"/>
      <c r="F281" s="50"/>
      <c r="G281" s="50"/>
      <c r="H281" s="50"/>
      <c r="I281" s="50">
        <v>1</v>
      </c>
      <c r="J281" s="82">
        <v>9</v>
      </c>
      <c r="K281" s="144"/>
      <c r="L281" s="81"/>
      <c r="M281" s="137"/>
      <c r="N281" s="79"/>
      <c r="O281" s="53">
        <v>1</v>
      </c>
      <c r="P281" s="136"/>
      <c r="Q281" s="79"/>
      <c r="R281" s="29"/>
    </row>
    <row r="282" spans="1:18" ht="15.75" customHeight="1" x14ac:dyDescent="0.25">
      <c r="A282" s="49">
        <v>2301</v>
      </c>
      <c r="B282" s="50"/>
      <c r="C282" s="50"/>
      <c r="D282" s="50"/>
      <c r="E282" s="50"/>
      <c r="F282" s="50"/>
      <c r="G282" s="50"/>
      <c r="H282" s="50"/>
      <c r="I282" s="50">
        <v>1</v>
      </c>
      <c r="J282" s="82">
        <v>2</v>
      </c>
      <c r="K282" s="144"/>
      <c r="L282" s="81"/>
      <c r="M282" s="137"/>
      <c r="N282" s="79"/>
      <c r="O282" s="56">
        <v>1</v>
      </c>
      <c r="P282" s="136"/>
      <c r="Q282" s="79"/>
      <c r="R282" s="29"/>
    </row>
    <row r="283" spans="1:18" ht="15.75" customHeight="1" x14ac:dyDescent="0.25">
      <c r="A283" s="49">
        <v>2302</v>
      </c>
      <c r="B283" s="50"/>
      <c r="C283" s="50"/>
      <c r="D283" s="50"/>
      <c r="E283" s="50"/>
      <c r="F283" s="50"/>
      <c r="G283" s="50"/>
      <c r="H283" s="50"/>
      <c r="I283" s="50">
        <v>1</v>
      </c>
      <c r="J283" s="82"/>
      <c r="K283" s="144"/>
      <c r="L283" s="81"/>
      <c r="M283" s="137"/>
      <c r="N283" s="79"/>
      <c r="O283" s="56">
        <v>1</v>
      </c>
      <c r="P283" s="136"/>
      <c r="Q283" s="79"/>
      <c r="R283" s="29"/>
    </row>
    <row r="284" spans="1:18" ht="15.75" customHeight="1" x14ac:dyDescent="0.25">
      <c r="A284" s="49">
        <v>2401</v>
      </c>
      <c r="B284" s="50"/>
      <c r="C284" s="50"/>
      <c r="D284" s="50"/>
      <c r="E284" s="50"/>
      <c r="F284" s="50"/>
      <c r="G284" s="50"/>
      <c r="H284" s="50"/>
      <c r="I284" s="50"/>
      <c r="J284" s="82">
        <v>1</v>
      </c>
      <c r="K284" s="144"/>
      <c r="L284" s="81"/>
      <c r="M284" s="137"/>
      <c r="N284" s="81"/>
      <c r="O284" s="137"/>
      <c r="P284" s="138"/>
      <c r="Q284" s="79"/>
      <c r="R284" s="29"/>
    </row>
    <row r="285" spans="1:18" ht="15.75" customHeight="1" x14ac:dyDescent="0.25">
      <c r="A285" s="49">
        <v>2402</v>
      </c>
      <c r="B285" s="50"/>
      <c r="C285" s="50"/>
      <c r="D285" s="50"/>
      <c r="E285" s="50"/>
      <c r="F285" s="50"/>
      <c r="G285" s="50"/>
      <c r="H285" s="50"/>
      <c r="I285" s="50"/>
      <c r="J285" s="82"/>
      <c r="K285" s="144"/>
      <c r="L285" s="81"/>
      <c r="M285" s="137"/>
      <c r="N285" s="126" t="s">
        <v>63</v>
      </c>
      <c r="O285" s="127">
        <v>66</v>
      </c>
      <c r="P285" s="128">
        <f>J288</f>
        <v>68</v>
      </c>
      <c r="Q285" s="129" t="s">
        <v>10</v>
      </c>
      <c r="R285" s="29"/>
    </row>
    <row r="286" spans="1:18" ht="15.75" customHeight="1" x14ac:dyDescent="0.25">
      <c r="A286" s="49">
        <v>2501</v>
      </c>
      <c r="B286" s="50"/>
      <c r="C286" s="50"/>
      <c r="D286" s="50"/>
      <c r="E286" s="50"/>
      <c r="F286" s="50"/>
      <c r="G286" s="50"/>
      <c r="H286" s="50"/>
      <c r="I286" s="50"/>
      <c r="J286" s="82"/>
      <c r="K286" s="144"/>
      <c r="L286" s="81"/>
      <c r="M286" s="137"/>
      <c r="N286" s="130" t="s">
        <v>64</v>
      </c>
      <c r="O286" s="57">
        <f>IF(O285/B271=0,"",O285/B271)</f>
        <v>0.62857142857142856</v>
      </c>
      <c r="P286" s="131">
        <f>IF(O285/P285=0,"",O285/P285)</f>
        <v>0.97058823529411764</v>
      </c>
      <c r="Q286" s="132" t="s">
        <v>65</v>
      </c>
      <c r="R286" s="29"/>
    </row>
    <row r="287" spans="1:18" ht="15.75" customHeight="1" x14ac:dyDescent="0.25">
      <c r="A287" s="49">
        <v>2502</v>
      </c>
      <c r="B287" s="50"/>
      <c r="C287" s="50"/>
      <c r="D287" s="50"/>
      <c r="E287" s="50"/>
      <c r="F287" s="50"/>
      <c r="G287" s="50"/>
      <c r="H287" s="50"/>
      <c r="I287" s="50"/>
      <c r="J287" s="82"/>
      <c r="K287" s="146"/>
      <c r="L287" s="147"/>
      <c r="M287" s="148"/>
      <c r="N287" s="92"/>
      <c r="O287" s="139"/>
      <c r="P287" s="139"/>
      <c r="Q287" s="140"/>
      <c r="R287" s="29"/>
    </row>
    <row r="288" spans="1:18" ht="18" customHeight="1" x14ac:dyDescent="0.25">
      <c r="A288" s="28"/>
      <c r="B288" s="190" t="s">
        <v>90</v>
      </c>
      <c r="C288" s="190"/>
      <c r="D288" s="190"/>
      <c r="E288" s="190"/>
      <c r="F288" s="190"/>
      <c r="G288" s="190"/>
      <c r="H288" s="190"/>
      <c r="I288" s="190"/>
      <c r="J288" s="59">
        <f>SUM(J271:J284)</f>
        <v>68</v>
      </c>
      <c r="K288" s="60">
        <f>(SUM(J278:J280)/B271)</f>
        <v>0.53333333333333333</v>
      </c>
      <c r="L288" s="60">
        <f>IF(J288=0,"",J288/B271)</f>
        <v>0.64761904761904765</v>
      </c>
      <c r="M288" s="60">
        <f>IF(J278=0,"0%",L288-K288)</f>
        <v>0.11428571428571432</v>
      </c>
      <c r="N288" s="1"/>
      <c r="O288" s="1"/>
      <c r="P288" s="29"/>
      <c r="Q288" s="25"/>
    </row>
    <row r="289" spans="1:18" ht="12.75" customHeight="1" x14ac:dyDescent="0.2"/>
    <row r="290" spans="1:18" ht="12.75" customHeight="1" x14ac:dyDescent="0.2"/>
    <row r="291" spans="1:18" ht="26.25" customHeight="1" x14ac:dyDescent="0.4">
      <c r="B291" s="188" t="s">
        <v>101</v>
      </c>
      <c r="C291" s="189"/>
      <c r="D291" s="189"/>
      <c r="E291" s="189"/>
      <c r="F291" s="189"/>
      <c r="G291" s="189"/>
      <c r="H291" s="189"/>
      <c r="I291" s="189"/>
      <c r="J291" s="119" t="s">
        <v>106</v>
      </c>
      <c r="K291" s="48"/>
      <c r="L291" s="48"/>
      <c r="M291" s="29"/>
      <c r="N291" s="1"/>
      <c r="O291" s="29"/>
      <c r="P291" s="29"/>
      <c r="Q291" s="29"/>
    </row>
    <row r="292" spans="1:18" ht="20.25" customHeight="1" x14ac:dyDescent="0.2">
      <c r="A292" s="192" t="s">
        <v>9</v>
      </c>
      <c r="B292" s="193" t="s">
        <v>80</v>
      </c>
      <c r="C292" s="194"/>
      <c r="D292" s="194"/>
      <c r="E292" s="194"/>
      <c r="F292" s="194"/>
      <c r="G292" s="194"/>
      <c r="H292" s="194"/>
      <c r="I292" s="194"/>
      <c r="J292" s="196" t="s">
        <v>10</v>
      </c>
      <c r="K292" s="184" t="s">
        <v>2</v>
      </c>
      <c r="L292" s="184" t="s">
        <v>3</v>
      </c>
      <c r="M292" s="191" t="s">
        <v>4</v>
      </c>
      <c r="N292" s="184" t="s">
        <v>5</v>
      </c>
      <c r="O292" s="198" t="s">
        <v>6</v>
      </c>
      <c r="P292" s="198" t="s">
        <v>7</v>
      </c>
      <c r="Q292" s="184" t="s">
        <v>8</v>
      </c>
    </row>
    <row r="293" spans="1:18" ht="15.75" customHeight="1" x14ac:dyDescent="0.25">
      <c r="A293" s="185"/>
      <c r="B293" s="49" t="s">
        <v>81</v>
      </c>
      <c r="C293" s="49" t="s">
        <v>82</v>
      </c>
      <c r="D293" s="49" t="s">
        <v>83</v>
      </c>
      <c r="E293" s="49" t="s">
        <v>84</v>
      </c>
      <c r="F293" s="49" t="s">
        <v>85</v>
      </c>
      <c r="G293" s="49" t="s">
        <v>86</v>
      </c>
      <c r="H293" s="49" t="s">
        <v>87</v>
      </c>
      <c r="I293" s="49" t="s">
        <v>88</v>
      </c>
      <c r="J293" s="211"/>
      <c r="K293" s="210"/>
      <c r="L293" s="210"/>
      <c r="M293" s="212"/>
      <c r="N293" s="210"/>
      <c r="O293" s="209"/>
      <c r="P293" s="209"/>
      <c r="Q293" s="210"/>
    </row>
    <row r="294" spans="1:18" ht="15.75" customHeight="1" x14ac:dyDescent="0.25">
      <c r="A294" s="49">
        <v>1801</v>
      </c>
      <c r="B294" s="50">
        <v>68</v>
      </c>
      <c r="C294" s="50"/>
      <c r="D294" s="50"/>
      <c r="E294" s="50"/>
      <c r="F294" s="50"/>
      <c r="G294" s="50"/>
      <c r="H294" s="50"/>
      <c r="I294" s="50"/>
      <c r="J294" s="82"/>
      <c r="K294" s="141"/>
      <c r="L294" s="142"/>
      <c r="M294" s="143"/>
      <c r="N294" s="133"/>
      <c r="O294" s="51">
        <f>B294</f>
        <v>68</v>
      </c>
      <c r="P294" s="134"/>
      <c r="Q294" s="133"/>
    </row>
    <row r="295" spans="1:18" ht="15.75" customHeight="1" x14ac:dyDescent="0.25">
      <c r="A295" s="49">
        <v>1802</v>
      </c>
      <c r="B295" s="50"/>
      <c r="C295" s="50">
        <v>55</v>
      </c>
      <c r="D295" s="50"/>
      <c r="E295" s="50"/>
      <c r="F295" s="50"/>
      <c r="G295" s="50"/>
      <c r="H295" s="50"/>
      <c r="I295" s="50"/>
      <c r="J295" s="82"/>
      <c r="K295" s="144"/>
      <c r="L295" s="81"/>
      <c r="M295" s="145"/>
      <c r="N295" s="52">
        <f>IF(C295=0,"",C295/B294)</f>
        <v>0.80882352941176472</v>
      </c>
      <c r="O295" s="53">
        <v>56</v>
      </c>
      <c r="P295" s="124">
        <f t="shared" ref="P295:P301" si="24">IF(O295=0,"",O295/O294)</f>
        <v>0.82352941176470584</v>
      </c>
      <c r="Q295" s="124">
        <f t="shared" ref="Q295:Q301" si="25">IF(O295=0,"",100%-P295)</f>
        <v>0.17647058823529416</v>
      </c>
    </row>
    <row r="296" spans="1:18" ht="15.75" customHeight="1" x14ac:dyDescent="0.25">
      <c r="A296" s="49">
        <v>1901</v>
      </c>
      <c r="B296" s="50"/>
      <c r="C296" s="50"/>
      <c r="D296" s="50">
        <v>44</v>
      </c>
      <c r="E296" s="50"/>
      <c r="F296" s="50"/>
      <c r="G296" s="50"/>
      <c r="H296" s="50"/>
      <c r="I296" s="50"/>
      <c r="J296" s="82"/>
      <c r="K296" s="144"/>
      <c r="L296" s="81"/>
      <c r="M296" s="145"/>
      <c r="N296" s="52">
        <f>IF(D296=0,"",D296/C295)</f>
        <v>0.8</v>
      </c>
      <c r="O296" s="53">
        <v>47</v>
      </c>
      <c r="P296" s="124">
        <f t="shared" si="24"/>
        <v>0.8392857142857143</v>
      </c>
      <c r="Q296" s="124">
        <f t="shared" si="25"/>
        <v>0.1607142857142857</v>
      </c>
      <c r="R296" s="8">
        <f>O296/O294</f>
        <v>0.69117647058823528</v>
      </c>
    </row>
    <row r="297" spans="1:18" ht="15.75" customHeight="1" x14ac:dyDescent="0.25">
      <c r="A297" s="49">
        <v>1902</v>
      </c>
      <c r="B297" s="50"/>
      <c r="C297" s="50"/>
      <c r="D297" s="50"/>
      <c r="E297" s="50">
        <v>44</v>
      </c>
      <c r="F297" s="50"/>
      <c r="G297" s="50"/>
      <c r="H297" s="50"/>
      <c r="I297" s="50"/>
      <c r="J297" s="82"/>
      <c r="K297" s="144"/>
      <c r="L297" s="81"/>
      <c r="M297" s="145"/>
      <c r="N297" s="52">
        <f>IF(E297=0,"",E297/D296)</f>
        <v>1</v>
      </c>
      <c r="O297" s="53">
        <v>46</v>
      </c>
      <c r="P297" s="124">
        <f t="shared" si="24"/>
        <v>0.97872340425531912</v>
      </c>
      <c r="Q297" s="124">
        <f t="shared" si="25"/>
        <v>2.1276595744680882E-2</v>
      </c>
    </row>
    <row r="298" spans="1:18" ht="15.75" customHeight="1" x14ac:dyDescent="0.25">
      <c r="A298" s="49">
        <v>2001</v>
      </c>
      <c r="B298" s="50"/>
      <c r="C298" s="50"/>
      <c r="D298" s="50"/>
      <c r="E298" s="50"/>
      <c r="F298" s="50">
        <v>43</v>
      </c>
      <c r="G298" s="50"/>
      <c r="H298" s="50"/>
      <c r="I298" s="50"/>
      <c r="J298" s="82"/>
      <c r="K298" s="144"/>
      <c r="L298" s="81"/>
      <c r="M298" s="145"/>
      <c r="N298" s="52">
        <f>IF(F298=0,"",F298/E297)</f>
        <v>0.97727272727272729</v>
      </c>
      <c r="O298" s="53">
        <v>45</v>
      </c>
      <c r="P298" s="124">
        <f t="shared" si="24"/>
        <v>0.97826086956521741</v>
      </c>
      <c r="Q298" s="124">
        <f t="shared" si="25"/>
        <v>2.1739130434782594E-2</v>
      </c>
    </row>
    <row r="299" spans="1:18" ht="15.75" customHeight="1" x14ac:dyDescent="0.25">
      <c r="A299" s="49">
        <v>2002</v>
      </c>
      <c r="B299" s="50"/>
      <c r="C299" s="50"/>
      <c r="D299" s="50"/>
      <c r="E299" s="50"/>
      <c r="F299" s="50"/>
      <c r="G299" s="50">
        <v>43</v>
      </c>
      <c r="H299" s="50"/>
      <c r="I299" s="50"/>
      <c r="J299" s="82"/>
      <c r="K299" s="144"/>
      <c r="L299" s="81"/>
      <c r="M299" s="145"/>
      <c r="N299" s="52">
        <f>IF(G299=0,"",G299/F298)</f>
        <v>1</v>
      </c>
      <c r="O299" s="53">
        <v>45</v>
      </c>
      <c r="P299" s="124">
        <f t="shared" si="24"/>
        <v>1</v>
      </c>
      <c r="Q299" s="124">
        <f t="shared" si="25"/>
        <v>0</v>
      </c>
    </row>
    <row r="300" spans="1:18" ht="15.75" customHeight="1" x14ac:dyDescent="0.25">
      <c r="A300" s="49">
        <v>2101</v>
      </c>
      <c r="B300" s="50"/>
      <c r="C300" s="50"/>
      <c r="D300" s="50"/>
      <c r="E300" s="50"/>
      <c r="F300" s="50"/>
      <c r="G300" s="50"/>
      <c r="H300" s="50">
        <v>43</v>
      </c>
      <c r="I300" s="50"/>
      <c r="J300" s="82"/>
      <c r="K300" s="144"/>
      <c r="L300" s="81"/>
      <c r="M300" s="145"/>
      <c r="N300" s="52">
        <f>IF(H300=0,"",H300/G299)</f>
        <v>1</v>
      </c>
      <c r="O300" s="53">
        <v>45</v>
      </c>
      <c r="P300" s="124">
        <f t="shared" si="24"/>
        <v>1</v>
      </c>
      <c r="Q300" s="124">
        <f t="shared" si="25"/>
        <v>0</v>
      </c>
    </row>
    <row r="301" spans="1:18" ht="15.75" customHeight="1" x14ac:dyDescent="0.25">
      <c r="A301" s="49">
        <v>2102</v>
      </c>
      <c r="B301" s="50"/>
      <c r="C301" s="50"/>
      <c r="D301" s="50"/>
      <c r="E301" s="50"/>
      <c r="F301" s="50"/>
      <c r="G301" s="50"/>
      <c r="H301" s="50"/>
      <c r="I301" s="50">
        <v>32</v>
      </c>
      <c r="J301" s="82"/>
      <c r="K301" s="144"/>
      <c r="L301" s="81"/>
      <c r="M301" s="145"/>
      <c r="N301" s="52">
        <f>IF(I301=0,"",I301/H300)</f>
        <v>0.7441860465116279</v>
      </c>
      <c r="O301" s="53">
        <v>45</v>
      </c>
      <c r="P301" s="124">
        <f t="shared" si="24"/>
        <v>1</v>
      </c>
      <c r="Q301" s="124">
        <f t="shared" si="25"/>
        <v>0</v>
      </c>
    </row>
    <row r="302" spans="1:18" ht="15.75" customHeight="1" x14ac:dyDescent="0.25">
      <c r="A302" s="49">
        <v>2201</v>
      </c>
      <c r="B302" s="50"/>
      <c r="C302" s="50"/>
      <c r="D302" s="50"/>
      <c r="E302" s="50"/>
      <c r="F302" s="50"/>
      <c r="G302" s="50"/>
      <c r="H302" s="50"/>
      <c r="I302" s="50">
        <v>5</v>
      </c>
      <c r="J302" s="82"/>
      <c r="K302" s="144"/>
      <c r="L302" s="81"/>
      <c r="M302" s="81"/>
      <c r="N302" s="79"/>
      <c r="O302" s="53">
        <v>14</v>
      </c>
      <c r="P302" s="136"/>
      <c r="Q302" s="79"/>
    </row>
    <row r="303" spans="1:18" ht="15.75" customHeight="1" x14ac:dyDescent="0.25">
      <c r="A303" s="49">
        <v>2202</v>
      </c>
      <c r="B303" s="50"/>
      <c r="C303" s="50"/>
      <c r="D303" s="50"/>
      <c r="E303" s="50"/>
      <c r="F303" s="50"/>
      <c r="G303" s="50"/>
      <c r="H303" s="50"/>
      <c r="I303" s="50">
        <v>3</v>
      </c>
      <c r="J303" s="82">
        <v>25</v>
      </c>
      <c r="K303" s="144"/>
      <c r="L303" s="81"/>
      <c r="M303" s="137"/>
      <c r="N303" s="79"/>
      <c r="O303" s="53">
        <v>7</v>
      </c>
      <c r="P303" s="136"/>
      <c r="Q303" s="79"/>
      <c r="R303" s="29"/>
    </row>
    <row r="304" spans="1:18" ht="15.75" customHeight="1" x14ac:dyDescent="0.25">
      <c r="A304" s="49">
        <v>2301</v>
      </c>
      <c r="B304" s="50"/>
      <c r="C304" s="50"/>
      <c r="D304" s="50"/>
      <c r="E304" s="50"/>
      <c r="F304" s="50"/>
      <c r="G304" s="50"/>
      <c r="H304" s="50"/>
      <c r="I304" s="50">
        <v>3</v>
      </c>
      <c r="J304" s="82">
        <v>6</v>
      </c>
      <c r="K304" s="144"/>
      <c r="L304" s="81"/>
      <c r="M304" s="137"/>
      <c r="N304" s="79"/>
      <c r="O304" s="53">
        <v>5</v>
      </c>
      <c r="P304" s="136"/>
      <c r="Q304" s="79"/>
      <c r="R304" s="29"/>
    </row>
    <row r="305" spans="1:18" ht="15.75" customHeight="1" x14ac:dyDescent="0.25">
      <c r="A305" s="49">
        <v>2302</v>
      </c>
      <c r="B305" s="50"/>
      <c r="C305" s="50"/>
      <c r="D305" s="50"/>
      <c r="E305" s="50"/>
      <c r="F305" s="50"/>
      <c r="G305" s="50"/>
      <c r="H305" s="50"/>
      <c r="I305" s="50">
        <v>2</v>
      </c>
      <c r="J305" s="82">
        <v>3</v>
      </c>
      <c r="K305" s="144"/>
      <c r="L305" s="81"/>
      <c r="M305" s="137"/>
      <c r="N305" s="79"/>
      <c r="O305" s="56">
        <v>4</v>
      </c>
      <c r="P305" s="136"/>
      <c r="Q305" s="79"/>
      <c r="R305" s="29"/>
    </row>
    <row r="306" spans="1:18" ht="15.75" customHeight="1" x14ac:dyDescent="0.25">
      <c r="A306" s="49">
        <v>2401</v>
      </c>
      <c r="B306" s="50"/>
      <c r="C306" s="50"/>
      <c r="D306" s="50"/>
      <c r="E306" s="50"/>
      <c r="F306" s="50"/>
      <c r="G306" s="50"/>
      <c r="H306" s="50"/>
      <c r="I306" s="50">
        <v>2</v>
      </c>
      <c r="J306" s="82">
        <v>3</v>
      </c>
      <c r="K306" s="144"/>
      <c r="L306" s="81"/>
      <c r="M306" s="137"/>
      <c r="N306" s="79"/>
      <c r="O306" s="56">
        <v>2</v>
      </c>
      <c r="P306" s="136"/>
      <c r="Q306" s="79"/>
      <c r="R306" s="29"/>
    </row>
    <row r="307" spans="1:18" ht="15.75" customHeight="1" x14ac:dyDescent="0.25">
      <c r="A307" s="49">
        <v>2402</v>
      </c>
      <c r="B307" s="50"/>
      <c r="C307" s="50"/>
      <c r="D307" s="50"/>
      <c r="E307" s="50"/>
      <c r="F307" s="50"/>
      <c r="G307" s="50"/>
      <c r="H307" s="50"/>
      <c r="I307" s="50"/>
      <c r="J307" s="82">
        <v>2</v>
      </c>
      <c r="K307" s="144"/>
      <c r="L307" s="81"/>
      <c r="M307" s="137"/>
      <c r="N307" s="81"/>
      <c r="O307" s="137"/>
      <c r="P307" s="138"/>
      <c r="Q307" s="79"/>
      <c r="R307" s="29"/>
    </row>
    <row r="308" spans="1:18" ht="15.75" customHeight="1" x14ac:dyDescent="0.25">
      <c r="A308" s="49">
        <v>2501</v>
      </c>
      <c r="B308" s="50"/>
      <c r="C308" s="50"/>
      <c r="D308" s="50"/>
      <c r="E308" s="50"/>
      <c r="F308" s="50"/>
      <c r="G308" s="50"/>
      <c r="H308" s="50"/>
      <c r="I308" s="50"/>
      <c r="J308" s="82"/>
      <c r="K308" s="144"/>
      <c r="L308" s="81"/>
      <c r="M308" s="137"/>
      <c r="N308" s="126" t="s">
        <v>63</v>
      </c>
      <c r="O308" s="127">
        <v>37</v>
      </c>
      <c r="P308" s="180">
        <f>J311</f>
        <v>39</v>
      </c>
      <c r="Q308" s="129" t="s">
        <v>10</v>
      </c>
      <c r="R308" s="29"/>
    </row>
    <row r="309" spans="1:18" ht="15.75" customHeight="1" x14ac:dyDescent="0.25">
      <c r="A309" s="49">
        <v>2502</v>
      </c>
      <c r="B309" s="50"/>
      <c r="C309" s="50"/>
      <c r="D309" s="50"/>
      <c r="E309" s="50"/>
      <c r="F309" s="50"/>
      <c r="G309" s="50"/>
      <c r="H309" s="50"/>
      <c r="I309" s="50"/>
      <c r="J309" s="82"/>
      <c r="K309" s="144"/>
      <c r="L309" s="81"/>
      <c r="M309" s="137"/>
      <c r="N309" s="130" t="s">
        <v>64</v>
      </c>
      <c r="O309" s="57">
        <f>IF(O308/B294=0,"",O308/B294)</f>
        <v>0.54411764705882348</v>
      </c>
      <c r="P309" s="181">
        <f>IF(O308/P308=0,"",O308/P308)</f>
        <v>0.94871794871794868</v>
      </c>
      <c r="Q309" s="132" t="s">
        <v>65</v>
      </c>
      <c r="R309" s="29"/>
    </row>
    <row r="310" spans="1:18" ht="15.75" customHeight="1" x14ac:dyDescent="0.25">
      <c r="A310" s="49">
        <v>2601</v>
      </c>
      <c r="B310" s="50"/>
      <c r="C310" s="50"/>
      <c r="D310" s="50"/>
      <c r="E310" s="50"/>
      <c r="F310" s="50"/>
      <c r="G310" s="50"/>
      <c r="H310" s="50"/>
      <c r="I310" s="50"/>
      <c r="J310" s="82"/>
      <c r="K310" s="146"/>
      <c r="L310" s="147"/>
      <c r="M310" s="148"/>
      <c r="N310" s="92"/>
      <c r="O310" s="139"/>
      <c r="P310" s="139"/>
      <c r="Q310" s="140"/>
      <c r="R310" s="29"/>
    </row>
    <row r="311" spans="1:18" ht="18" customHeight="1" x14ac:dyDescent="0.25">
      <c r="A311" s="28"/>
      <c r="B311" s="190" t="s">
        <v>90</v>
      </c>
      <c r="C311" s="190"/>
      <c r="D311" s="190"/>
      <c r="E311" s="190"/>
      <c r="F311" s="190"/>
      <c r="G311" s="190"/>
      <c r="H311" s="190"/>
      <c r="I311" s="190"/>
      <c r="J311" s="59">
        <f>SUM(J294:J307)</f>
        <v>39</v>
      </c>
      <c r="K311" s="60">
        <f>IF(J303=0,"",J303/B294)</f>
        <v>0.36764705882352944</v>
      </c>
      <c r="L311" s="60">
        <f>IF(J311=0,"",J311/B294)</f>
        <v>0.57352941176470584</v>
      </c>
      <c r="M311" s="60">
        <f>L311-K311</f>
        <v>0.20588235294117641</v>
      </c>
      <c r="N311" s="1"/>
      <c r="O311" s="1"/>
      <c r="P311" s="29"/>
      <c r="Q311" s="25"/>
    </row>
    <row r="312" spans="1:18" ht="12.75" customHeight="1" x14ac:dyDescent="0.2"/>
    <row r="313" spans="1:18" ht="12.75" customHeight="1" x14ac:dyDescent="0.2"/>
    <row r="314" spans="1:18" ht="26.25" customHeight="1" x14ac:dyDescent="0.4">
      <c r="B314" s="188" t="s">
        <v>101</v>
      </c>
      <c r="C314" s="189"/>
      <c r="D314" s="189"/>
      <c r="E314" s="189"/>
      <c r="F314" s="189"/>
      <c r="G314" s="189"/>
      <c r="H314" s="189"/>
      <c r="I314" s="189"/>
      <c r="J314" s="119" t="s">
        <v>107</v>
      </c>
      <c r="K314" s="48"/>
      <c r="L314" s="48"/>
      <c r="M314" s="29"/>
      <c r="N314" s="1"/>
      <c r="O314" s="29"/>
      <c r="P314" s="29"/>
      <c r="Q314" s="29"/>
    </row>
    <row r="315" spans="1:18" ht="20.25" customHeight="1" x14ac:dyDescent="0.2">
      <c r="A315" s="192" t="s">
        <v>9</v>
      </c>
      <c r="B315" s="193" t="s">
        <v>80</v>
      </c>
      <c r="C315" s="194"/>
      <c r="D315" s="194"/>
      <c r="E315" s="194"/>
      <c r="F315" s="194"/>
      <c r="G315" s="194"/>
      <c r="H315" s="194"/>
      <c r="I315" s="194"/>
      <c r="J315" s="196" t="s">
        <v>10</v>
      </c>
      <c r="K315" s="184" t="s">
        <v>2</v>
      </c>
      <c r="L315" s="184" t="s">
        <v>3</v>
      </c>
      <c r="M315" s="191" t="s">
        <v>4</v>
      </c>
      <c r="N315" s="184" t="s">
        <v>5</v>
      </c>
      <c r="O315" s="198" t="s">
        <v>6</v>
      </c>
      <c r="P315" s="198" t="s">
        <v>7</v>
      </c>
      <c r="Q315" s="184" t="s">
        <v>8</v>
      </c>
    </row>
    <row r="316" spans="1:18" ht="15.75" customHeight="1" x14ac:dyDescent="0.25">
      <c r="A316" s="185"/>
      <c r="B316" s="49" t="s">
        <v>81</v>
      </c>
      <c r="C316" s="49" t="s">
        <v>82</v>
      </c>
      <c r="D316" s="49" t="s">
        <v>83</v>
      </c>
      <c r="E316" s="49" t="s">
        <v>84</v>
      </c>
      <c r="F316" s="49" t="s">
        <v>85</v>
      </c>
      <c r="G316" s="49" t="s">
        <v>86</v>
      </c>
      <c r="H316" s="49" t="s">
        <v>87</v>
      </c>
      <c r="I316" s="49" t="s">
        <v>88</v>
      </c>
      <c r="J316" s="211"/>
      <c r="K316" s="210"/>
      <c r="L316" s="210"/>
      <c r="M316" s="212"/>
      <c r="N316" s="210"/>
      <c r="O316" s="209"/>
      <c r="P316" s="209"/>
      <c r="Q316" s="210"/>
    </row>
    <row r="317" spans="1:18" ht="15.75" customHeight="1" x14ac:dyDescent="0.25">
      <c r="A317" s="49">
        <v>1802</v>
      </c>
      <c r="B317" s="50">
        <v>101</v>
      </c>
      <c r="C317" s="50"/>
      <c r="D317" s="50"/>
      <c r="E317" s="50"/>
      <c r="F317" s="50"/>
      <c r="G317" s="50"/>
      <c r="H317" s="50"/>
      <c r="I317" s="50"/>
      <c r="J317" s="82"/>
      <c r="K317" s="141"/>
      <c r="L317" s="142"/>
      <c r="M317" s="143"/>
      <c r="N317" s="133"/>
      <c r="O317" s="51">
        <f>B317</f>
        <v>101</v>
      </c>
      <c r="P317" s="134"/>
      <c r="Q317" s="133"/>
    </row>
    <row r="318" spans="1:18" ht="15.75" customHeight="1" x14ac:dyDescent="0.25">
      <c r="A318" s="49">
        <v>1901</v>
      </c>
      <c r="B318" s="50"/>
      <c r="C318" s="50">
        <v>89</v>
      </c>
      <c r="D318" s="50"/>
      <c r="E318" s="50"/>
      <c r="F318" s="50"/>
      <c r="G318" s="50"/>
      <c r="H318" s="50"/>
      <c r="I318" s="50"/>
      <c r="J318" s="82"/>
      <c r="K318" s="144"/>
      <c r="L318" s="81"/>
      <c r="M318" s="145"/>
      <c r="N318" s="52">
        <f>IF(C318=0,"",C318/B317)</f>
        <v>0.88118811881188119</v>
      </c>
      <c r="O318" s="53">
        <v>94</v>
      </c>
      <c r="P318" s="124">
        <f t="shared" ref="P318:P324" si="26">IF(O318=0,"",O318/O317)</f>
        <v>0.93069306930693074</v>
      </c>
      <c r="Q318" s="124">
        <f t="shared" ref="Q318:Q324" si="27">IF(O318=0,"",100%-P318)</f>
        <v>6.9306930693069257E-2</v>
      </c>
    </row>
    <row r="319" spans="1:18" ht="15.75" customHeight="1" x14ac:dyDescent="0.25">
      <c r="A319" s="49">
        <v>1902</v>
      </c>
      <c r="B319" s="50"/>
      <c r="C319" s="50"/>
      <c r="D319" s="50">
        <v>78</v>
      </c>
      <c r="E319" s="50"/>
      <c r="F319" s="50"/>
      <c r="G319" s="50"/>
      <c r="H319" s="50"/>
      <c r="I319" s="50"/>
      <c r="J319" s="82"/>
      <c r="K319" s="144"/>
      <c r="L319" s="81"/>
      <c r="M319" s="145"/>
      <c r="N319" s="52">
        <f>IF(D319=0,"",D319/C318)</f>
        <v>0.8764044943820225</v>
      </c>
      <c r="O319" s="53">
        <v>87</v>
      </c>
      <c r="P319" s="124">
        <f t="shared" si="26"/>
        <v>0.92553191489361697</v>
      </c>
      <c r="Q319" s="124">
        <f t="shared" si="27"/>
        <v>7.4468085106383031E-2</v>
      </c>
      <c r="R319" s="8">
        <f>O319/O317</f>
        <v>0.86138613861386137</v>
      </c>
    </row>
    <row r="320" spans="1:18" ht="15.75" customHeight="1" x14ac:dyDescent="0.25">
      <c r="A320" s="49">
        <v>2001</v>
      </c>
      <c r="B320" s="50"/>
      <c r="C320" s="50"/>
      <c r="D320" s="50"/>
      <c r="E320" s="50">
        <v>78</v>
      </c>
      <c r="F320" s="50"/>
      <c r="G320" s="50"/>
      <c r="H320" s="50"/>
      <c r="I320" s="50"/>
      <c r="J320" s="82"/>
      <c r="K320" s="144"/>
      <c r="L320" s="81"/>
      <c r="M320" s="145"/>
      <c r="N320" s="52">
        <f>IF(E320=0,"",E320/D319)</f>
        <v>1</v>
      </c>
      <c r="O320" s="53">
        <v>83</v>
      </c>
      <c r="P320" s="124">
        <f t="shared" si="26"/>
        <v>0.95402298850574707</v>
      </c>
      <c r="Q320" s="124">
        <f t="shared" si="27"/>
        <v>4.5977011494252928E-2</v>
      </c>
    </row>
    <row r="321" spans="1:18" ht="15.75" customHeight="1" x14ac:dyDescent="0.25">
      <c r="A321" s="49">
        <v>2002</v>
      </c>
      <c r="B321" s="50"/>
      <c r="C321" s="50"/>
      <c r="D321" s="50"/>
      <c r="E321" s="50"/>
      <c r="F321" s="50">
        <v>72</v>
      </c>
      <c r="G321" s="50"/>
      <c r="H321" s="50"/>
      <c r="I321" s="50"/>
      <c r="J321" s="82"/>
      <c r="K321" s="144"/>
      <c r="L321" s="81"/>
      <c r="M321" s="145"/>
      <c r="N321" s="52">
        <f>IF(F321=0,"",F321/E320)</f>
        <v>0.92307692307692313</v>
      </c>
      <c r="O321" s="53">
        <v>83</v>
      </c>
      <c r="P321" s="124">
        <f t="shared" si="26"/>
        <v>1</v>
      </c>
      <c r="Q321" s="124">
        <f t="shared" si="27"/>
        <v>0</v>
      </c>
    </row>
    <row r="322" spans="1:18" ht="15.75" customHeight="1" x14ac:dyDescent="0.25">
      <c r="A322" s="49">
        <v>2101</v>
      </c>
      <c r="B322" s="50"/>
      <c r="C322" s="50"/>
      <c r="D322" s="50"/>
      <c r="E322" s="50"/>
      <c r="F322" s="50"/>
      <c r="G322" s="50">
        <v>72</v>
      </c>
      <c r="H322" s="50"/>
      <c r="I322" s="50"/>
      <c r="J322" s="82"/>
      <c r="K322" s="144"/>
      <c r="L322" s="81"/>
      <c r="M322" s="145"/>
      <c r="N322" s="52">
        <f>IF(G322=0,"",G322/F321)</f>
        <v>1</v>
      </c>
      <c r="O322" s="53">
        <v>81</v>
      </c>
      <c r="P322" s="124">
        <f t="shared" si="26"/>
        <v>0.97590361445783136</v>
      </c>
      <c r="Q322" s="124">
        <f t="shared" si="27"/>
        <v>2.4096385542168641E-2</v>
      </c>
    </row>
    <row r="323" spans="1:18" ht="15.75" customHeight="1" x14ac:dyDescent="0.25">
      <c r="A323" s="49">
        <v>2102</v>
      </c>
      <c r="B323" s="50"/>
      <c r="C323" s="50"/>
      <c r="D323" s="50"/>
      <c r="E323" s="50"/>
      <c r="F323" s="50"/>
      <c r="G323" s="50"/>
      <c r="H323" s="50">
        <v>69</v>
      </c>
      <c r="I323" s="50"/>
      <c r="J323" s="82"/>
      <c r="K323" s="144"/>
      <c r="L323" s="81"/>
      <c r="M323" s="145"/>
      <c r="N323" s="52">
        <f>IF(H323=0,"",H323/G322)</f>
        <v>0.95833333333333337</v>
      </c>
      <c r="O323" s="53">
        <v>78</v>
      </c>
      <c r="P323" s="124">
        <f t="shared" si="26"/>
        <v>0.96296296296296291</v>
      </c>
      <c r="Q323" s="124">
        <f t="shared" si="27"/>
        <v>3.703703703703709E-2</v>
      </c>
    </row>
    <row r="324" spans="1:18" ht="15.75" customHeight="1" x14ac:dyDescent="0.25">
      <c r="A324" s="49">
        <v>2201</v>
      </c>
      <c r="B324" s="50"/>
      <c r="C324" s="50"/>
      <c r="D324" s="50"/>
      <c r="E324" s="50"/>
      <c r="F324" s="50"/>
      <c r="G324" s="50"/>
      <c r="H324" s="50"/>
      <c r="I324" s="50">
        <v>60</v>
      </c>
      <c r="J324" s="82"/>
      <c r="K324" s="144"/>
      <c r="L324" s="81"/>
      <c r="M324" s="145"/>
      <c r="N324" s="52">
        <f>IF(I324=0,"",I324/H323)</f>
        <v>0.86956521739130432</v>
      </c>
      <c r="O324" s="53">
        <v>74</v>
      </c>
      <c r="P324" s="124">
        <f t="shared" si="26"/>
        <v>0.94871794871794868</v>
      </c>
      <c r="Q324" s="124">
        <f t="shared" si="27"/>
        <v>5.1282051282051322E-2</v>
      </c>
    </row>
    <row r="325" spans="1:18" ht="15.75" customHeight="1" x14ac:dyDescent="0.25">
      <c r="A325" s="49">
        <v>2202</v>
      </c>
      <c r="B325" s="50"/>
      <c r="C325" s="50"/>
      <c r="D325" s="50"/>
      <c r="E325" s="50"/>
      <c r="F325" s="50"/>
      <c r="G325" s="50"/>
      <c r="H325" s="50"/>
      <c r="I325" s="50">
        <v>22</v>
      </c>
      <c r="J325" s="82"/>
      <c r="K325" s="144"/>
      <c r="L325" s="81"/>
      <c r="M325" s="81"/>
      <c r="N325" s="79"/>
      <c r="O325" s="53">
        <v>30</v>
      </c>
      <c r="P325" s="136"/>
      <c r="Q325" s="79"/>
    </row>
    <row r="326" spans="1:18" ht="15.75" customHeight="1" x14ac:dyDescent="0.25">
      <c r="A326" s="49">
        <v>2301</v>
      </c>
      <c r="B326" s="50"/>
      <c r="C326" s="50"/>
      <c r="D326" s="50"/>
      <c r="E326" s="50"/>
      <c r="F326" s="50"/>
      <c r="G326" s="50"/>
      <c r="H326" s="50"/>
      <c r="I326" s="50">
        <v>11</v>
      </c>
      <c r="J326" s="82">
        <v>42</v>
      </c>
      <c r="K326" s="144"/>
      <c r="L326" s="81"/>
      <c r="M326" s="137"/>
      <c r="N326" s="79"/>
      <c r="O326" s="53">
        <v>14</v>
      </c>
      <c r="P326" s="136"/>
      <c r="Q326" s="79"/>
      <c r="R326" s="29"/>
    </row>
    <row r="327" spans="1:18" ht="15.75" customHeight="1" x14ac:dyDescent="0.25">
      <c r="A327" s="49">
        <v>2302</v>
      </c>
      <c r="B327" s="50"/>
      <c r="C327" s="50"/>
      <c r="D327" s="50"/>
      <c r="E327" s="50"/>
      <c r="F327" s="50"/>
      <c r="G327" s="50"/>
      <c r="H327" s="50"/>
      <c r="I327" s="50">
        <v>3</v>
      </c>
      <c r="J327" s="82">
        <v>15</v>
      </c>
      <c r="K327" s="144"/>
      <c r="L327" s="81"/>
      <c r="M327" s="137"/>
      <c r="N327" s="79"/>
      <c r="O327" s="160">
        <v>4</v>
      </c>
      <c r="P327" s="136"/>
      <c r="Q327" s="79"/>
      <c r="R327" s="29"/>
    </row>
    <row r="328" spans="1:18" ht="15.75" customHeight="1" x14ac:dyDescent="0.25">
      <c r="A328" s="49">
        <v>2401</v>
      </c>
      <c r="B328" s="50"/>
      <c r="C328" s="50"/>
      <c r="D328" s="50"/>
      <c r="E328" s="50"/>
      <c r="F328" s="50"/>
      <c r="G328" s="50"/>
      <c r="H328" s="50"/>
      <c r="I328" s="50">
        <v>1</v>
      </c>
      <c r="J328" s="82">
        <v>7</v>
      </c>
      <c r="K328" s="144"/>
      <c r="L328" s="81"/>
      <c r="M328" s="137"/>
      <c r="N328" s="154"/>
      <c r="O328" s="157">
        <v>1</v>
      </c>
      <c r="P328" s="155"/>
      <c r="Q328" s="79"/>
      <c r="R328" s="29"/>
    </row>
    <row r="329" spans="1:18" ht="15.75" customHeight="1" x14ac:dyDescent="0.25">
      <c r="A329" s="49">
        <v>2402</v>
      </c>
      <c r="B329" s="50"/>
      <c r="C329" s="50"/>
      <c r="D329" s="50"/>
      <c r="E329" s="50"/>
      <c r="F329" s="50"/>
      <c r="G329" s="50"/>
      <c r="H329" s="50"/>
      <c r="I329" s="50">
        <v>1</v>
      </c>
      <c r="J329" s="82">
        <v>4</v>
      </c>
      <c r="K329" s="144"/>
      <c r="L329" s="81"/>
      <c r="M329" s="137"/>
      <c r="N329" s="154"/>
      <c r="O329" s="157">
        <v>1</v>
      </c>
      <c r="P329" s="155"/>
      <c r="Q329" s="79"/>
      <c r="R329" s="29"/>
    </row>
    <row r="330" spans="1:18" ht="15.75" customHeight="1" x14ac:dyDescent="0.25">
      <c r="A330" s="49">
        <v>2501</v>
      </c>
      <c r="B330" s="50"/>
      <c r="C330" s="50"/>
      <c r="D330" s="50"/>
      <c r="E330" s="50"/>
      <c r="F330" s="50"/>
      <c r="G330" s="50"/>
      <c r="H330" s="50"/>
      <c r="I330" s="50"/>
      <c r="J330" s="82"/>
      <c r="K330" s="144"/>
      <c r="L330" s="81"/>
      <c r="M330" s="137"/>
      <c r="N330" s="126" t="s">
        <v>63</v>
      </c>
      <c r="O330" s="145">
        <v>62</v>
      </c>
      <c r="P330" s="158">
        <f>J333</f>
        <v>68</v>
      </c>
      <c r="Q330" s="129" t="s">
        <v>10</v>
      </c>
      <c r="R330" s="29"/>
    </row>
    <row r="331" spans="1:18" ht="15.75" customHeight="1" x14ac:dyDescent="0.25">
      <c r="A331" s="49">
        <v>2502</v>
      </c>
      <c r="B331" s="50"/>
      <c r="C331" s="50"/>
      <c r="D331" s="50"/>
      <c r="E331" s="50"/>
      <c r="F331" s="50"/>
      <c r="G331" s="50"/>
      <c r="H331" s="50"/>
      <c r="I331" s="50"/>
      <c r="J331" s="82"/>
      <c r="K331" s="144"/>
      <c r="L331" s="81"/>
      <c r="M331" s="137"/>
      <c r="N331" s="130" t="s">
        <v>64</v>
      </c>
      <c r="O331" s="57">
        <f>IF(O330/B317=0,"",O330/B317)</f>
        <v>0.61386138613861385</v>
      </c>
      <c r="P331" s="159">
        <f>IF(O330/P330=0,"",O330/P330)</f>
        <v>0.91176470588235292</v>
      </c>
      <c r="Q331" s="132" t="s">
        <v>65</v>
      </c>
      <c r="R331" s="29"/>
    </row>
    <row r="332" spans="1:18" ht="15.75" customHeight="1" x14ac:dyDescent="0.25">
      <c r="A332" s="49">
        <v>2601</v>
      </c>
      <c r="B332" s="50"/>
      <c r="C332" s="50"/>
      <c r="D332" s="50"/>
      <c r="E332" s="50"/>
      <c r="F332" s="50"/>
      <c r="G332" s="50"/>
      <c r="H332" s="50"/>
      <c r="I332" s="50"/>
      <c r="J332" s="82"/>
      <c r="K332" s="146"/>
      <c r="L332" s="147"/>
      <c r="M332" s="148"/>
      <c r="N332" s="92"/>
      <c r="O332" s="139"/>
      <c r="P332" s="139"/>
      <c r="Q332" s="140"/>
      <c r="R332" s="29"/>
    </row>
    <row r="333" spans="1:18" ht="18" customHeight="1" x14ac:dyDescent="0.25">
      <c r="A333" s="28"/>
      <c r="B333" s="190" t="s">
        <v>90</v>
      </c>
      <c r="C333" s="190"/>
      <c r="D333" s="190"/>
      <c r="E333" s="190"/>
      <c r="F333" s="190"/>
      <c r="G333" s="190"/>
      <c r="H333" s="190"/>
      <c r="I333" s="190"/>
      <c r="J333" s="59">
        <f>SUM(J317:J329)</f>
        <v>68</v>
      </c>
      <c r="K333" s="60">
        <f>IF(J326=0,"",J326/B317)</f>
        <v>0.41584158415841582</v>
      </c>
      <c r="L333" s="60">
        <f>IF(J333=0,"",J333/B317)</f>
        <v>0.67326732673267331</v>
      </c>
      <c r="M333" s="60">
        <f>L333-K333</f>
        <v>0.25742574257425749</v>
      </c>
      <c r="N333" s="1"/>
      <c r="O333" s="1"/>
      <c r="P333" s="29"/>
      <c r="Q333" s="25"/>
    </row>
    <row r="334" spans="1:18" ht="12.75" customHeight="1" x14ac:dyDescent="0.2"/>
    <row r="335" spans="1:18" ht="12.75" customHeight="1" x14ac:dyDescent="0.2"/>
    <row r="336" spans="1:18" ht="26.25" customHeight="1" x14ac:dyDescent="0.4">
      <c r="B336" s="188" t="s">
        <v>101</v>
      </c>
      <c r="C336" s="189"/>
      <c r="D336" s="189"/>
      <c r="E336" s="189"/>
      <c r="F336" s="189"/>
      <c r="G336" s="189"/>
      <c r="H336" s="189"/>
      <c r="I336" s="189"/>
      <c r="J336" s="119" t="s">
        <v>108</v>
      </c>
      <c r="K336" s="48"/>
      <c r="L336" s="48"/>
      <c r="M336" s="29"/>
      <c r="N336" s="1"/>
      <c r="O336" s="29"/>
      <c r="P336" s="29"/>
      <c r="Q336" s="29"/>
    </row>
    <row r="337" spans="1:18" ht="20.25" customHeight="1" x14ac:dyDescent="0.2">
      <c r="A337" s="192" t="s">
        <v>9</v>
      </c>
      <c r="B337" s="193" t="s">
        <v>80</v>
      </c>
      <c r="C337" s="194"/>
      <c r="D337" s="194"/>
      <c r="E337" s="194"/>
      <c r="F337" s="194"/>
      <c r="G337" s="194"/>
      <c r="H337" s="194"/>
      <c r="I337" s="194"/>
      <c r="J337" s="196" t="s">
        <v>10</v>
      </c>
      <c r="K337" s="184" t="s">
        <v>2</v>
      </c>
      <c r="L337" s="184" t="s">
        <v>3</v>
      </c>
      <c r="M337" s="191" t="s">
        <v>4</v>
      </c>
      <c r="N337" s="184" t="s">
        <v>5</v>
      </c>
      <c r="O337" s="198" t="s">
        <v>6</v>
      </c>
      <c r="P337" s="198" t="s">
        <v>7</v>
      </c>
      <c r="Q337" s="184" t="s">
        <v>8</v>
      </c>
    </row>
    <row r="338" spans="1:18" ht="15.75" customHeight="1" x14ac:dyDescent="0.25">
      <c r="A338" s="185"/>
      <c r="B338" s="49" t="s">
        <v>81</v>
      </c>
      <c r="C338" s="49" t="s">
        <v>82</v>
      </c>
      <c r="D338" s="49" t="s">
        <v>83</v>
      </c>
      <c r="E338" s="49" t="s">
        <v>84</v>
      </c>
      <c r="F338" s="49" t="s">
        <v>85</v>
      </c>
      <c r="G338" s="49" t="s">
        <v>86</v>
      </c>
      <c r="H338" s="49" t="s">
        <v>87</v>
      </c>
      <c r="I338" s="49" t="s">
        <v>88</v>
      </c>
      <c r="J338" s="211"/>
      <c r="K338" s="210"/>
      <c r="L338" s="210"/>
      <c r="M338" s="212"/>
      <c r="N338" s="210"/>
      <c r="O338" s="209"/>
      <c r="P338" s="209"/>
      <c r="Q338" s="210"/>
    </row>
    <row r="339" spans="1:18" ht="15.75" customHeight="1" x14ac:dyDescent="0.25">
      <c r="A339" s="49">
        <v>1901</v>
      </c>
      <c r="B339" s="50">
        <v>71</v>
      </c>
      <c r="C339" s="50"/>
      <c r="D339" s="50"/>
      <c r="E339" s="50"/>
      <c r="F339" s="50"/>
      <c r="G339" s="50"/>
      <c r="H339" s="50"/>
      <c r="I339" s="50"/>
      <c r="J339" s="82"/>
      <c r="K339" s="141"/>
      <c r="L339" s="142"/>
      <c r="M339" s="143"/>
      <c r="N339" s="133"/>
      <c r="O339" s="51">
        <f>B339</f>
        <v>71</v>
      </c>
      <c r="P339" s="134"/>
      <c r="Q339" s="133"/>
    </row>
    <row r="340" spans="1:18" ht="15.75" customHeight="1" x14ac:dyDescent="0.25">
      <c r="A340" s="49">
        <v>1902</v>
      </c>
      <c r="B340" s="50"/>
      <c r="C340" s="50">
        <v>67</v>
      </c>
      <c r="D340" s="50"/>
      <c r="E340" s="50"/>
      <c r="F340" s="50"/>
      <c r="G340" s="50"/>
      <c r="H340" s="50"/>
      <c r="I340" s="50"/>
      <c r="J340" s="82"/>
      <c r="K340" s="144"/>
      <c r="L340" s="81"/>
      <c r="M340" s="145"/>
      <c r="N340" s="52">
        <f>IF(C340=0,"",C340/B339)</f>
        <v>0.94366197183098588</v>
      </c>
      <c r="O340" s="53">
        <v>67</v>
      </c>
      <c r="P340" s="124">
        <f t="shared" ref="P340:P346" si="28">IF(O340=0,"",O340/O339)</f>
        <v>0.94366197183098588</v>
      </c>
      <c r="Q340" s="124">
        <f t="shared" ref="Q340:Q346" si="29">IF(O340=0,"",100%-P340)</f>
        <v>5.633802816901412E-2</v>
      </c>
    </row>
    <row r="341" spans="1:18" ht="15.75" customHeight="1" x14ac:dyDescent="0.25">
      <c r="A341" s="49">
        <v>2001</v>
      </c>
      <c r="B341" s="50"/>
      <c r="C341" s="50"/>
      <c r="D341" s="50">
        <v>61</v>
      </c>
      <c r="E341" s="50"/>
      <c r="F341" s="50"/>
      <c r="G341" s="50"/>
      <c r="H341" s="50"/>
      <c r="I341" s="50"/>
      <c r="J341" s="82"/>
      <c r="K341" s="144"/>
      <c r="L341" s="81"/>
      <c r="M341" s="145"/>
      <c r="N341" s="52">
        <f>IF(D341=0,"",D341/C340)</f>
        <v>0.91044776119402981</v>
      </c>
      <c r="O341" s="53">
        <v>65</v>
      </c>
      <c r="P341" s="124">
        <f t="shared" si="28"/>
        <v>0.97014925373134331</v>
      </c>
      <c r="Q341" s="124">
        <f t="shared" si="29"/>
        <v>2.9850746268656692E-2</v>
      </c>
      <c r="R341" s="8">
        <f>O341/O339</f>
        <v>0.91549295774647887</v>
      </c>
    </row>
    <row r="342" spans="1:18" ht="15.75" customHeight="1" x14ac:dyDescent="0.25">
      <c r="A342" s="49">
        <v>2002</v>
      </c>
      <c r="B342" s="50"/>
      <c r="C342" s="50"/>
      <c r="D342" s="50"/>
      <c r="E342" s="50">
        <v>61</v>
      </c>
      <c r="F342" s="50"/>
      <c r="G342" s="50"/>
      <c r="H342" s="50"/>
      <c r="I342" s="50"/>
      <c r="J342" s="82"/>
      <c r="K342" s="144"/>
      <c r="L342" s="81"/>
      <c r="M342" s="145"/>
      <c r="N342" s="52">
        <f>IF(E342=0,"",E342/D341)</f>
        <v>1</v>
      </c>
      <c r="O342" s="53">
        <v>63</v>
      </c>
      <c r="P342" s="124">
        <f t="shared" si="28"/>
        <v>0.96923076923076923</v>
      </c>
      <c r="Q342" s="124">
        <f t="shared" si="29"/>
        <v>3.0769230769230771E-2</v>
      </c>
    </row>
    <row r="343" spans="1:18" ht="15.75" customHeight="1" x14ac:dyDescent="0.25">
      <c r="A343" s="49">
        <v>2101</v>
      </c>
      <c r="B343" s="50"/>
      <c r="C343" s="50"/>
      <c r="D343" s="50"/>
      <c r="E343" s="50"/>
      <c r="F343" s="50">
        <v>60</v>
      </c>
      <c r="G343" s="50"/>
      <c r="H343" s="50"/>
      <c r="I343" s="50"/>
      <c r="J343" s="82"/>
      <c r="K343" s="144"/>
      <c r="L343" s="81"/>
      <c r="M343" s="145"/>
      <c r="N343" s="52">
        <f>IF(F343=0,"",F343/E342)</f>
        <v>0.98360655737704916</v>
      </c>
      <c r="O343" s="53">
        <v>63</v>
      </c>
      <c r="P343" s="124">
        <f t="shared" si="28"/>
        <v>1</v>
      </c>
      <c r="Q343" s="124">
        <f t="shared" si="29"/>
        <v>0</v>
      </c>
    </row>
    <row r="344" spans="1:18" ht="15.75" customHeight="1" x14ac:dyDescent="0.25">
      <c r="A344" s="49">
        <v>2102</v>
      </c>
      <c r="B344" s="50"/>
      <c r="C344" s="50"/>
      <c r="D344" s="50"/>
      <c r="E344" s="50"/>
      <c r="F344" s="50"/>
      <c r="G344" s="50">
        <v>60</v>
      </c>
      <c r="H344" s="50"/>
      <c r="I344" s="50"/>
      <c r="J344" s="82"/>
      <c r="K344" s="144"/>
      <c r="L344" s="81"/>
      <c r="M344" s="145"/>
      <c r="N344" s="52">
        <f>IF(G344=0,"",G344/F343)</f>
        <v>1</v>
      </c>
      <c r="O344" s="53">
        <v>63</v>
      </c>
      <c r="P344" s="124">
        <f t="shared" si="28"/>
        <v>1</v>
      </c>
      <c r="Q344" s="124">
        <f t="shared" si="29"/>
        <v>0</v>
      </c>
    </row>
    <row r="345" spans="1:18" ht="15.75" customHeight="1" x14ac:dyDescent="0.25">
      <c r="A345" s="49">
        <v>2201</v>
      </c>
      <c r="B345" s="50"/>
      <c r="C345" s="50"/>
      <c r="D345" s="50"/>
      <c r="E345" s="50"/>
      <c r="F345" s="50"/>
      <c r="G345" s="50"/>
      <c r="H345" s="50">
        <v>56</v>
      </c>
      <c r="I345" s="50"/>
      <c r="J345" s="82"/>
      <c r="K345" s="144"/>
      <c r="L345" s="81"/>
      <c r="M345" s="145"/>
      <c r="N345" s="52">
        <f>IF(H345=0,"",H345/G344)</f>
        <v>0.93333333333333335</v>
      </c>
      <c r="O345" s="53">
        <v>61</v>
      </c>
      <c r="P345" s="124">
        <f t="shared" si="28"/>
        <v>0.96825396825396826</v>
      </c>
      <c r="Q345" s="124">
        <f t="shared" si="29"/>
        <v>3.1746031746031744E-2</v>
      </c>
    </row>
    <row r="346" spans="1:18" ht="15.75" customHeight="1" x14ac:dyDescent="0.25">
      <c r="A346" s="49">
        <v>2202</v>
      </c>
      <c r="B346" s="50"/>
      <c r="C346" s="50"/>
      <c r="D346" s="50"/>
      <c r="E346" s="50"/>
      <c r="F346" s="50"/>
      <c r="G346" s="50"/>
      <c r="H346" s="50"/>
      <c r="I346" s="50">
        <v>59</v>
      </c>
      <c r="J346" s="82">
        <v>1</v>
      </c>
      <c r="K346" s="144"/>
      <c r="L346" s="81"/>
      <c r="M346" s="145"/>
      <c r="N346" s="52">
        <f>IF(I346=0,"",I346/H345)</f>
        <v>1.0535714285714286</v>
      </c>
      <c r="O346" s="53">
        <v>61</v>
      </c>
      <c r="P346" s="124">
        <f t="shared" si="28"/>
        <v>1</v>
      </c>
      <c r="Q346" s="124">
        <f t="shared" si="29"/>
        <v>0</v>
      </c>
    </row>
    <row r="347" spans="1:18" ht="15.75" customHeight="1" x14ac:dyDescent="0.25">
      <c r="A347" s="49">
        <v>2301</v>
      </c>
      <c r="B347" s="50"/>
      <c r="C347" s="50"/>
      <c r="D347" s="50"/>
      <c r="E347" s="50"/>
      <c r="F347" s="50"/>
      <c r="G347" s="50"/>
      <c r="H347" s="50"/>
      <c r="I347" s="50">
        <v>11</v>
      </c>
      <c r="J347" s="82"/>
      <c r="K347" s="144"/>
      <c r="L347" s="81"/>
      <c r="M347" s="81"/>
      <c r="N347" s="79"/>
      <c r="O347" s="53">
        <v>13</v>
      </c>
      <c r="P347" s="136"/>
      <c r="Q347" s="79"/>
    </row>
    <row r="348" spans="1:18" ht="15.75" customHeight="1" x14ac:dyDescent="0.25">
      <c r="A348" s="49">
        <v>2302</v>
      </c>
      <c r="B348" s="50"/>
      <c r="C348" s="50"/>
      <c r="D348" s="50"/>
      <c r="E348" s="50"/>
      <c r="F348" s="50"/>
      <c r="G348" s="50"/>
      <c r="H348" s="50"/>
      <c r="I348" s="50">
        <v>3</v>
      </c>
      <c r="J348" s="82">
        <v>47</v>
      </c>
      <c r="K348" s="144"/>
      <c r="L348" s="81"/>
      <c r="M348" s="137"/>
      <c r="N348" s="79"/>
      <c r="O348" s="53">
        <v>3</v>
      </c>
      <c r="P348" s="136"/>
      <c r="Q348" s="79"/>
      <c r="R348" s="29"/>
    </row>
    <row r="349" spans="1:18" ht="15.75" customHeight="1" x14ac:dyDescent="0.25">
      <c r="A349" s="49">
        <v>2401</v>
      </c>
      <c r="B349" s="50"/>
      <c r="C349" s="50"/>
      <c r="D349" s="50"/>
      <c r="E349" s="50"/>
      <c r="F349" s="50"/>
      <c r="G349" s="50"/>
      <c r="H349" s="50"/>
      <c r="I349" s="50"/>
      <c r="J349" s="82">
        <v>10</v>
      </c>
      <c r="K349" s="144"/>
      <c r="L349" s="81"/>
      <c r="M349" s="137"/>
      <c r="N349" s="79"/>
      <c r="O349" s="53"/>
      <c r="P349" s="136"/>
      <c r="Q349" s="79"/>
      <c r="R349" s="29"/>
    </row>
    <row r="350" spans="1:18" ht="15.75" customHeight="1" x14ac:dyDescent="0.25">
      <c r="A350" s="49">
        <v>2402</v>
      </c>
      <c r="B350" s="50"/>
      <c r="C350" s="50"/>
      <c r="D350" s="50"/>
      <c r="E350" s="50"/>
      <c r="F350" s="50"/>
      <c r="G350" s="50"/>
      <c r="H350" s="50"/>
      <c r="I350" s="50"/>
      <c r="J350" s="82">
        <v>3</v>
      </c>
      <c r="K350" s="144"/>
      <c r="L350" s="81"/>
      <c r="M350" s="137"/>
      <c r="N350" s="79"/>
      <c r="O350" s="56"/>
      <c r="P350" s="136"/>
      <c r="Q350" s="79"/>
      <c r="R350" s="29"/>
    </row>
    <row r="351" spans="1:18" ht="15.75" customHeight="1" x14ac:dyDescent="0.25">
      <c r="A351" s="49">
        <v>2501</v>
      </c>
      <c r="B351" s="50"/>
      <c r="C351" s="50"/>
      <c r="D351" s="50"/>
      <c r="E351" s="50"/>
      <c r="F351" s="50"/>
      <c r="G351" s="50"/>
      <c r="H351" s="50"/>
      <c r="I351" s="50"/>
      <c r="J351" s="82"/>
      <c r="K351" s="144"/>
      <c r="L351" s="81"/>
      <c r="M351" s="137"/>
      <c r="N351" s="81"/>
      <c r="O351" s="137"/>
      <c r="P351" s="138"/>
      <c r="Q351" s="79"/>
      <c r="R351" s="29"/>
    </row>
    <row r="352" spans="1:18" ht="15.75" customHeight="1" x14ac:dyDescent="0.25">
      <c r="A352" s="49">
        <v>2502</v>
      </c>
      <c r="B352" s="50"/>
      <c r="C352" s="50"/>
      <c r="D352" s="50"/>
      <c r="E352" s="50"/>
      <c r="F352" s="50"/>
      <c r="G352" s="50"/>
      <c r="H352" s="50"/>
      <c r="I352" s="50"/>
      <c r="J352" s="82"/>
      <c r="K352" s="144"/>
      <c r="L352" s="81"/>
      <c r="M352" s="137"/>
      <c r="N352" s="126" t="s">
        <v>63</v>
      </c>
      <c r="O352" s="127">
        <v>58</v>
      </c>
      <c r="P352" s="158">
        <f>J355</f>
        <v>61</v>
      </c>
      <c r="Q352" s="129" t="s">
        <v>10</v>
      </c>
      <c r="R352" s="29"/>
    </row>
    <row r="353" spans="1:18" ht="15.75" customHeight="1" x14ac:dyDescent="0.25">
      <c r="A353" s="49">
        <v>2601</v>
      </c>
      <c r="B353" s="50"/>
      <c r="C353" s="50"/>
      <c r="D353" s="50"/>
      <c r="E353" s="50"/>
      <c r="F353" s="50"/>
      <c r="G353" s="50"/>
      <c r="H353" s="50"/>
      <c r="I353" s="50"/>
      <c r="J353" s="82"/>
      <c r="K353" s="144"/>
      <c r="L353" s="81"/>
      <c r="M353" s="137"/>
      <c r="N353" s="130" t="s">
        <v>64</v>
      </c>
      <c r="O353" s="57">
        <f>IF(O352/B339=0,"",O352/B339)</f>
        <v>0.81690140845070425</v>
      </c>
      <c r="P353" s="159">
        <f>IF(O352/P352=0,"",O352/P352)</f>
        <v>0.95081967213114749</v>
      </c>
      <c r="Q353" s="132" t="s">
        <v>65</v>
      </c>
      <c r="R353" s="29"/>
    </row>
    <row r="354" spans="1:18" ht="15.75" customHeight="1" x14ac:dyDescent="0.25">
      <c r="A354" s="49">
        <v>2602</v>
      </c>
      <c r="B354" s="50"/>
      <c r="C354" s="50"/>
      <c r="D354" s="50"/>
      <c r="E354" s="50"/>
      <c r="F354" s="50"/>
      <c r="G354" s="50"/>
      <c r="H354" s="50"/>
      <c r="I354" s="50"/>
      <c r="J354" s="82"/>
      <c r="K354" s="146"/>
      <c r="L354" s="147"/>
      <c r="M354" s="148"/>
      <c r="N354" s="92"/>
      <c r="O354" s="139"/>
      <c r="P354" s="139"/>
      <c r="Q354" s="140"/>
      <c r="R354" s="29"/>
    </row>
    <row r="355" spans="1:18" ht="18" customHeight="1" x14ac:dyDescent="0.25">
      <c r="A355" s="28"/>
      <c r="B355" s="190" t="s">
        <v>90</v>
      </c>
      <c r="C355" s="190"/>
      <c r="D355" s="190"/>
      <c r="E355" s="190"/>
      <c r="F355" s="190"/>
      <c r="G355" s="190"/>
      <c r="H355" s="190"/>
      <c r="I355" s="190"/>
      <c r="J355" s="59">
        <f>SUM(J339:J351)</f>
        <v>61</v>
      </c>
      <c r="K355" s="60">
        <f>SUM(J346:J348)/B339</f>
        <v>0.676056338028169</v>
      </c>
      <c r="L355" s="60">
        <f>IF(J355=0,"",J355/B339)</f>
        <v>0.85915492957746475</v>
      </c>
      <c r="M355" s="60">
        <f>IF(J346=0,"0%",L355-K355)</f>
        <v>0.18309859154929575</v>
      </c>
      <c r="N355" s="1"/>
      <c r="O355" s="1"/>
      <c r="P355" s="29"/>
      <c r="Q355" s="25"/>
    </row>
    <row r="356" spans="1:18" ht="12.75" customHeight="1" x14ac:dyDescent="0.2"/>
    <row r="357" spans="1:18" ht="12.75" customHeight="1" x14ac:dyDescent="0.2"/>
    <row r="358" spans="1:18" ht="26.25" customHeight="1" x14ac:dyDescent="0.4">
      <c r="B358" s="188" t="s">
        <v>101</v>
      </c>
      <c r="C358" s="189"/>
      <c r="D358" s="189"/>
      <c r="E358" s="189"/>
      <c r="F358" s="189"/>
      <c r="G358" s="189"/>
      <c r="H358" s="189"/>
      <c r="I358" s="189"/>
      <c r="J358" s="119" t="s">
        <v>109</v>
      </c>
      <c r="K358" s="48"/>
      <c r="L358" s="48"/>
      <c r="M358" s="29"/>
      <c r="N358" s="1"/>
      <c r="O358" s="29"/>
      <c r="P358" s="29"/>
      <c r="Q358" s="29"/>
    </row>
    <row r="359" spans="1:18" ht="20.25" customHeight="1" x14ac:dyDescent="0.2">
      <c r="A359" s="192" t="s">
        <v>9</v>
      </c>
      <c r="B359" s="193" t="s">
        <v>80</v>
      </c>
      <c r="C359" s="194"/>
      <c r="D359" s="194"/>
      <c r="E359" s="194"/>
      <c r="F359" s="194"/>
      <c r="G359" s="194"/>
      <c r="H359" s="194"/>
      <c r="I359" s="194"/>
      <c r="J359" s="196" t="s">
        <v>10</v>
      </c>
      <c r="K359" s="184" t="s">
        <v>2</v>
      </c>
      <c r="L359" s="184" t="s">
        <v>3</v>
      </c>
      <c r="M359" s="191" t="s">
        <v>4</v>
      </c>
      <c r="N359" s="184" t="s">
        <v>5</v>
      </c>
      <c r="O359" s="198" t="s">
        <v>6</v>
      </c>
      <c r="P359" s="198" t="s">
        <v>7</v>
      </c>
      <c r="Q359" s="184" t="s">
        <v>8</v>
      </c>
    </row>
    <row r="360" spans="1:18" ht="15.75" customHeight="1" x14ac:dyDescent="0.25">
      <c r="A360" s="185"/>
      <c r="B360" s="49" t="s">
        <v>81</v>
      </c>
      <c r="C360" s="49" t="s">
        <v>82</v>
      </c>
      <c r="D360" s="49" t="s">
        <v>83</v>
      </c>
      <c r="E360" s="49" t="s">
        <v>84</v>
      </c>
      <c r="F360" s="49" t="s">
        <v>85</v>
      </c>
      <c r="G360" s="49" t="s">
        <v>86</v>
      </c>
      <c r="H360" s="49" t="s">
        <v>87</v>
      </c>
      <c r="I360" s="49" t="s">
        <v>88</v>
      </c>
      <c r="J360" s="211"/>
      <c r="K360" s="210"/>
      <c r="L360" s="210"/>
      <c r="M360" s="212"/>
      <c r="N360" s="210"/>
      <c r="O360" s="209"/>
      <c r="P360" s="209"/>
      <c r="Q360" s="210"/>
    </row>
    <row r="361" spans="1:18" ht="15.75" customHeight="1" x14ac:dyDescent="0.25">
      <c r="A361" s="49">
        <v>1902</v>
      </c>
      <c r="B361" s="50">
        <v>100</v>
      </c>
      <c r="C361" s="50"/>
      <c r="D361" s="50"/>
      <c r="E361" s="50"/>
      <c r="F361" s="50"/>
      <c r="G361" s="50"/>
      <c r="H361" s="50"/>
      <c r="I361" s="50"/>
      <c r="J361" s="82"/>
      <c r="K361" s="141"/>
      <c r="L361" s="142"/>
      <c r="M361" s="143"/>
      <c r="N361" s="133"/>
      <c r="O361" s="51">
        <f>B361</f>
        <v>100</v>
      </c>
      <c r="P361" s="134"/>
      <c r="Q361" s="133"/>
    </row>
    <row r="362" spans="1:18" ht="15.75" customHeight="1" x14ac:dyDescent="0.25">
      <c r="A362" s="49">
        <v>2001</v>
      </c>
      <c r="B362" s="50"/>
      <c r="C362" s="50">
        <v>90</v>
      </c>
      <c r="D362" s="50"/>
      <c r="E362" s="50"/>
      <c r="F362" s="50"/>
      <c r="G362" s="50"/>
      <c r="H362" s="50"/>
      <c r="I362" s="50"/>
      <c r="J362" s="82"/>
      <c r="K362" s="144"/>
      <c r="L362" s="81"/>
      <c r="M362" s="145"/>
      <c r="N362" s="52">
        <f>IF(C362=0,"",C362/B361)</f>
        <v>0.9</v>
      </c>
      <c r="O362" s="53">
        <v>90</v>
      </c>
      <c r="P362" s="124">
        <f t="shared" ref="P362:P368" si="30">IF(O362=0,"",O362/O361)</f>
        <v>0.9</v>
      </c>
      <c r="Q362" s="124">
        <f t="shared" ref="Q362:Q368" si="31">IF(O362=0,"",100%-P362)</f>
        <v>9.9999999999999978E-2</v>
      </c>
    </row>
    <row r="363" spans="1:18" ht="15.75" customHeight="1" x14ac:dyDescent="0.25">
      <c r="A363" s="49">
        <v>2002</v>
      </c>
      <c r="B363" s="50"/>
      <c r="C363" s="50"/>
      <c r="D363" s="50">
        <v>84</v>
      </c>
      <c r="E363" s="50"/>
      <c r="F363" s="50"/>
      <c r="G363" s="50"/>
      <c r="H363" s="50"/>
      <c r="I363" s="50"/>
      <c r="J363" s="82"/>
      <c r="K363" s="144"/>
      <c r="L363" s="81"/>
      <c r="M363" s="145"/>
      <c r="N363" s="52">
        <f>IF(D363=0,"",D363/C362)</f>
        <v>0.93333333333333335</v>
      </c>
      <c r="O363" s="53">
        <v>85</v>
      </c>
      <c r="P363" s="124">
        <f t="shared" si="30"/>
        <v>0.94444444444444442</v>
      </c>
      <c r="Q363" s="124">
        <f t="shared" si="31"/>
        <v>5.555555555555558E-2</v>
      </c>
      <c r="R363" s="8">
        <f>O363/O361</f>
        <v>0.85</v>
      </c>
    </row>
    <row r="364" spans="1:18" ht="15.75" customHeight="1" x14ac:dyDescent="0.25">
      <c r="A364" s="49">
        <v>2101</v>
      </c>
      <c r="B364" s="50"/>
      <c r="C364" s="50"/>
      <c r="D364" s="50"/>
      <c r="E364" s="50">
        <v>84</v>
      </c>
      <c r="F364" s="50"/>
      <c r="G364" s="50"/>
      <c r="H364" s="50"/>
      <c r="I364" s="50"/>
      <c r="J364" s="82"/>
      <c r="K364" s="144"/>
      <c r="L364" s="81"/>
      <c r="M364" s="145"/>
      <c r="N364" s="52">
        <f>IF(E364=0,"",E364/D363)</f>
        <v>1</v>
      </c>
      <c r="O364" s="53">
        <v>85</v>
      </c>
      <c r="P364" s="124">
        <f t="shared" si="30"/>
        <v>1</v>
      </c>
      <c r="Q364" s="124">
        <f t="shared" si="31"/>
        <v>0</v>
      </c>
    </row>
    <row r="365" spans="1:18" ht="15.75" customHeight="1" x14ac:dyDescent="0.25">
      <c r="A365" s="49">
        <v>2102</v>
      </c>
      <c r="B365" s="50"/>
      <c r="C365" s="50"/>
      <c r="D365" s="50"/>
      <c r="E365" s="50"/>
      <c r="F365" s="50">
        <v>81</v>
      </c>
      <c r="G365" s="50"/>
      <c r="H365" s="50"/>
      <c r="I365" s="50"/>
      <c r="J365" s="82"/>
      <c r="K365" s="144"/>
      <c r="L365" s="81"/>
      <c r="M365" s="145"/>
      <c r="N365" s="52">
        <f>IF(F365=0,"",F365/E364)</f>
        <v>0.9642857142857143</v>
      </c>
      <c r="O365" s="53">
        <v>83</v>
      </c>
      <c r="P365" s="124">
        <f t="shared" si="30"/>
        <v>0.97647058823529409</v>
      </c>
      <c r="Q365" s="124">
        <f t="shared" si="31"/>
        <v>2.352941176470591E-2</v>
      </c>
    </row>
    <row r="366" spans="1:18" ht="15.75" customHeight="1" x14ac:dyDescent="0.25">
      <c r="A366" s="49">
        <v>2201</v>
      </c>
      <c r="B366" s="50"/>
      <c r="C366" s="50"/>
      <c r="D366" s="50"/>
      <c r="E366" s="50"/>
      <c r="F366" s="50"/>
      <c r="G366" s="50">
        <v>81</v>
      </c>
      <c r="H366" s="50"/>
      <c r="I366" s="50"/>
      <c r="J366" s="82"/>
      <c r="K366" s="144"/>
      <c r="L366" s="81"/>
      <c r="M366" s="145"/>
      <c r="N366" s="52">
        <f>IF(G366=0,"",G366/F365)</f>
        <v>1</v>
      </c>
      <c r="O366" s="53">
        <v>81</v>
      </c>
      <c r="P366" s="124">
        <f t="shared" si="30"/>
        <v>0.97590361445783136</v>
      </c>
      <c r="Q366" s="124">
        <f t="shared" si="31"/>
        <v>2.4096385542168641E-2</v>
      </c>
    </row>
    <row r="367" spans="1:18" ht="15.75" customHeight="1" x14ac:dyDescent="0.25">
      <c r="A367" s="49">
        <v>2202</v>
      </c>
      <c r="B367" s="50"/>
      <c r="C367" s="50"/>
      <c r="D367" s="50"/>
      <c r="E367" s="50"/>
      <c r="F367" s="50"/>
      <c r="G367" s="50"/>
      <c r="H367" s="50">
        <v>79</v>
      </c>
      <c r="I367" s="50"/>
      <c r="J367" s="82"/>
      <c r="K367" s="144"/>
      <c r="L367" s="81"/>
      <c r="M367" s="145"/>
      <c r="N367" s="52">
        <f>IF(H367=0,"",H367/G366)</f>
        <v>0.97530864197530864</v>
      </c>
      <c r="O367" s="53">
        <v>79</v>
      </c>
      <c r="P367" s="124">
        <f t="shared" si="30"/>
        <v>0.97530864197530864</v>
      </c>
      <c r="Q367" s="124">
        <f t="shared" si="31"/>
        <v>2.4691358024691357E-2</v>
      </c>
    </row>
    <row r="368" spans="1:18" ht="15.75" customHeight="1" x14ac:dyDescent="0.25">
      <c r="A368" s="49">
        <v>2301</v>
      </c>
      <c r="B368" s="50"/>
      <c r="C368" s="50"/>
      <c r="D368" s="50"/>
      <c r="E368" s="50"/>
      <c r="F368" s="50"/>
      <c r="G368" s="50"/>
      <c r="H368" s="50"/>
      <c r="I368" s="50">
        <v>72</v>
      </c>
      <c r="J368" s="82"/>
      <c r="K368" s="144"/>
      <c r="L368" s="81"/>
      <c r="M368" s="145"/>
      <c r="N368" s="52">
        <f>IF(I368=0,"",I368/H367)</f>
        <v>0.91139240506329111</v>
      </c>
      <c r="O368" s="53">
        <v>78</v>
      </c>
      <c r="P368" s="124">
        <f t="shared" si="30"/>
        <v>0.98734177215189878</v>
      </c>
      <c r="Q368" s="124">
        <f t="shared" si="31"/>
        <v>1.2658227848101222E-2</v>
      </c>
    </row>
    <row r="369" spans="1:18" ht="15.75" customHeight="1" x14ac:dyDescent="0.25">
      <c r="A369" s="49">
        <v>2302</v>
      </c>
      <c r="B369" s="50"/>
      <c r="C369" s="50"/>
      <c r="D369" s="50"/>
      <c r="E369" s="50"/>
      <c r="F369" s="50"/>
      <c r="G369" s="50"/>
      <c r="H369" s="50"/>
      <c r="I369" s="50">
        <v>9</v>
      </c>
      <c r="J369" s="82"/>
      <c r="K369" s="144"/>
      <c r="L369" s="81"/>
      <c r="M369" s="81"/>
      <c r="N369" s="79"/>
      <c r="O369" s="53">
        <v>11</v>
      </c>
      <c r="P369" s="136"/>
      <c r="Q369" s="79"/>
    </row>
    <row r="370" spans="1:18" ht="15.75" customHeight="1" x14ac:dyDescent="0.25">
      <c r="A370" s="49">
        <v>2401</v>
      </c>
      <c r="B370" s="50"/>
      <c r="C370" s="50"/>
      <c r="D370" s="50"/>
      <c r="E370" s="50"/>
      <c r="F370" s="50"/>
      <c r="G370" s="50"/>
      <c r="H370" s="50"/>
      <c r="I370" s="50">
        <v>6</v>
      </c>
      <c r="J370" s="82">
        <v>65</v>
      </c>
      <c r="K370" s="144"/>
      <c r="L370" s="81"/>
      <c r="M370" s="137"/>
      <c r="N370" s="79"/>
      <c r="O370" s="53">
        <v>6</v>
      </c>
      <c r="P370" s="136"/>
      <c r="Q370" s="79"/>
      <c r="R370" s="29"/>
    </row>
    <row r="371" spans="1:18" ht="15.75" customHeight="1" x14ac:dyDescent="0.25">
      <c r="A371" s="49">
        <v>2402</v>
      </c>
      <c r="B371" s="50"/>
      <c r="C371" s="50"/>
      <c r="D371" s="50"/>
      <c r="E371" s="50"/>
      <c r="F371" s="50"/>
      <c r="G371" s="50"/>
      <c r="H371" s="50"/>
      <c r="I371" s="50">
        <v>1</v>
      </c>
      <c r="J371" s="82">
        <v>10</v>
      </c>
      <c r="K371" s="144"/>
      <c r="L371" s="81"/>
      <c r="M371" s="137"/>
      <c r="N371" s="79"/>
      <c r="O371" s="53">
        <v>1</v>
      </c>
      <c r="P371" s="136"/>
      <c r="Q371" s="79"/>
      <c r="R371" s="29"/>
    </row>
    <row r="372" spans="1:18" ht="15.75" customHeight="1" x14ac:dyDescent="0.25">
      <c r="A372" s="49">
        <v>2501</v>
      </c>
      <c r="B372" s="50"/>
      <c r="C372" s="50"/>
      <c r="D372" s="50"/>
      <c r="E372" s="50"/>
      <c r="F372" s="50"/>
      <c r="G372" s="50"/>
      <c r="H372" s="50"/>
      <c r="I372" s="50"/>
      <c r="J372" s="82"/>
      <c r="K372" s="144"/>
      <c r="L372" s="81"/>
      <c r="M372" s="137"/>
      <c r="N372" s="79"/>
      <c r="O372" s="56"/>
      <c r="P372" s="136"/>
      <c r="Q372" s="79"/>
      <c r="R372" s="29"/>
    </row>
    <row r="373" spans="1:18" ht="15.75" customHeight="1" x14ac:dyDescent="0.25">
      <c r="A373" s="49">
        <v>2502</v>
      </c>
      <c r="B373" s="50"/>
      <c r="C373" s="50"/>
      <c r="D373" s="50"/>
      <c r="E373" s="50"/>
      <c r="F373" s="50"/>
      <c r="G373" s="50"/>
      <c r="H373" s="50"/>
      <c r="I373" s="50"/>
      <c r="J373" s="82"/>
      <c r="K373" s="144"/>
      <c r="L373" s="81"/>
      <c r="M373" s="137"/>
      <c r="N373" s="81"/>
      <c r="O373" s="137"/>
      <c r="P373" s="138"/>
      <c r="Q373" s="79"/>
      <c r="R373" s="29"/>
    </row>
    <row r="374" spans="1:18" ht="15.75" customHeight="1" x14ac:dyDescent="0.25">
      <c r="A374" s="49">
        <v>2601</v>
      </c>
      <c r="B374" s="50"/>
      <c r="C374" s="50"/>
      <c r="D374" s="50"/>
      <c r="E374" s="50"/>
      <c r="F374" s="50"/>
      <c r="G374" s="50"/>
      <c r="H374" s="50"/>
      <c r="I374" s="50"/>
      <c r="J374" s="82"/>
      <c r="K374" s="144"/>
      <c r="L374" s="81"/>
      <c r="M374" s="137"/>
      <c r="N374" s="126" t="s">
        <v>63</v>
      </c>
      <c r="O374" s="127">
        <v>41</v>
      </c>
      <c r="P374" s="128">
        <f>J377</f>
        <v>75</v>
      </c>
      <c r="Q374" s="129" t="s">
        <v>10</v>
      </c>
      <c r="R374" s="29"/>
    </row>
    <row r="375" spans="1:18" ht="15.75" customHeight="1" x14ac:dyDescent="0.25">
      <c r="A375" s="49">
        <v>2602</v>
      </c>
      <c r="B375" s="50"/>
      <c r="C375" s="50"/>
      <c r="D375" s="50"/>
      <c r="E375" s="50"/>
      <c r="F375" s="50"/>
      <c r="G375" s="50"/>
      <c r="H375" s="50"/>
      <c r="I375" s="50"/>
      <c r="J375" s="82"/>
      <c r="K375" s="144"/>
      <c r="L375" s="81"/>
      <c r="M375" s="137"/>
      <c r="N375" s="130" t="s">
        <v>64</v>
      </c>
      <c r="O375" s="57">
        <f>IF(O374/B361=0,"",O374/B361)</f>
        <v>0.41</v>
      </c>
      <c r="P375" s="131">
        <f>IF(O374/P374=0,"",O374/P374)</f>
        <v>0.54666666666666663</v>
      </c>
      <c r="Q375" s="132" t="s">
        <v>65</v>
      </c>
      <c r="R375" s="29"/>
    </row>
    <row r="376" spans="1:18" ht="15.75" customHeight="1" x14ac:dyDescent="0.25">
      <c r="A376" s="49">
        <v>2701</v>
      </c>
      <c r="B376" s="50"/>
      <c r="C376" s="50"/>
      <c r="D376" s="50"/>
      <c r="E376" s="50"/>
      <c r="F376" s="50"/>
      <c r="G376" s="50"/>
      <c r="H376" s="50"/>
      <c r="I376" s="50"/>
      <c r="J376" s="82"/>
      <c r="K376" s="146"/>
      <c r="L376" s="147"/>
      <c r="M376" s="148"/>
      <c r="N376" s="92"/>
      <c r="O376" s="139"/>
      <c r="P376" s="139"/>
      <c r="Q376" s="140"/>
      <c r="R376" s="29"/>
    </row>
    <row r="377" spans="1:18" ht="18" customHeight="1" x14ac:dyDescent="0.25">
      <c r="A377" s="28"/>
      <c r="B377" s="190" t="s">
        <v>90</v>
      </c>
      <c r="C377" s="190"/>
      <c r="D377" s="190"/>
      <c r="E377" s="190"/>
      <c r="F377" s="190"/>
      <c r="G377" s="190"/>
      <c r="H377" s="190"/>
      <c r="I377" s="190"/>
      <c r="J377" s="59">
        <f>SUM(J361:J373)</f>
        <v>75</v>
      </c>
      <c r="K377" s="60">
        <f>SUM(J368:J370)/B361</f>
        <v>0.65</v>
      </c>
      <c r="L377" s="60">
        <f>IF(J377=0,"",J377/B361)</f>
        <v>0.75</v>
      </c>
      <c r="M377" s="60">
        <f>L377-K377</f>
        <v>9.9999999999999978E-2</v>
      </c>
      <c r="N377" s="1"/>
      <c r="O377" s="1"/>
      <c r="P377" s="29"/>
      <c r="Q377" s="25"/>
    </row>
    <row r="378" spans="1:18" ht="12.75" customHeight="1" x14ac:dyDescent="0.2"/>
    <row r="379" spans="1:18" ht="12.75" customHeight="1" x14ac:dyDescent="0.2"/>
    <row r="380" spans="1:18" ht="26.25" x14ac:dyDescent="0.4">
      <c r="B380" s="188" t="s">
        <v>101</v>
      </c>
      <c r="C380" s="189"/>
      <c r="D380" s="189"/>
      <c r="E380" s="189"/>
      <c r="F380" s="189"/>
      <c r="G380" s="189"/>
      <c r="H380" s="189"/>
      <c r="I380" s="189"/>
      <c r="J380" s="119" t="s">
        <v>110</v>
      </c>
      <c r="K380" s="48"/>
      <c r="L380" s="48"/>
      <c r="M380" s="29"/>
      <c r="N380" s="1"/>
      <c r="O380" s="29"/>
      <c r="P380" s="29"/>
      <c r="Q380" s="29"/>
    </row>
    <row r="381" spans="1:18" ht="20.25" x14ac:dyDescent="0.2">
      <c r="A381" s="192" t="s">
        <v>9</v>
      </c>
      <c r="B381" s="193" t="s">
        <v>80</v>
      </c>
      <c r="C381" s="194"/>
      <c r="D381" s="194"/>
      <c r="E381" s="194"/>
      <c r="F381" s="194"/>
      <c r="G381" s="194"/>
      <c r="H381" s="194"/>
      <c r="I381" s="194"/>
      <c r="J381" s="196" t="s">
        <v>10</v>
      </c>
      <c r="K381" s="184" t="s">
        <v>2</v>
      </c>
      <c r="L381" s="184" t="s">
        <v>3</v>
      </c>
      <c r="M381" s="191" t="s">
        <v>4</v>
      </c>
      <c r="N381" s="184" t="s">
        <v>5</v>
      </c>
      <c r="O381" s="198" t="s">
        <v>6</v>
      </c>
      <c r="P381" s="198" t="s">
        <v>7</v>
      </c>
      <c r="Q381" s="184" t="s">
        <v>8</v>
      </c>
    </row>
    <row r="382" spans="1:18" ht="15.75" x14ac:dyDescent="0.25">
      <c r="A382" s="185"/>
      <c r="B382" s="49" t="s">
        <v>81</v>
      </c>
      <c r="C382" s="49" t="s">
        <v>82</v>
      </c>
      <c r="D382" s="49" t="s">
        <v>83</v>
      </c>
      <c r="E382" s="49" t="s">
        <v>84</v>
      </c>
      <c r="F382" s="49" t="s">
        <v>85</v>
      </c>
      <c r="G382" s="49" t="s">
        <v>86</v>
      </c>
      <c r="H382" s="49" t="s">
        <v>87</v>
      </c>
      <c r="I382" s="49" t="s">
        <v>88</v>
      </c>
      <c r="J382" s="211"/>
      <c r="K382" s="210"/>
      <c r="L382" s="210"/>
      <c r="M382" s="212"/>
      <c r="N382" s="210"/>
      <c r="O382" s="209"/>
      <c r="P382" s="209"/>
      <c r="Q382" s="210"/>
    </row>
    <row r="383" spans="1:18" ht="15.75" customHeight="1" x14ac:dyDescent="0.25">
      <c r="A383" s="49">
        <v>2001</v>
      </c>
      <c r="B383" s="50">
        <v>66</v>
      </c>
      <c r="C383" s="50"/>
      <c r="D383" s="50"/>
      <c r="E383" s="50"/>
      <c r="F383" s="50"/>
      <c r="G383" s="50"/>
      <c r="H383" s="50"/>
      <c r="I383" s="50"/>
      <c r="J383" s="82"/>
      <c r="K383" s="141"/>
      <c r="L383" s="142"/>
      <c r="M383" s="143"/>
      <c r="N383" s="133"/>
      <c r="O383" s="51">
        <f>B383</f>
        <v>66</v>
      </c>
      <c r="P383" s="134"/>
      <c r="Q383" s="133"/>
    </row>
    <row r="384" spans="1:18" ht="15.75" customHeight="1" x14ac:dyDescent="0.25">
      <c r="A384" s="49">
        <v>2002</v>
      </c>
      <c r="B384" s="50"/>
      <c r="C384" s="50">
        <v>61</v>
      </c>
      <c r="D384" s="50"/>
      <c r="E384" s="50"/>
      <c r="F384" s="50"/>
      <c r="G384" s="50"/>
      <c r="H384" s="50"/>
      <c r="I384" s="50"/>
      <c r="J384" s="82"/>
      <c r="K384" s="144"/>
      <c r="L384" s="81"/>
      <c r="M384" s="145"/>
      <c r="N384" s="52">
        <f>IF(C384=0,"",C384/B383)</f>
        <v>0.9242424242424242</v>
      </c>
      <c r="O384" s="53">
        <v>61</v>
      </c>
      <c r="P384" s="124">
        <f t="shared" ref="P384:P390" si="32">IF(O384=0,"",O384/O383)</f>
        <v>0.9242424242424242</v>
      </c>
      <c r="Q384" s="124">
        <f t="shared" ref="Q384:Q390" si="33">IF(O384=0,"",100%-P384)</f>
        <v>7.5757575757575801E-2</v>
      </c>
    </row>
    <row r="385" spans="1:18" ht="15.75" customHeight="1" x14ac:dyDescent="0.25">
      <c r="A385" s="49">
        <v>2101</v>
      </c>
      <c r="B385" s="50"/>
      <c r="C385" s="50"/>
      <c r="D385" s="50">
        <v>55</v>
      </c>
      <c r="E385" s="50"/>
      <c r="F385" s="50"/>
      <c r="G385" s="50"/>
      <c r="H385" s="50"/>
      <c r="I385" s="50"/>
      <c r="J385" s="82"/>
      <c r="K385" s="144"/>
      <c r="L385" s="81"/>
      <c r="M385" s="145"/>
      <c r="N385" s="52">
        <f>IF(D385=0,"",D385/C384)</f>
        <v>0.90163934426229508</v>
      </c>
      <c r="O385" s="53">
        <v>56</v>
      </c>
      <c r="P385" s="124">
        <f t="shared" si="32"/>
        <v>0.91803278688524592</v>
      </c>
      <c r="Q385" s="124">
        <f t="shared" si="33"/>
        <v>8.1967213114754078E-2</v>
      </c>
      <c r="R385" s="8">
        <f>O385/O383</f>
        <v>0.84848484848484851</v>
      </c>
    </row>
    <row r="386" spans="1:18" ht="15.75" customHeight="1" x14ac:dyDescent="0.25">
      <c r="A386" s="49">
        <v>2102</v>
      </c>
      <c r="B386" s="50"/>
      <c r="C386" s="50"/>
      <c r="D386" s="50"/>
      <c r="E386" s="50">
        <v>55</v>
      </c>
      <c r="F386" s="50"/>
      <c r="G386" s="50"/>
      <c r="H386" s="50"/>
      <c r="I386" s="50"/>
      <c r="J386" s="82"/>
      <c r="K386" s="144"/>
      <c r="L386" s="81"/>
      <c r="M386" s="145"/>
      <c r="N386" s="52">
        <f>IF(E386=0,"",E386/D385)</f>
        <v>1</v>
      </c>
      <c r="O386" s="53">
        <v>55</v>
      </c>
      <c r="P386" s="124">
        <f t="shared" si="32"/>
        <v>0.9821428571428571</v>
      </c>
      <c r="Q386" s="124">
        <f t="shared" si="33"/>
        <v>1.7857142857142905E-2</v>
      </c>
    </row>
    <row r="387" spans="1:18" ht="15.75" customHeight="1" x14ac:dyDescent="0.25">
      <c r="A387" s="49">
        <v>2201</v>
      </c>
      <c r="B387" s="50"/>
      <c r="C387" s="50"/>
      <c r="D387" s="50"/>
      <c r="E387" s="50"/>
      <c r="F387" s="50">
        <v>51</v>
      </c>
      <c r="G387" s="50"/>
      <c r="H387" s="50"/>
      <c r="I387" s="50"/>
      <c r="J387" s="82"/>
      <c r="K387" s="144"/>
      <c r="L387" s="81"/>
      <c r="M387" s="145"/>
      <c r="N387" s="52">
        <f>IF(F387=0,"",F387/E386)</f>
        <v>0.92727272727272725</v>
      </c>
      <c r="O387" s="53">
        <v>52</v>
      </c>
      <c r="P387" s="124">
        <f t="shared" si="32"/>
        <v>0.94545454545454544</v>
      </c>
      <c r="Q387" s="124">
        <f t="shared" si="33"/>
        <v>5.4545454545454564E-2</v>
      </c>
    </row>
    <row r="388" spans="1:18" ht="15.75" customHeight="1" x14ac:dyDescent="0.25">
      <c r="A388" s="49">
        <v>2202</v>
      </c>
      <c r="B388" s="50"/>
      <c r="C388" s="50"/>
      <c r="D388" s="50"/>
      <c r="E388" s="50"/>
      <c r="F388" s="50"/>
      <c r="G388" s="50">
        <v>52</v>
      </c>
      <c r="H388" s="50"/>
      <c r="I388" s="50"/>
      <c r="J388" s="82"/>
      <c r="K388" s="144"/>
      <c r="L388" s="81"/>
      <c r="M388" s="145"/>
      <c r="N388" s="52">
        <f>IF(G388=0,"",G388/F387)</f>
        <v>1.0196078431372548</v>
      </c>
      <c r="O388" s="53">
        <v>52</v>
      </c>
      <c r="P388" s="124">
        <f t="shared" si="32"/>
        <v>1</v>
      </c>
      <c r="Q388" s="124">
        <f t="shared" si="33"/>
        <v>0</v>
      </c>
    </row>
    <row r="389" spans="1:18" ht="15.75" customHeight="1" x14ac:dyDescent="0.25">
      <c r="A389" s="49">
        <v>2301</v>
      </c>
      <c r="B389" s="50"/>
      <c r="C389" s="50"/>
      <c r="D389" s="50"/>
      <c r="E389" s="50"/>
      <c r="F389" s="50"/>
      <c r="G389" s="50"/>
      <c r="H389" s="50">
        <v>50</v>
      </c>
      <c r="I389" s="50"/>
      <c r="J389" s="82"/>
      <c r="K389" s="144"/>
      <c r="L389" s="81"/>
      <c r="M389" s="145"/>
      <c r="N389" s="52">
        <f>IF(H389=0,"",H389/G388)</f>
        <v>0.96153846153846156</v>
      </c>
      <c r="O389" s="53">
        <v>51</v>
      </c>
      <c r="P389" s="124">
        <f t="shared" si="32"/>
        <v>0.98076923076923073</v>
      </c>
      <c r="Q389" s="124">
        <f t="shared" si="33"/>
        <v>1.9230769230769273E-2</v>
      </c>
    </row>
    <row r="390" spans="1:18" ht="15.75" customHeight="1" x14ac:dyDescent="0.25">
      <c r="A390" s="49">
        <v>2302</v>
      </c>
      <c r="B390" s="50"/>
      <c r="C390" s="50"/>
      <c r="D390" s="50"/>
      <c r="E390" s="50"/>
      <c r="F390" s="50"/>
      <c r="G390" s="50"/>
      <c r="H390" s="50"/>
      <c r="I390" s="50">
        <v>45</v>
      </c>
      <c r="J390" s="82"/>
      <c r="K390" s="144"/>
      <c r="L390" s="81"/>
      <c r="M390" s="145"/>
      <c r="N390" s="52">
        <f>IF(I390=0,"",I390/H389)</f>
        <v>0.9</v>
      </c>
      <c r="O390" s="53">
        <v>51</v>
      </c>
      <c r="P390" s="124">
        <f t="shared" si="32"/>
        <v>1</v>
      </c>
      <c r="Q390" s="124">
        <f t="shared" si="33"/>
        <v>0</v>
      </c>
    </row>
    <row r="391" spans="1:18" ht="15.75" customHeight="1" x14ac:dyDescent="0.25">
      <c r="A391" s="49">
        <v>2401</v>
      </c>
      <c r="B391" s="50"/>
      <c r="C391" s="50"/>
      <c r="D391" s="50"/>
      <c r="E391" s="50"/>
      <c r="F391" s="50"/>
      <c r="G391" s="50"/>
      <c r="H391" s="50"/>
      <c r="I391" s="50">
        <v>6</v>
      </c>
      <c r="J391" s="82"/>
      <c r="K391" s="144"/>
      <c r="L391" s="81"/>
      <c r="M391" s="81"/>
      <c r="N391" s="79"/>
      <c r="O391" s="53">
        <v>7</v>
      </c>
      <c r="P391" s="136"/>
      <c r="Q391" s="79"/>
    </row>
    <row r="392" spans="1:18" ht="15.75" customHeight="1" x14ac:dyDescent="0.25">
      <c r="A392" s="49">
        <v>2402</v>
      </c>
      <c r="B392" s="50"/>
      <c r="C392" s="50"/>
      <c r="D392" s="50"/>
      <c r="E392" s="50"/>
      <c r="F392" s="50"/>
      <c r="G392" s="50"/>
      <c r="H392" s="50"/>
      <c r="I392" s="50">
        <v>2</v>
      </c>
      <c r="J392" s="82">
        <v>47</v>
      </c>
      <c r="K392" s="144"/>
      <c r="L392" s="81"/>
      <c r="M392" s="137"/>
      <c r="N392" s="79"/>
      <c r="O392" s="53">
        <v>2</v>
      </c>
      <c r="P392" s="136"/>
      <c r="Q392" s="79"/>
      <c r="R392" s="29"/>
    </row>
    <row r="393" spans="1:18" ht="15.75" customHeight="1" x14ac:dyDescent="0.25">
      <c r="A393" s="49">
        <v>2501</v>
      </c>
      <c r="B393" s="50"/>
      <c r="C393" s="50"/>
      <c r="D393" s="50"/>
      <c r="E393" s="50"/>
      <c r="F393" s="50"/>
      <c r="G393" s="50"/>
      <c r="H393" s="50"/>
      <c r="I393" s="50"/>
      <c r="J393" s="82"/>
      <c r="K393" s="144"/>
      <c r="L393" s="81"/>
      <c r="M393" s="137"/>
      <c r="N393" s="79"/>
      <c r="O393" s="53"/>
      <c r="P393" s="136"/>
      <c r="Q393" s="79"/>
      <c r="R393" s="29"/>
    </row>
    <row r="394" spans="1:18" ht="15.75" customHeight="1" x14ac:dyDescent="0.25">
      <c r="A394" s="49">
        <v>2502</v>
      </c>
      <c r="B394" s="50"/>
      <c r="C394" s="50"/>
      <c r="D394" s="50"/>
      <c r="E394" s="50"/>
      <c r="F394" s="50"/>
      <c r="G394" s="50"/>
      <c r="H394" s="50"/>
      <c r="I394" s="50"/>
      <c r="J394" s="82"/>
      <c r="K394" s="144"/>
      <c r="L394" s="81"/>
      <c r="M394" s="137"/>
      <c r="N394" s="79"/>
      <c r="O394" s="56"/>
      <c r="P394" s="136"/>
      <c r="Q394" s="79"/>
      <c r="R394" s="29"/>
    </row>
    <row r="395" spans="1:18" ht="15.75" customHeight="1" x14ac:dyDescent="0.25">
      <c r="A395" s="49">
        <v>2601</v>
      </c>
      <c r="B395" s="50"/>
      <c r="C395" s="50"/>
      <c r="D395" s="50"/>
      <c r="E395" s="50"/>
      <c r="F395" s="50"/>
      <c r="G395" s="50"/>
      <c r="H395" s="50"/>
      <c r="I395" s="50"/>
      <c r="J395" s="82"/>
      <c r="K395" s="144"/>
      <c r="L395" s="81"/>
      <c r="M395" s="137"/>
      <c r="N395" s="81"/>
      <c r="O395" s="137"/>
      <c r="P395" s="138"/>
      <c r="Q395" s="79"/>
      <c r="R395" s="29"/>
    </row>
    <row r="396" spans="1:18" ht="15.75" customHeight="1" x14ac:dyDescent="0.25">
      <c r="A396" s="49">
        <v>2602</v>
      </c>
      <c r="B396" s="50"/>
      <c r="C396" s="50"/>
      <c r="D396" s="50"/>
      <c r="E396" s="50"/>
      <c r="F396" s="50"/>
      <c r="G396" s="50"/>
      <c r="H396" s="50"/>
      <c r="I396" s="50"/>
      <c r="J396" s="82"/>
      <c r="K396" s="144"/>
      <c r="L396" s="81"/>
      <c r="M396" s="137"/>
      <c r="N396" s="126" t="s">
        <v>63</v>
      </c>
      <c r="O396" s="127">
        <v>15</v>
      </c>
      <c r="P396" s="128">
        <f>IF(SUM(J385:J392)=0,"",SUM(J385:J392))</f>
        <v>47</v>
      </c>
      <c r="Q396" s="129" t="s">
        <v>10</v>
      </c>
      <c r="R396" s="29"/>
    </row>
    <row r="397" spans="1:18" ht="15.75" customHeight="1" x14ac:dyDescent="0.25">
      <c r="A397" s="49">
        <v>2701</v>
      </c>
      <c r="B397" s="50"/>
      <c r="C397" s="50"/>
      <c r="D397" s="50"/>
      <c r="E397" s="50"/>
      <c r="F397" s="50"/>
      <c r="G397" s="50"/>
      <c r="H397" s="50"/>
      <c r="I397" s="50"/>
      <c r="J397" s="82"/>
      <c r="K397" s="144"/>
      <c r="L397" s="81"/>
      <c r="M397" s="137"/>
      <c r="N397" s="130" t="s">
        <v>64</v>
      </c>
      <c r="O397" s="57">
        <f>IF(O396/B383=0,"",O396/B383)</f>
        <v>0.22727272727272727</v>
      </c>
      <c r="P397" s="131">
        <f>IF(O396/P396=0,"",O396/P396)</f>
        <v>0.31914893617021278</v>
      </c>
      <c r="Q397" s="132" t="s">
        <v>65</v>
      </c>
      <c r="R397" s="29"/>
    </row>
    <row r="398" spans="1:18" ht="15.75" customHeight="1" x14ac:dyDescent="0.25">
      <c r="A398" s="49">
        <v>2702</v>
      </c>
      <c r="B398" s="50"/>
      <c r="C398" s="50"/>
      <c r="D398" s="50"/>
      <c r="E398" s="50"/>
      <c r="F398" s="50"/>
      <c r="G398" s="50"/>
      <c r="H398" s="50"/>
      <c r="I398" s="50"/>
      <c r="J398" s="82"/>
      <c r="K398" s="146"/>
      <c r="L398" s="147"/>
      <c r="M398" s="148"/>
      <c r="N398" s="92"/>
      <c r="O398" s="139"/>
      <c r="P398" s="139"/>
      <c r="Q398" s="140"/>
      <c r="R398" s="29"/>
    </row>
    <row r="399" spans="1:18" ht="18" x14ac:dyDescent="0.25">
      <c r="A399" s="28"/>
      <c r="B399" s="190" t="s">
        <v>90</v>
      </c>
      <c r="C399" s="190"/>
      <c r="D399" s="190"/>
      <c r="E399" s="190"/>
      <c r="F399" s="190"/>
      <c r="G399" s="190"/>
      <c r="H399" s="190"/>
      <c r="I399" s="190"/>
      <c r="J399" s="59">
        <f>SUM(J383:J395)</f>
        <v>47</v>
      </c>
      <c r="K399" s="60" cm="1">
        <f t="array" ref="K399">SUM(J390:J392/B383)</f>
        <v>0.71212121212121215</v>
      </c>
      <c r="L399" s="60">
        <f>IF(J399=0,"",J399/B383)</f>
        <v>0.71212121212121215</v>
      </c>
      <c r="M399" s="60">
        <f>L399-K399</f>
        <v>0</v>
      </c>
      <c r="N399" s="1"/>
      <c r="O399" s="1"/>
      <c r="P399" s="29"/>
      <c r="Q399" s="25"/>
    </row>
    <row r="400" spans="1:18" ht="12.75" customHeight="1" x14ac:dyDescent="0.2"/>
    <row r="401" spans="1:18" ht="12.75" customHeight="1" x14ac:dyDescent="0.2"/>
    <row r="402" spans="1:18" ht="26.25" x14ac:dyDescent="0.4">
      <c r="B402" s="188" t="s">
        <v>101</v>
      </c>
      <c r="C402" s="189"/>
      <c r="D402" s="189"/>
      <c r="E402" s="189"/>
      <c r="F402" s="189"/>
      <c r="G402" s="189"/>
      <c r="H402" s="189"/>
      <c r="I402" s="189"/>
      <c r="J402" s="119" t="s">
        <v>111</v>
      </c>
      <c r="K402" s="48"/>
      <c r="L402" s="48"/>
      <c r="M402" s="29"/>
      <c r="N402" s="1"/>
      <c r="O402" s="29"/>
      <c r="P402" s="29"/>
      <c r="Q402" s="29"/>
    </row>
    <row r="403" spans="1:18" ht="20.25" x14ac:dyDescent="0.2">
      <c r="A403" s="192" t="s">
        <v>9</v>
      </c>
      <c r="B403" s="193" t="s">
        <v>80</v>
      </c>
      <c r="C403" s="194"/>
      <c r="D403" s="194"/>
      <c r="E403" s="194"/>
      <c r="F403" s="194"/>
      <c r="G403" s="194"/>
      <c r="H403" s="194"/>
      <c r="I403" s="194"/>
      <c r="J403" s="196" t="s">
        <v>10</v>
      </c>
      <c r="K403" s="184" t="s">
        <v>2</v>
      </c>
      <c r="L403" s="184" t="s">
        <v>3</v>
      </c>
      <c r="M403" s="191" t="s">
        <v>4</v>
      </c>
      <c r="N403" s="184" t="s">
        <v>5</v>
      </c>
      <c r="O403" s="198" t="s">
        <v>6</v>
      </c>
      <c r="P403" s="198" t="s">
        <v>7</v>
      </c>
      <c r="Q403" s="184" t="s">
        <v>8</v>
      </c>
    </row>
    <row r="404" spans="1:18" ht="15.75" x14ac:dyDescent="0.25">
      <c r="A404" s="185"/>
      <c r="B404" s="49" t="s">
        <v>81</v>
      </c>
      <c r="C404" s="49" t="s">
        <v>82</v>
      </c>
      <c r="D404" s="49" t="s">
        <v>83</v>
      </c>
      <c r="E404" s="49" t="s">
        <v>84</v>
      </c>
      <c r="F404" s="49" t="s">
        <v>85</v>
      </c>
      <c r="G404" s="49" t="s">
        <v>86</v>
      </c>
      <c r="H404" s="49" t="s">
        <v>87</v>
      </c>
      <c r="I404" s="49" t="s">
        <v>88</v>
      </c>
      <c r="J404" s="211"/>
      <c r="K404" s="210"/>
      <c r="L404" s="210"/>
      <c r="M404" s="212"/>
      <c r="N404" s="210"/>
      <c r="O404" s="209"/>
      <c r="P404" s="209"/>
      <c r="Q404" s="210"/>
    </row>
    <row r="405" spans="1:18" ht="15.75" customHeight="1" x14ac:dyDescent="0.25">
      <c r="A405" s="49">
        <v>2002</v>
      </c>
      <c r="B405" s="50">
        <v>96</v>
      </c>
      <c r="C405" s="50"/>
      <c r="D405" s="50"/>
      <c r="E405" s="50"/>
      <c r="F405" s="50"/>
      <c r="G405" s="50"/>
      <c r="H405" s="50"/>
      <c r="I405" s="50"/>
      <c r="J405" s="82"/>
      <c r="K405" s="141"/>
      <c r="L405" s="142"/>
      <c r="M405" s="143"/>
      <c r="N405" s="133"/>
      <c r="O405" s="51">
        <f>B405</f>
        <v>96</v>
      </c>
      <c r="P405" s="134"/>
      <c r="Q405" s="133"/>
    </row>
    <row r="406" spans="1:18" ht="15.75" customHeight="1" x14ac:dyDescent="0.25">
      <c r="A406" s="49">
        <v>2101</v>
      </c>
      <c r="B406" s="50"/>
      <c r="C406" s="50">
        <v>91</v>
      </c>
      <c r="D406" s="50"/>
      <c r="E406" s="50"/>
      <c r="F406" s="50"/>
      <c r="G406" s="50"/>
      <c r="H406" s="50"/>
      <c r="I406" s="50"/>
      <c r="J406" s="82"/>
      <c r="K406" s="144"/>
      <c r="L406" s="81"/>
      <c r="M406" s="145"/>
      <c r="N406" s="52">
        <f>IF(C406=0,"",C406/B405)</f>
        <v>0.94791666666666663</v>
      </c>
      <c r="O406" s="53">
        <v>92</v>
      </c>
      <c r="P406" s="124">
        <f t="shared" ref="P406:P412" si="34">IF(O406=0,"",O406/O405)</f>
        <v>0.95833333333333337</v>
      </c>
      <c r="Q406" s="124">
        <f t="shared" ref="Q406:Q412" si="35">IF(O406=0,"",100%-P406)</f>
        <v>4.166666666666663E-2</v>
      </c>
    </row>
    <row r="407" spans="1:18" ht="15.75" customHeight="1" x14ac:dyDescent="0.25">
      <c r="A407" s="49">
        <v>2102</v>
      </c>
      <c r="B407" s="50"/>
      <c r="C407" s="50"/>
      <c r="D407" s="50">
        <v>77</v>
      </c>
      <c r="E407" s="50"/>
      <c r="F407" s="50"/>
      <c r="G407" s="50"/>
      <c r="H407" s="50"/>
      <c r="I407" s="50"/>
      <c r="J407" s="82"/>
      <c r="K407" s="144"/>
      <c r="L407" s="81"/>
      <c r="M407" s="145"/>
      <c r="N407" s="52">
        <f>IF(D407=0,"",D407/C406)</f>
        <v>0.84615384615384615</v>
      </c>
      <c r="O407" s="53">
        <v>84</v>
      </c>
      <c r="P407" s="124">
        <f t="shared" si="34"/>
        <v>0.91304347826086951</v>
      </c>
      <c r="Q407" s="124">
        <f t="shared" si="35"/>
        <v>8.6956521739130488E-2</v>
      </c>
      <c r="R407" s="8">
        <f>O407/O405</f>
        <v>0.875</v>
      </c>
    </row>
    <row r="408" spans="1:18" ht="15.75" customHeight="1" x14ac:dyDescent="0.25">
      <c r="A408" s="49">
        <v>2201</v>
      </c>
      <c r="B408" s="50"/>
      <c r="C408" s="50"/>
      <c r="D408" s="50"/>
      <c r="E408" s="50">
        <v>78</v>
      </c>
      <c r="F408" s="50"/>
      <c r="G408" s="50"/>
      <c r="H408" s="50"/>
      <c r="I408" s="50"/>
      <c r="J408" s="82"/>
      <c r="K408" s="144"/>
      <c r="L408" s="81"/>
      <c r="M408" s="145"/>
      <c r="N408" s="52">
        <f>IF(E408=0,"",E408/D407)</f>
        <v>1.0129870129870129</v>
      </c>
      <c r="O408" s="53">
        <v>80</v>
      </c>
      <c r="P408" s="124">
        <f t="shared" si="34"/>
        <v>0.95238095238095233</v>
      </c>
      <c r="Q408" s="124">
        <f t="shared" si="35"/>
        <v>4.7619047619047672E-2</v>
      </c>
    </row>
    <row r="409" spans="1:18" ht="15.75" customHeight="1" x14ac:dyDescent="0.25">
      <c r="A409" s="49">
        <v>2202</v>
      </c>
      <c r="B409" s="50"/>
      <c r="C409" s="50"/>
      <c r="D409" s="50"/>
      <c r="E409" s="50"/>
      <c r="F409" s="50">
        <v>72</v>
      </c>
      <c r="G409" s="50"/>
      <c r="H409" s="50"/>
      <c r="I409" s="50"/>
      <c r="J409" s="82"/>
      <c r="K409" s="144"/>
      <c r="L409" s="81"/>
      <c r="M409" s="145"/>
      <c r="N409" s="52">
        <f>IF(F409=0,"",F409/E408)</f>
        <v>0.92307692307692313</v>
      </c>
      <c r="O409" s="53">
        <v>78</v>
      </c>
      <c r="P409" s="124">
        <f t="shared" si="34"/>
        <v>0.97499999999999998</v>
      </c>
      <c r="Q409" s="124">
        <f t="shared" si="35"/>
        <v>2.5000000000000022E-2</v>
      </c>
    </row>
    <row r="410" spans="1:18" ht="15.75" customHeight="1" x14ac:dyDescent="0.25">
      <c r="A410" s="49">
        <v>2301</v>
      </c>
      <c r="B410" s="50"/>
      <c r="C410" s="50"/>
      <c r="D410" s="50"/>
      <c r="E410" s="50"/>
      <c r="F410" s="50"/>
      <c r="G410" s="50">
        <v>72</v>
      </c>
      <c r="H410" s="50"/>
      <c r="I410" s="50"/>
      <c r="J410" s="82"/>
      <c r="K410" s="144"/>
      <c r="L410" s="81"/>
      <c r="M410" s="145"/>
      <c r="N410" s="52">
        <f>IF(G410=0,"",G410/F409)</f>
        <v>1</v>
      </c>
      <c r="O410" s="53">
        <v>75</v>
      </c>
      <c r="P410" s="124">
        <f t="shared" si="34"/>
        <v>0.96153846153846156</v>
      </c>
      <c r="Q410" s="124">
        <f t="shared" si="35"/>
        <v>3.8461538461538436E-2</v>
      </c>
    </row>
    <row r="411" spans="1:18" ht="15.75" customHeight="1" x14ac:dyDescent="0.25">
      <c r="A411" s="49">
        <v>2302</v>
      </c>
      <c r="B411" s="50"/>
      <c r="C411" s="50"/>
      <c r="D411" s="50"/>
      <c r="E411" s="50"/>
      <c r="F411" s="50"/>
      <c r="G411" s="50"/>
      <c r="H411" s="50">
        <v>69</v>
      </c>
      <c r="I411" s="50"/>
      <c r="J411" s="82"/>
      <c r="K411" s="144"/>
      <c r="L411" s="81"/>
      <c r="M411" s="145"/>
      <c r="N411" s="52">
        <f>IF(H411=0,"",H411/G410)</f>
        <v>0.95833333333333337</v>
      </c>
      <c r="O411" s="53">
        <v>74</v>
      </c>
      <c r="P411" s="124">
        <f t="shared" si="34"/>
        <v>0.98666666666666669</v>
      </c>
      <c r="Q411" s="124">
        <f t="shared" si="35"/>
        <v>1.3333333333333308E-2</v>
      </c>
    </row>
    <row r="412" spans="1:18" ht="15.75" customHeight="1" x14ac:dyDescent="0.25">
      <c r="A412" s="49">
        <v>2401</v>
      </c>
      <c r="B412" s="50"/>
      <c r="C412" s="50"/>
      <c r="D412" s="50"/>
      <c r="E412" s="50"/>
      <c r="F412" s="50"/>
      <c r="G412" s="50"/>
      <c r="H412" s="50"/>
      <c r="I412" s="50">
        <v>64</v>
      </c>
      <c r="J412" s="82"/>
      <c r="K412" s="144"/>
      <c r="L412" s="81"/>
      <c r="M412" s="145"/>
      <c r="N412" s="52">
        <f>IF(I412=0,"",I412/H411)</f>
        <v>0.92753623188405798</v>
      </c>
      <c r="O412" s="53">
        <v>72</v>
      </c>
      <c r="P412" s="124">
        <f t="shared" si="34"/>
        <v>0.97297297297297303</v>
      </c>
      <c r="Q412" s="124">
        <f t="shared" si="35"/>
        <v>2.7027027027026973E-2</v>
      </c>
    </row>
    <row r="413" spans="1:18" ht="15.75" customHeight="1" x14ac:dyDescent="0.25">
      <c r="A413" s="49">
        <v>2402</v>
      </c>
      <c r="B413" s="50"/>
      <c r="C413" s="50"/>
      <c r="D413" s="50"/>
      <c r="E413" s="50"/>
      <c r="F413" s="50"/>
      <c r="G413" s="50"/>
      <c r="H413" s="50"/>
      <c r="I413" s="50">
        <v>10</v>
      </c>
      <c r="J413" s="82">
        <v>57</v>
      </c>
      <c r="K413" s="144"/>
      <c r="L413" s="81"/>
      <c r="M413" s="81"/>
      <c r="N413" s="79"/>
      <c r="O413" s="53">
        <v>15</v>
      </c>
      <c r="P413" s="136"/>
      <c r="Q413" s="79"/>
    </row>
    <row r="414" spans="1:18" ht="15.75" customHeight="1" x14ac:dyDescent="0.25">
      <c r="A414" s="49">
        <v>2501</v>
      </c>
      <c r="B414" s="50"/>
      <c r="C414" s="50"/>
      <c r="D414" s="50"/>
      <c r="E414" s="50"/>
      <c r="F414" s="50"/>
      <c r="G414" s="50"/>
      <c r="H414" s="50"/>
      <c r="I414" s="50">
        <v>2</v>
      </c>
      <c r="J414" s="82"/>
      <c r="K414" s="144"/>
      <c r="L414" s="81"/>
      <c r="M414" s="137"/>
      <c r="N414" s="79"/>
      <c r="O414" s="53">
        <v>3</v>
      </c>
      <c r="P414" s="136"/>
      <c r="Q414" s="79"/>
      <c r="R414" s="29"/>
    </row>
    <row r="415" spans="1:18" ht="15.75" customHeight="1" x14ac:dyDescent="0.25">
      <c r="A415" s="49">
        <v>2502</v>
      </c>
      <c r="B415" s="50"/>
      <c r="C415" s="50"/>
      <c r="D415" s="50"/>
      <c r="E415" s="50"/>
      <c r="F415" s="50"/>
      <c r="G415" s="50"/>
      <c r="H415" s="50"/>
      <c r="I415" s="50">
        <v>2</v>
      </c>
      <c r="J415" s="82"/>
      <c r="K415" s="144"/>
      <c r="L415" s="81"/>
      <c r="M415" s="137"/>
      <c r="N415" s="79"/>
      <c r="O415" s="53">
        <v>2</v>
      </c>
      <c r="P415" s="136"/>
      <c r="Q415" s="79"/>
      <c r="R415" s="29"/>
    </row>
    <row r="416" spans="1:18" ht="15.75" customHeight="1" x14ac:dyDescent="0.25">
      <c r="A416" s="49">
        <v>2601</v>
      </c>
      <c r="B416" s="50"/>
      <c r="C416" s="50"/>
      <c r="D416" s="50"/>
      <c r="E416" s="50"/>
      <c r="F416" s="50"/>
      <c r="G416" s="50"/>
      <c r="H416" s="50"/>
      <c r="I416" s="50"/>
      <c r="J416" s="82"/>
      <c r="K416" s="144"/>
      <c r="L416" s="81"/>
      <c r="M416" s="137"/>
      <c r="N416" s="79"/>
      <c r="O416" s="56"/>
      <c r="P416" s="136"/>
      <c r="Q416" s="79"/>
      <c r="R416" s="29"/>
    </row>
    <row r="417" spans="1:18" ht="15.75" customHeight="1" x14ac:dyDescent="0.25">
      <c r="A417" s="49">
        <v>2602</v>
      </c>
      <c r="B417" s="50"/>
      <c r="C417" s="50"/>
      <c r="D417" s="50"/>
      <c r="E417" s="50"/>
      <c r="F417" s="50"/>
      <c r="G417" s="50"/>
      <c r="H417" s="50"/>
      <c r="I417" s="50"/>
      <c r="J417" s="82"/>
      <c r="K417" s="144"/>
      <c r="L417" s="81"/>
      <c r="M417" s="137"/>
      <c r="N417" s="81"/>
      <c r="O417" s="137"/>
      <c r="P417" s="138"/>
      <c r="Q417" s="79"/>
      <c r="R417" s="29"/>
    </row>
    <row r="418" spans="1:18" ht="15.75" customHeight="1" x14ac:dyDescent="0.25">
      <c r="A418" s="49">
        <v>2701</v>
      </c>
      <c r="B418" s="50"/>
      <c r="C418" s="50"/>
      <c r="D418" s="50"/>
      <c r="E418" s="50"/>
      <c r="F418" s="50"/>
      <c r="G418" s="50"/>
      <c r="H418" s="50"/>
      <c r="I418" s="50"/>
      <c r="J418" s="82"/>
      <c r="K418" s="144"/>
      <c r="L418" s="81"/>
      <c r="M418" s="137"/>
      <c r="N418" s="126" t="s">
        <v>63</v>
      </c>
      <c r="O418" s="127">
        <v>10</v>
      </c>
      <c r="P418" s="128">
        <f>IF(SUM(J407:J414)=0,"",SUM(J407:J414))</f>
        <v>57</v>
      </c>
      <c r="Q418" s="129" t="s">
        <v>10</v>
      </c>
      <c r="R418" s="29"/>
    </row>
    <row r="419" spans="1:18" ht="15.75" customHeight="1" x14ac:dyDescent="0.25">
      <c r="A419" s="49">
        <v>2702</v>
      </c>
      <c r="B419" s="50"/>
      <c r="C419" s="50"/>
      <c r="D419" s="50"/>
      <c r="E419" s="50"/>
      <c r="F419" s="50"/>
      <c r="G419" s="50"/>
      <c r="H419" s="50"/>
      <c r="I419" s="50"/>
      <c r="J419" s="82"/>
      <c r="K419" s="144"/>
      <c r="L419" s="81"/>
      <c r="M419" s="137"/>
      <c r="N419" s="130" t="s">
        <v>64</v>
      </c>
      <c r="O419" s="57">
        <f>IF(O418/B405=0,"",O418/B405)</f>
        <v>0.10416666666666667</v>
      </c>
      <c r="P419" s="131">
        <f>IF(O418/P418=0,"",O418/P418)</f>
        <v>0.17543859649122806</v>
      </c>
      <c r="Q419" s="132" t="s">
        <v>65</v>
      </c>
      <c r="R419" s="29"/>
    </row>
    <row r="420" spans="1:18" ht="15.75" customHeight="1" x14ac:dyDescent="0.25">
      <c r="A420" s="49">
        <v>2801</v>
      </c>
      <c r="B420" s="50"/>
      <c r="C420" s="50"/>
      <c r="D420" s="50"/>
      <c r="E420" s="50"/>
      <c r="F420" s="50"/>
      <c r="G420" s="50"/>
      <c r="H420" s="50"/>
      <c r="I420" s="50"/>
      <c r="J420" s="82"/>
      <c r="K420" s="146"/>
      <c r="L420" s="147"/>
      <c r="M420" s="148"/>
      <c r="N420" s="92"/>
      <c r="O420" s="139"/>
      <c r="P420" s="139"/>
      <c r="Q420" s="140"/>
      <c r="R420" s="29"/>
    </row>
    <row r="421" spans="1:18" ht="18" customHeight="1" x14ac:dyDescent="0.25">
      <c r="A421" s="28"/>
      <c r="B421" s="190" t="s">
        <v>90</v>
      </c>
      <c r="C421" s="190"/>
      <c r="D421" s="190"/>
      <c r="E421" s="190"/>
      <c r="F421" s="190"/>
      <c r="G421" s="190"/>
      <c r="H421" s="190"/>
      <c r="I421" s="190"/>
      <c r="J421" s="59">
        <f>SUM(J405:J417)</f>
        <v>57</v>
      </c>
      <c r="K421" s="60" cm="1">
        <f t="array" ref="K421">SUM(J412:J413/B405)</f>
        <v>0.59375</v>
      </c>
      <c r="L421" s="60">
        <f>IF(J421=0,"",J421/B405)</f>
        <v>0.59375</v>
      </c>
      <c r="M421" s="60" t="str">
        <f>IF(J412=0,"0%",L421-K421)</f>
        <v>0%</v>
      </c>
      <c r="N421" s="1"/>
      <c r="O421" s="1"/>
      <c r="P421" s="29"/>
      <c r="Q421" s="25"/>
    </row>
    <row r="422" spans="1:18" ht="12.75" customHeight="1" x14ac:dyDescent="0.2"/>
    <row r="423" spans="1:18" ht="12.75" customHeight="1" x14ac:dyDescent="0.2"/>
    <row r="424" spans="1:18" ht="26.25" x14ac:dyDescent="0.4">
      <c r="B424" s="188" t="s">
        <v>101</v>
      </c>
      <c r="C424" s="189"/>
      <c r="D424" s="189"/>
      <c r="E424" s="189"/>
      <c r="F424" s="189"/>
      <c r="G424" s="189"/>
      <c r="H424" s="189"/>
      <c r="I424" s="189"/>
      <c r="J424" s="119" t="s">
        <v>112</v>
      </c>
      <c r="K424" s="48"/>
      <c r="L424" s="48"/>
      <c r="M424" s="29"/>
      <c r="N424" s="1"/>
      <c r="O424" s="29"/>
      <c r="P424" s="29"/>
      <c r="Q424" s="29"/>
    </row>
    <row r="425" spans="1:18" ht="20.25" x14ac:dyDescent="0.2">
      <c r="A425" s="192" t="s">
        <v>9</v>
      </c>
      <c r="B425" s="193" t="s">
        <v>80</v>
      </c>
      <c r="C425" s="194"/>
      <c r="D425" s="194"/>
      <c r="E425" s="194"/>
      <c r="F425" s="194"/>
      <c r="G425" s="194"/>
      <c r="H425" s="194"/>
      <c r="I425" s="194"/>
      <c r="J425" s="196" t="s">
        <v>10</v>
      </c>
      <c r="K425" s="184" t="s">
        <v>2</v>
      </c>
      <c r="L425" s="184" t="s">
        <v>3</v>
      </c>
      <c r="M425" s="191" t="s">
        <v>4</v>
      </c>
      <c r="N425" s="184" t="s">
        <v>5</v>
      </c>
      <c r="O425" s="198" t="s">
        <v>6</v>
      </c>
      <c r="P425" s="198" t="s">
        <v>7</v>
      </c>
      <c r="Q425" s="184" t="s">
        <v>8</v>
      </c>
    </row>
    <row r="426" spans="1:18" ht="15.75" x14ac:dyDescent="0.25">
      <c r="A426" s="185"/>
      <c r="B426" s="49" t="s">
        <v>81</v>
      </c>
      <c r="C426" s="49" t="s">
        <v>82</v>
      </c>
      <c r="D426" s="49" t="s">
        <v>83</v>
      </c>
      <c r="E426" s="49" t="s">
        <v>84</v>
      </c>
      <c r="F426" s="49" t="s">
        <v>85</v>
      </c>
      <c r="G426" s="49" t="s">
        <v>86</v>
      </c>
      <c r="H426" s="49" t="s">
        <v>87</v>
      </c>
      <c r="I426" s="49" t="s">
        <v>88</v>
      </c>
      <c r="J426" s="211"/>
      <c r="K426" s="210"/>
      <c r="L426" s="210"/>
      <c r="M426" s="212"/>
      <c r="N426" s="210"/>
      <c r="O426" s="209"/>
      <c r="P426" s="209"/>
      <c r="Q426" s="210"/>
    </row>
    <row r="427" spans="1:18" ht="15.75" customHeight="1" x14ac:dyDescent="0.25">
      <c r="A427" s="49">
        <v>2101</v>
      </c>
      <c r="B427" s="50">
        <v>70</v>
      </c>
      <c r="C427" s="50"/>
      <c r="D427" s="50"/>
      <c r="E427" s="50"/>
      <c r="F427" s="50"/>
      <c r="G427" s="50"/>
      <c r="H427" s="50"/>
      <c r="I427" s="50"/>
      <c r="J427" s="82"/>
      <c r="K427" s="141"/>
      <c r="L427" s="142"/>
      <c r="M427" s="143"/>
      <c r="N427" s="133"/>
      <c r="O427" s="51">
        <f>B427</f>
        <v>70</v>
      </c>
      <c r="P427" s="134"/>
      <c r="Q427" s="133"/>
    </row>
    <row r="428" spans="1:18" ht="15.75" customHeight="1" x14ac:dyDescent="0.25">
      <c r="A428" s="49">
        <v>2102</v>
      </c>
      <c r="B428" s="50"/>
      <c r="C428" s="50">
        <v>69</v>
      </c>
      <c r="D428" s="50"/>
      <c r="E428" s="50"/>
      <c r="F428" s="50"/>
      <c r="G428" s="50"/>
      <c r="H428" s="50"/>
      <c r="I428" s="50"/>
      <c r="J428" s="82"/>
      <c r="K428" s="144"/>
      <c r="L428" s="81"/>
      <c r="M428" s="145"/>
      <c r="N428" s="52">
        <f>IF(C428=0,"",C428/B427)</f>
        <v>0.98571428571428577</v>
      </c>
      <c r="O428" s="53">
        <v>69</v>
      </c>
      <c r="P428" s="124">
        <f t="shared" ref="P428:P434" si="36">IF(O428=0,"",O428/O427)</f>
        <v>0.98571428571428577</v>
      </c>
      <c r="Q428" s="124">
        <f t="shared" ref="Q428:Q434" si="37">IF(O428=0,"",100%-P428)</f>
        <v>1.4285714285714235E-2</v>
      </c>
    </row>
    <row r="429" spans="1:18" ht="15.75" customHeight="1" x14ac:dyDescent="0.25">
      <c r="A429" s="49">
        <v>2201</v>
      </c>
      <c r="B429" s="50"/>
      <c r="C429" s="50"/>
      <c r="D429" s="50">
        <v>60</v>
      </c>
      <c r="E429" s="50"/>
      <c r="F429" s="50"/>
      <c r="G429" s="50"/>
      <c r="H429" s="50"/>
      <c r="I429" s="50"/>
      <c r="J429" s="82"/>
      <c r="K429" s="144"/>
      <c r="L429" s="81"/>
      <c r="M429" s="145"/>
      <c r="N429" s="52">
        <f>IF(D429=0,"",D429/C428)</f>
        <v>0.86956521739130432</v>
      </c>
      <c r="O429" s="53">
        <v>64</v>
      </c>
      <c r="P429" s="124">
        <f t="shared" si="36"/>
        <v>0.92753623188405798</v>
      </c>
      <c r="Q429" s="124">
        <f t="shared" si="37"/>
        <v>7.2463768115942018E-2</v>
      </c>
      <c r="R429" s="8">
        <f>O429/O427</f>
        <v>0.91428571428571426</v>
      </c>
    </row>
    <row r="430" spans="1:18" ht="15.75" customHeight="1" x14ac:dyDescent="0.25">
      <c r="A430" s="49">
        <v>2202</v>
      </c>
      <c r="B430" s="50"/>
      <c r="C430" s="50"/>
      <c r="D430" s="50"/>
      <c r="E430" s="50">
        <v>60</v>
      </c>
      <c r="F430" s="50"/>
      <c r="G430" s="50"/>
      <c r="H430" s="50"/>
      <c r="I430" s="50"/>
      <c r="J430" s="82"/>
      <c r="K430" s="144"/>
      <c r="L430" s="81"/>
      <c r="M430" s="145"/>
      <c r="N430" s="52">
        <f>IF(E430=0,"",E430/D429)</f>
        <v>1</v>
      </c>
      <c r="O430" s="53">
        <v>62</v>
      </c>
      <c r="P430" s="124">
        <f t="shared" si="36"/>
        <v>0.96875</v>
      </c>
      <c r="Q430" s="124">
        <f t="shared" si="37"/>
        <v>3.125E-2</v>
      </c>
    </row>
    <row r="431" spans="1:18" ht="15.75" customHeight="1" x14ac:dyDescent="0.25">
      <c r="A431" s="49">
        <v>2301</v>
      </c>
      <c r="B431" s="50"/>
      <c r="C431" s="50"/>
      <c r="D431" s="50"/>
      <c r="E431" s="50"/>
      <c r="F431" s="50">
        <v>54</v>
      </c>
      <c r="G431" s="50"/>
      <c r="H431" s="50"/>
      <c r="I431" s="50"/>
      <c r="J431" s="82"/>
      <c r="K431" s="144"/>
      <c r="L431" s="81"/>
      <c r="M431" s="145"/>
      <c r="N431" s="52">
        <f>IF(F431=0,"",F431/E430)</f>
        <v>0.9</v>
      </c>
      <c r="O431" s="53">
        <v>57</v>
      </c>
      <c r="P431" s="124">
        <f t="shared" si="36"/>
        <v>0.91935483870967738</v>
      </c>
      <c r="Q431" s="124">
        <f t="shared" si="37"/>
        <v>8.064516129032262E-2</v>
      </c>
    </row>
    <row r="432" spans="1:18" ht="15.75" customHeight="1" x14ac:dyDescent="0.25">
      <c r="A432" s="49">
        <v>2302</v>
      </c>
      <c r="B432" s="50"/>
      <c r="C432" s="50"/>
      <c r="D432" s="50"/>
      <c r="E432" s="50"/>
      <c r="F432" s="50"/>
      <c r="G432" s="50">
        <v>50</v>
      </c>
      <c r="H432" s="50"/>
      <c r="I432" s="50"/>
      <c r="J432" s="82"/>
      <c r="K432" s="144"/>
      <c r="L432" s="81"/>
      <c r="M432" s="145"/>
      <c r="N432" s="52">
        <f>IF(G432=0,"",G432/F431)</f>
        <v>0.92592592592592593</v>
      </c>
      <c r="O432" s="53">
        <v>53</v>
      </c>
      <c r="P432" s="124">
        <f t="shared" si="36"/>
        <v>0.92982456140350878</v>
      </c>
      <c r="Q432" s="124">
        <f t="shared" si="37"/>
        <v>7.0175438596491224E-2</v>
      </c>
    </row>
    <row r="433" spans="1:24" ht="15.75" customHeight="1" x14ac:dyDescent="0.25">
      <c r="A433" s="49">
        <v>2401</v>
      </c>
      <c r="B433" s="50"/>
      <c r="C433" s="50"/>
      <c r="D433" s="50"/>
      <c r="E433" s="50"/>
      <c r="F433" s="50"/>
      <c r="G433" s="50"/>
      <c r="H433" s="50">
        <v>49</v>
      </c>
      <c r="I433" s="50"/>
      <c r="J433" s="82"/>
      <c r="K433" s="144"/>
      <c r="L433" s="81"/>
      <c r="M433" s="145"/>
      <c r="N433" s="52">
        <f>IF(H433=0,"",H433/G432)</f>
        <v>0.98</v>
      </c>
      <c r="O433" s="53">
        <v>53</v>
      </c>
      <c r="P433" s="124">
        <f t="shared" si="36"/>
        <v>1</v>
      </c>
      <c r="Q433" s="124">
        <f t="shared" si="37"/>
        <v>0</v>
      </c>
    </row>
    <row r="434" spans="1:24" ht="15.75" customHeight="1" x14ac:dyDescent="0.25">
      <c r="A434" s="49">
        <v>2402</v>
      </c>
      <c r="B434" s="50"/>
      <c r="C434" s="50"/>
      <c r="D434" s="50"/>
      <c r="E434" s="50"/>
      <c r="F434" s="50"/>
      <c r="G434" s="50"/>
      <c r="H434" s="50"/>
      <c r="I434" s="50">
        <v>48</v>
      </c>
      <c r="J434" s="82"/>
      <c r="K434" s="144"/>
      <c r="L434" s="81"/>
      <c r="M434" s="145"/>
      <c r="N434" s="52">
        <f>IF(I434=0,"",I434/H433)</f>
        <v>0.97959183673469385</v>
      </c>
      <c r="O434" s="53">
        <v>53</v>
      </c>
      <c r="P434" s="124">
        <f t="shared" si="36"/>
        <v>1</v>
      </c>
      <c r="Q434" s="124">
        <f t="shared" si="37"/>
        <v>0</v>
      </c>
    </row>
    <row r="435" spans="1:24" ht="15.75" customHeight="1" x14ac:dyDescent="0.25">
      <c r="A435" s="49">
        <v>2501</v>
      </c>
      <c r="B435" s="50"/>
      <c r="C435" s="50"/>
      <c r="D435" s="50"/>
      <c r="E435" s="50"/>
      <c r="F435" s="50"/>
      <c r="G435" s="50"/>
      <c r="H435" s="50"/>
      <c r="I435" s="50">
        <v>3</v>
      </c>
      <c r="J435" s="82"/>
      <c r="K435" s="144"/>
      <c r="L435" s="81"/>
      <c r="M435" s="81"/>
      <c r="N435" s="79"/>
      <c r="O435" s="53">
        <v>4</v>
      </c>
      <c r="P435" s="136"/>
      <c r="Q435" s="79"/>
    </row>
    <row r="436" spans="1:24" ht="15.75" customHeight="1" x14ac:dyDescent="0.25">
      <c r="A436" s="49">
        <v>2502</v>
      </c>
      <c r="B436" s="50"/>
      <c r="C436" s="50"/>
      <c r="D436" s="50"/>
      <c r="E436" s="50"/>
      <c r="F436" s="50"/>
      <c r="G436" s="50"/>
      <c r="H436" s="50"/>
      <c r="I436" s="50">
        <v>2</v>
      </c>
      <c r="J436" s="82"/>
      <c r="K436" s="144"/>
      <c r="L436" s="81"/>
      <c r="M436" s="137"/>
      <c r="N436" s="79"/>
      <c r="O436" s="53">
        <v>3</v>
      </c>
      <c r="P436" s="136"/>
      <c r="Q436" s="79"/>
      <c r="R436" s="29"/>
    </row>
    <row r="437" spans="1:24" ht="15.75" customHeight="1" x14ac:dyDescent="0.25">
      <c r="A437" s="49">
        <v>2601</v>
      </c>
      <c r="B437" s="50"/>
      <c r="C437" s="50"/>
      <c r="D437" s="50"/>
      <c r="E437" s="50"/>
      <c r="F437" s="50"/>
      <c r="G437" s="50"/>
      <c r="H437" s="50"/>
      <c r="I437" s="50"/>
      <c r="J437" s="82"/>
      <c r="K437" s="144"/>
      <c r="L437" s="81"/>
      <c r="M437" s="137"/>
      <c r="N437" s="79"/>
      <c r="O437" s="53"/>
      <c r="P437" s="136"/>
      <c r="Q437" s="79"/>
      <c r="R437" s="29"/>
    </row>
    <row r="438" spans="1:24" ht="15.75" customHeight="1" x14ac:dyDescent="0.25">
      <c r="A438" s="49">
        <v>2602</v>
      </c>
      <c r="B438" s="50"/>
      <c r="C438" s="50"/>
      <c r="D438" s="50"/>
      <c r="E438" s="50"/>
      <c r="F438" s="50"/>
      <c r="G438" s="50"/>
      <c r="H438" s="50"/>
      <c r="I438" s="50"/>
      <c r="J438" s="82"/>
      <c r="K438" s="144"/>
      <c r="L438" s="81"/>
      <c r="M438" s="137"/>
      <c r="N438" s="79"/>
      <c r="O438" s="56"/>
      <c r="P438" s="136"/>
      <c r="Q438" s="79"/>
      <c r="R438" s="29"/>
    </row>
    <row r="439" spans="1:24" ht="15.75" customHeight="1" x14ac:dyDescent="0.25">
      <c r="A439" s="49">
        <v>2701</v>
      </c>
      <c r="B439" s="50"/>
      <c r="C439" s="50"/>
      <c r="D439" s="50"/>
      <c r="E439" s="50"/>
      <c r="F439" s="50"/>
      <c r="G439" s="50"/>
      <c r="H439" s="50"/>
      <c r="I439" s="50"/>
      <c r="J439" s="82"/>
      <c r="K439" s="144"/>
      <c r="L439" s="81"/>
      <c r="M439" s="137"/>
      <c r="N439" s="81"/>
      <c r="O439" s="137"/>
      <c r="P439" s="138"/>
      <c r="Q439" s="79"/>
      <c r="R439" s="29"/>
    </row>
    <row r="440" spans="1:24" ht="15.75" customHeight="1" x14ac:dyDescent="0.25">
      <c r="A440" s="49">
        <v>2702</v>
      </c>
      <c r="B440" s="50"/>
      <c r="C440" s="50"/>
      <c r="D440" s="50"/>
      <c r="E440" s="50"/>
      <c r="F440" s="50"/>
      <c r="G440" s="50"/>
      <c r="H440" s="50"/>
      <c r="I440" s="50"/>
      <c r="J440" s="82"/>
      <c r="K440" s="144"/>
      <c r="L440" s="81"/>
      <c r="M440" s="137"/>
      <c r="N440" s="126" t="s">
        <v>63</v>
      </c>
      <c r="O440" s="127"/>
      <c r="P440" s="128" t="str">
        <f>IF(SUM(J429:J436)=0,"",SUM(J429:J436))</f>
        <v/>
      </c>
      <c r="Q440" s="129" t="s">
        <v>10</v>
      </c>
      <c r="R440" s="29"/>
      <c r="X440" s="98">
        <f>AVERAGE(R429,R451)</f>
        <v>0.89863221884498479</v>
      </c>
    </row>
    <row r="441" spans="1:24" ht="15.75" customHeight="1" x14ac:dyDescent="0.25">
      <c r="A441" s="49">
        <v>2801</v>
      </c>
      <c r="B441" s="50"/>
      <c r="C441" s="50"/>
      <c r="D441" s="50"/>
      <c r="E441" s="50"/>
      <c r="F441" s="50"/>
      <c r="G441" s="50"/>
      <c r="H441" s="50"/>
      <c r="I441" s="50"/>
      <c r="J441" s="82"/>
      <c r="K441" s="144"/>
      <c r="L441" s="81"/>
      <c r="M441" s="137"/>
      <c r="N441" s="130" t="s">
        <v>64</v>
      </c>
      <c r="O441" s="57" t="str">
        <f>IF(O440/B427=0,"",O440/B427)</f>
        <v/>
      </c>
      <c r="P441" s="131" t="e">
        <f>IF(O440/P440=0,"",O440/P440)</f>
        <v>#VALUE!</v>
      </c>
      <c r="Q441" s="132" t="s">
        <v>65</v>
      </c>
      <c r="R441" s="29"/>
    </row>
    <row r="442" spans="1:24" ht="15.75" customHeight="1" x14ac:dyDescent="0.25">
      <c r="A442" s="49">
        <v>2802</v>
      </c>
      <c r="B442" s="50"/>
      <c r="C442" s="50"/>
      <c r="D442" s="50"/>
      <c r="E442" s="50"/>
      <c r="F442" s="50"/>
      <c r="G442" s="50"/>
      <c r="H442" s="50"/>
      <c r="I442" s="50"/>
      <c r="J442" s="82"/>
      <c r="K442" s="146"/>
      <c r="L442" s="147"/>
      <c r="M442" s="148"/>
      <c r="N442" s="92"/>
      <c r="O442" s="139"/>
      <c r="P442" s="139"/>
      <c r="Q442" s="140"/>
      <c r="R442" s="29"/>
    </row>
    <row r="443" spans="1:24" ht="18" x14ac:dyDescent="0.25">
      <c r="A443" s="28"/>
      <c r="B443" s="190" t="s">
        <v>90</v>
      </c>
      <c r="C443" s="190"/>
      <c r="D443" s="190"/>
      <c r="E443" s="190"/>
      <c r="F443" s="190"/>
      <c r="G443" s="190"/>
      <c r="H443" s="190"/>
      <c r="I443" s="190"/>
      <c r="J443" s="59">
        <f>SUM(J427:J439)</f>
        <v>0</v>
      </c>
      <c r="K443" s="60" t="str">
        <f>IF(J434=0,"",J434/B427)</f>
        <v/>
      </c>
      <c r="L443" s="60" t="str">
        <f>IF(J443=0,"",J443/B427)</f>
        <v/>
      </c>
      <c r="M443" s="60" t="str">
        <f>IF(J434=0,"0%",L443-K443)</f>
        <v>0%</v>
      </c>
      <c r="N443" s="1"/>
      <c r="O443" s="1"/>
      <c r="P443" s="29"/>
      <c r="Q443" s="25"/>
    </row>
    <row r="444" spans="1:24" ht="12.75" customHeight="1" x14ac:dyDescent="0.2"/>
    <row r="445" spans="1:24" ht="12.75" customHeight="1" x14ac:dyDescent="0.2"/>
    <row r="446" spans="1:24" ht="26.25" x14ac:dyDescent="0.4">
      <c r="B446" s="188" t="s">
        <v>101</v>
      </c>
      <c r="C446" s="189"/>
      <c r="D446" s="189"/>
      <c r="E446" s="189"/>
      <c r="F446" s="189"/>
      <c r="G446" s="189"/>
      <c r="H446" s="189"/>
      <c r="I446" s="189"/>
      <c r="J446" s="119" t="s">
        <v>113</v>
      </c>
      <c r="K446" s="48"/>
      <c r="L446" s="48"/>
      <c r="M446" s="29"/>
      <c r="N446" s="1"/>
      <c r="O446" s="29"/>
      <c r="P446" s="29"/>
      <c r="Q446" s="29"/>
    </row>
    <row r="447" spans="1:24" ht="20.25" x14ac:dyDescent="0.2">
      <c r="A447" s="192" t="s">
        <v>9</v>
      </c>
      <c r="B447" s="193" t="s">
        <v>80</v>
      </c>
      <c r="C447" s="194"/>
      <c r="D447" s="194"/>
      <c r="E447" s="194"/>
      <c r="F447" s="194"/>
      <c r="G447" s="194"/>
      <c r="H447" s="194"/>
      <c r="I447" s="194"/>
      <c r="J447" s="196" t="s">
        <v>10</v>
      </c>
      <c r="K447" s="184" t="s">
        <v>2</v>
      </c>
      <c r="L447" s="184" t="s">
        <v>3</v>
      </c>
      <c r="M447" s="191" t="s">
        <v>4</v>
      </c>
      <c r="N447" s="184" t="s">
        <v>5</v>
      </c>
      <c r="O447" s="198" t="s">
        <v>6</v>
      </c>
      <c r="P447" s="198" t="s">
        <v>7</v>
      </c>
      <c r="Q447" s="184" t="s">
        <v>8</v>
      </c>
    </row>
    <row r="448" spans="1:24" ht="15.75" x14ac:dyDescent="0.25">
      <c r="A448" s="185"/>
      <c r="B448" s="49" t="s">
        <v>81</v>
      </c>
      <c r="C448" s="49" t="s">
        <v>82</v>
      </c>
      <c r="D448" s="49" t="s">
        <v>83</v>
      </c>
      <c r="E448" s="49" t="s">
        <v>84</v>
      </c>
      <c r="F448" s="49" t="s">
        <v>85</v>
      </c>
      <c r="G448" s="49" t="s">
        <v>86</v>
      </c>
      <c r="H448" s="49" t="s">
        <v>87</v>
      </c>
      <c r="I448" s="49" t="s">
        <v>88</v>
      </c>
      <c r="J448" s="211"/>
      <c r="K448" s="210"/>
      <c r="L448" s="210"/>
      <c r="M448" s="212"/>
      <c r="N448" s="210"/>
      <c r="O448" s="209"/>
      <c r="P448" s="209"/>
      <c r="Q448" s="210"/>
    </row>
    <row r="449" spans="1:18" ht="15.75" customHeight="1" x14ac:dyDescent="0.25">
      <c r="A449" s="49">
        <v>2102</v>
      </c>
      <c r="B449" s="50">
        <v>94</v>
      </c>
      <c r="C449" s="50"/>
      <c r="D449" s="50"/>
      <c r="E449" s="50"/>
      <c r="F449" s="50"/>
      <c r="G449" s="50"/>
      <c r="H449" s="50"/>
      <c r="I449" s="50"/>
      <c r="J449" s="82"/>
      <c r="K449" s="141"/>
      <c r="L449" s="142"/>
      <c r="M449" s="143"/>
      <c r="N449" s="133"/>
      <c r="O449" s="51">
        <f>B449</f>
        <v>94</v>
      </c>
      <c r="P449" s="134"/>
      <c r="Q449" s="133"/>
    </row>
    <row r="450" spans="1:18" ht="15.75" customHeight="1" x14ac:dyDescent="0.25">
      <c r="A450" s="49">
        <v>2201</v>
      </c>
      <c r="B450" s="50"/>
      <c r="C450" s="50">
        <v>90</v>
      </c>
      <c r="D450" s="50"/>
      <c r="E450" s="50"/>
      <c r="F450" s="50"/>
      <c r="G450" s="50"/>
      <c r="H450" s="50"/>
      <c r="I450" s="50"/>
      <c r="J450" s="82"/>
      <c r="K450" s="144"/>
      <c r="L450" s="81"/>
      <c r="M450" s="145"/>
      <c r="N450" s="52">
        <f>IF(C450=0,"",C450/B449)</f>
        <v>0.95744680851063835</v>
      </c>
      <c r="O450" s="53">
        <v>90</v>
      </c>
      <c r="P450" s="124">
        <f t="shared" ref="P450:P456" si="38">IF(O450=0,"",O450/O449)</f>
        <v>0.95744680851063835</v>
      </c>
      <c r="Q450" s="124">
        <f t="shared" ref="Q450:Q456" si="39">IF(O450=0,"",100%-P450)</f>
        <v>4.2553191489361653E-2</v>
      </c>
    </row>
    <row r="451" spans="1:18" ht="15.75" customHeight="1" x14ac:dyDescent="0.25">
      <c r="A451" s="49">
        <v>2202</v>
      </c>
      <c r="B451" s="50"/>
      <c r="C451" s="50"/>
      <c r="D451" s="50">
        <v>78</v>
      </c>
      <c r="E451" s="50"/>
      <c r="F451" s="50"/>
      <c r="G451" s="50"/>
      <c r="H451" s="50"/>
      <c r="I451" s="50"/>
      <c r="J451" s="82"/>
      <c r="K451" s="144"/>
      <c r="L451" s="81"/>
      <c r="M451" s="145"/>
      <c r="N451" s="52">
        <f>IF(D451=0,"",D451/C450)</f>
        <v>0.8666666666666667</v>
      </c>
      <c r="O451" s="53">
        <v>83</v>
      </c>
      <c r="P451" s="124">
        <f t="shared" si="38"/>
        <v>0.92222222222222228</v>
      </c>
      <c r="Q451" s="124">
        <f t="shared" si="39"/>
        <v>7.7777777777777724E-2</v>
      </c>
      <c r="R451" s="8">
        <f>O451/O449</f>
        <v>0.88297872340425532</v>
      </c>
    </row>
    <row r="452" spans="1:18" ht="15.75" customHeight="1" x14ac:dyDescent="0.25">
      <c r="A452" s="49">
        <v>2301</v>
      </c>
      <c r="B452" s="50"/>
      <c r="C452" s="50"/>
      <c r="D452" s="50"/>
      <c r="E452" s="50">
        <v>78</v>
      </c>
      <c r="F452" s="50"/>
      <c r="G452" s="50"/>
      <c r="H452" s="50"/>
      <c r="I452" s="50"/>
      <c r="J452" s="82"/>
      <c r="K452" s="144"/>
      <c r="L452" s="81"/>
      <c r="M452" s="145"/>
      <c r="N452" s="52">
        <f>IF(E452=0,"",E452/D451)</f>
        <v>1</v>
      </c>
      <c r="O452" s="53">
        <v>79</v>
      </c>
      <c r="P452" s="124">
        <f t="shared" si="38"/>
        <v>0.95180722891566261</v>
      </c>
      <c r="Q452" s="124">
        <f t="shared" si="39"/>
        <v>4.8192771084337394E-2</v>
      </c>
    </row>
    <row r="453" spans="1:18" ht="15.75" customHeight="1" x14ac:dyDescent="0.25">
      <c r="A453" s="49">
        <v>2302</v>
      </c>
      <c r="B453" s="50"/>
      <c r="C453" s="50"/>
      <c r="D453" s="50"/>
      <c r="E453" s="50"/>
      <c r="F453" s="50">
        <v>71</v>
      </c>
      <c r="G453" s="50"/>
      <c r="H453" s="50"/>
      <c r="I453" s="50"/>
      <c r="J453" s="82"/>
      <c r="K453" s="144"/>
      <c r="L453" s="81"/>
      <c r="M453" s="145"/>
      <c r="N453" s="52">
        <f>IF(F453=0,"",F453/E452)</f>
        <v>0.91025641025641024</v>
      </c>
      <c r="O453" s="53">
        <v>78</v>
      </c>
      <c r="P453" s="124">
        <f t="shared" si="38"/>
        <v>0.98734177215189878</v>
      </c>
      <c r="Q453" s="124">
        <f t="shared" si="39"/>
        <v>1.2658227848101222E-2</v>
      </c>
    </row>
    <row r="454" spans="1:18" ht="15.75" customHeight="1" x14ac:dyDescent="0.25">
      <c r="A454" s="49">
        <v>2401</v>
      </c>
      <c r="B454" s="50"/>
      <c r="C454" s="50"/>
      <c r="D454" s="50"/>
      <c r="E454" s="50"/>
      <c r="F454" s="50"/>
      <c r="G454" s="50">
        <v>70</v>
      </c>
      <c r="H454" s="50"/>
      <c r="I454" s="50"/>
      <c r="J454" s="82"/>
      <c r="K454" s="144"/>
      <c r="L454" s="81"/>
      <c r="M454" s="145"/>
      <c r="N454" s="52">
        <f>IF(G454=0,"",G454/F453)</f>
        <v>0.9859154929577465</v>
      </c>
      <c r="O454" s="53">
        <v>73</v>
      </c>
      <c r="P454" s="124">
        <f t="shared" si="38"/>
        <v>0.9358974358974359</v>
      </c>
      <c r="Q454" s="124">
        <f t="shared" si="39"/>
        <v>6.4102564102564097E-2</v>
      </c>
    </row>
    <row r="455" spans="1:18" ht="15.75" customHeight="1" x14ac:dyDescent="0.25">
      <c r="A455" s="49">
        <v>2402</v>
      </c>
      <c r="B455" s="50"/>
      <c r="C455" s="50"/>
      <c r="D455" s="50"/>
      <c r="E455" s="50"/>
      <c r="F455" s="50"/>
      <c r="G455" s="50"/>
      <c r="H455" s="50">
        <v>67</v>
      </c>
      <c r="I455" s="50"/>
      <c r="J455" s="82"/>
      <c r="K455" s="144"/>
      <c r="L455" s="81"/>
      <c r="M455" s="145"/>
      <c r="N455" s="52">
        <f>IF(H455=0,"",H455/G454)</f>
        <v>0.95714285714285718</v>
      </c>
      <c r="O455" s="53">
        <v>71</v>
      </c>
      <c r="P455" s="124">
        <f t="shared" si="38"/>
        <v>0.9726027397260274</v>
      </c>
      <c r="Q455" s="124">
        <f t="shared" si="39"/>
        <v>2.7397260273972601E-2</v>
      </c>
    </row>
    <row r="456" spans="1:18" ht="15.75" customHeight="1" x14ac:dyDescent="0.25">
      <c r="A456" s="49">
        <v>2501</v>
      </c>
      <c r="B456" s="50"/>
      <c r="C456" s="50"/>
      <c r="D456" s="50"/>
      <c r="E456" s="50"/>
      <c r="F456" s="50"/>
      <c r="G456" s="50"/>
      <c r="H456" s="50"/>
      <c r="I456" s="175">
        <v>2</v>
      </c>
      <c r="J456" s="82"/>
      <c r="K456" s="144"/>
      <c r="L456" s="81"/>
      <c r="M456" s="145"/>
      <c r="N456" s="177">
        <f>IF(I456=0,"",I456/H455)</f>
        <v>2.9850746268656716E-2</v>
      </c>
      <c r="O456" s="53">
        <v>12</v>
      </c>
      <c r="P456" s="124">
        <f t="shared" si="38"/>
        <v>0.16901408450704225</v>
      </c>
      <c r="Q456" s="124">
        <f t="shared" si="39"/>
        <v>0.83098591549295775</v>
      </c>
    </row>
    <row r="457" spans="1:18" ht="15.75" customHeight="1" x14ac:dyDescent="0.25">
      <c r="A457" s="49">
        <v>2502</v>
      </c>
      <c r="B457" s="50"/>
      <c r="C457" s="50"/>
      <c r="D457" s="50"/>
      <c r="E457" s="50"/>
      <c r="F457" s="50"/>
      <c r="G457" s="50"/>
      <c r="H457" s="50"/>
      <c r="I457" s="50">
        <v>7</v>
      </c>
      <c r="J457" s="82"/>
      <c r="K457" s="144"/>
      <c r="L457" s="81"/>
      <c r="M457" s="81"/>
      <c r="N457" s="79"/>
      <c r="O457" s="53">
        <v>11</v>
      </c>
      <c r="P457" s="136"/>
      <c r="Q457" s="79"/>
    </row>
    <row r="458" spans="1:18" ht="15.75" customHeight="1" x14ac:dyDescent="0.25">
      <c r="A458" s="49">
        <v>2601</v>
      </c>
      <c r="B458" s="50"/>
      <c r="C458" s="50"/>
      <c r="D458" s="50"/>
      <c r="E458" s="50"/>
      <c r="F458" s="50"/>
      <c r="G458" s="50"/>
      <c r="H458" s="50"/>
      <c r="I458" s="50"/>
      <c r="J458" s="82"/>
      <c r="K458" s="144"/>
      <c r="L458" s="81"/>
      <c r="M458" s="137"/>
      <c r="N458" s="79"/>
      <c r="O458" s="53"/>
      <c r="P458" s="136"/>
      <c r="Q458" s="79"/>
      <c r="R458" s="29"/>
    </row>
    <row r="459" spans="1:18" ht="15.75" customHeight="1" x14ac:dyDescent="0.25">
      <c r="A459" s="49">
        <v>2602</v>
      </c>
      <c r="B459" s="50"/>
      <c r="C459" s="50"/>
      <c r="D459" s="50"/>
      <c r="E459" s="50"/>
      <c r="F459" s="50"/>
      <c r="G459" s="50"/>
      <c r="H459" s="50"/>
      <c r="I459" s="50"/>
      <c r="J459" s="82"/>
      <c r="K459" s="144"/>
      <c r="L459" s="81"/>
      <c r="M459" s="137"/>
      <c r="N459" s="79"/>
      <c r="O459" s="53"/>
      <c r="P459" s="136"/>
      <c r="Q459" s="79"/>
      <c r="R459" s="29"/>
    </row>
    <row r="460" spans="1:18" ht="15.75" customHeight="1" x14ac:dyDescent="0.25">
      <c r="A460" s="49">
        <v>2701</v>
      </c>
      <c r="B460" s="50"/>
      <c r="C460" s="50"/>
      <c r="D460" s="50"/>
      <c r="E460" s="50"/>
      <c r="F460" s="50"/>
      <c r="G460" s="50"/>
      <c r="H460" s="50"/>
      <c r="I460" s="50"/>
      <c r="J460" s="82"/>
      <c r="K460" s="144"/>
      <c r="L460" s="81"/>
      <c r="M460" s="137"/>
      <c r="N460" s="79"/>
      <c r="O460" s="56"/>
      <c r="P460" s="136"/>
      <c r="Q460" s="79"/>
      <c r="R460" s="29"/>
    </row>
    <row r="461" spans="1:18" ht="15.75" customHeight="1" x14ac:dyDescent="0.25">
      <c r="A461" s="49">
        <v>2702</v>
      </c>
      <c r="B461" s="50"/>
      <c r="C461" s="50"/>
      <c r="D461" s="50"/>
      <c r="E461" s="50"/>
      <c r="F461" s="50"/>
      <c r="G461" s="50"/>
      <c r="H461" s="50"/>
      <c r="I461" s="50"/>
      <c r="J461" s="82"/>
      <c r="K461" s="144"/>
      <c r="L461" s="81"/>
      <c r="M461" s="137"/>
      <c r="N461" s="81"/>
      <c r="O461" s="137"/>
      <c r="P461" s="138"/>
      <c r="Q461" s="79"/>
      <c r="R461" s="29"/>
    </row>
    <row r="462" spans="1:18" ht="15.75" customHeight="1" x14ac:dyDescent="0.25">
      <c r="A462" s="49">
        <v>2801</v>
      </c>
      <c r="B462" s="50"/>
      <c r="C462" s="50"/>
      <c r="D462" s="50"/>
      <c r="E462" s="50"/>
      <c r="F462" s="50"/>
      <c r="G462" s="50"/>
      <c r="H462" s="50"/>
      <c r="I462" s="50"/>
      <c r="J462" s="82"/>
      <c r="K462" s="144"/>
      <c r="L462" s="81"/>
      <c r="M462" s="137"/>
      <c r="N462" s="126" t="s">
        <v>63</v>
      </c>
      <c r="O462" s="127"/>
      <c r="P462" s="128" t="str">
        <f>IF(SUM(J451:J458)=0,"",SUM(J451:J458))</f>
        <v/>
      </c>
      <c r="Q462" s="129" t="s">
        <v>10</v>
      </c>
      <c r="R462" s="29"/>
    </row>
    <row r="463" spans="1:18" ht="15.75" customHeight="1" x14ac:dyDescent="0.25">
      <c r="A463" s="49">
        <v>2802</v>
      </c>
      <c r="B463" s="50"/>
      <c r="C463" s="50"/>
      <c r="D463" s="50"/>
      <c r="E463" s="50"/>
      <c r="F463" s="50"/>
      <c r="G463" s="50"/>
      <c r="H463" s="50"/>
      <c r="I463" s="50"/>
      <c r="J463" s="82"/>
      <c r="K463" s="144"/>
      <c r="L463" s="81"/>
      <c r="M463" s="137"/>
      <c r="N463" s="130" t="s">
        <v>64</v>
      </c>
      <c r="O463" s="57" t="str">
        <f>IF(O462/B449=0,"",O462/B449)</f>
        <v/>
      </c>
      <c r="P463" s="131" t="e">
        <f>IF(O462/P462=0,"",O462/P462)</f>
        <v>#VALUE!</v>
      </c>
      <c r="Q463" s="132" t="s">
        <v>65</v>
      </c>
      <c r="R463" s="29"/>
    </row>
    <row r="464" spans="1:18" ht="15.75" x14ac:dyDescent="0.25">
      <c r="A464" s="49">
        <v>2901</v>
      </c>
      <c r="B464" s="50"/>
      <c r="C464" s="50"/>
      <c r="D464" s="50"/>
      <c r="E464" s="50"/>
      <c r="F464" s="50"/>
      <c r="G464" s="50"/>
      <c r="H464" s="50"/>
      <c r="I464" s="50"/>
      <c r="J464" s="82"/>
      <c r="K464" s="146"/>
      <c r="L464" s="147"/>
      <c r="M464" s="148"/>
      <c r="N464" s="92"/>
      <c r="O464" s="139"/>
      <c r="P464" s="139"/>
      <c r="Q464" s="140"/>
      <c r="R464" s="29"/>
    </row>
    <row r="465" spans="1:18" ht="18" x14ac:dyDescent="0.25">
      <c r="A465" s="28"/>
      <c r="B465" s="190" t="s">
        <v>90</v>
      </c>
      <c r="C465" s="190"/>
      <c r="D465" s="190"/>
      <c r="E465" s="190"/>
      <c r="F465" s="190"/>
      <c r="G465" s="190"/>
      <c r="H465" s="190"/>
      <c r="I465" s="190"/>
      <c r="J465" s="59">
        <f>SUM(J449:J461)</f>
        <v>0</v>
      </c>
      <c r="K465" s="60" t="str">
        <f>IF(J456=0,"",J456/B449)</f>
        <v/>
      </c>
      <c r="L465" s="60" t="str">
        <f>IF(J465=0,"",J465/B449)</f>
        <v/>
      </c>
      <c r="M465" s="60" t="str">
        <f>IF(J456=0,"0%",L465-K465)</f>
        <v>0%</v>
      </c>
      <c r="N465" s="1"/>
      <c r="O465" s="1"/>
      <c r="P465" s="29"/>
      <c r="Q465" s="25"/>
    </row>
    <row r="466" spans="1:18" ht="12.75" customHeight="1" x14ac:dyDescent="0.2"/>
    <row r="467" spans="1:18" ht="12.75" x14ac:dyDescent="0.2"/>
    <row r="468" spans="1:18" ht="26.25" customHeight="1" x14ac:dyDescent="0.4">
      <c r="B468" s="188" t="s">
        <v>101</v>
      </c>
      <c r="C468" s="189"/>
      <c r="D468" s="189"/>
      <c r="E468" s="189"/>
      <c r="F468" s="189"/>
      <c r="G468" s="189"/>
      <c r="H468" s="189"/>
      <c r="I468" s="189"/>
      <c r="J468" s="119" t="s">
        <v>114</v>
      </c>
      <c r="K468" s="48"/>
      <c r="L468" s="48"/>
      <c r="M468" s="29"/>
      <c r="N468" s="1"/>
      <c r="O468" s="29"/>
      <c r="P468" s="29"/>
      <c r="Q468" s="29"/>
    </row>
    <row r="469" spans="1:18" ht="20.25" x14ac:dyDescent="0.2">
      <c r="A469" s="192" t="s">
        <v>9</v>
      </c>
      <c r="B469" s="193" t="s">
        <v>80</v>
      </c>
      <c r="C469" s="194"/>
      <c r="D469" s="194"/>
      <c r="E469" s="194"/>
      <c r="F469" s="194"/>
      <c r="G469" s="194"/>
      <c r="H469" s="194"/>
      <c r="I469" s="194"/>
      <c r="J469" s="196" t="s">
        <v>10</v>
      </c>
      <c r="K469" s="184" t="s">
        <v>2</v>
      </c>
      <c r="L469" s="184" t="s">
        <v>3</v>
      </c>
      <c r="M469" s="191" t="s">
        <v>4</v>
      </c>
      <c r="N469" s="184" t="s">
        <v>5</v>
      </c>
      <c r="O469" s="198" t="s">
        <v>6</v>
      </c>
      <c r="P469" s="198" t="s">
        <v>7</v>
      </c>
      <c r="Q469" s="184" t="s">
        <v>8</v>
      </c>
    </row>
    <row r="470" spans="1:18" ht="15.75" x14ac:dyDescent="0.25">
      <c r="A470" s="185"/>
      <c r="B470" s="49" t="s">
        <v>81</v>
      </c>
      <c r="C470" s="49" t="s">
        <v>82</v>
      </c>
      <c r="D470" s="49" t="s">
        <v>83</v>
      </c>
      <c r="E470" s="49" t="s">
        <v>84</v>
      </c>
      <c r="F470" s="49" t="s">
        <v>85</v>
      </c>
      <c r="G470" s="49" t="s">
        <v>86</v>
      </c>
      <c r="H470" s="49" t="s">
        <v>87</v>
      </c>
      <c r="I470" s="49" t="s">
        <v>88</v>
      </c>
      <c r="J470" s="211"/>
      <c r="K470" s="210"/>
      <c r="L470" s="210"/>
      <c r="M470" s="212"/>
      <c r="N470" s="210"/>
      <c r="O470" s="209"/>
      <c r="P470" s="209"/>
      <c r="Q470" s="210"/>
    </row>
    <row r="471" spans="1:18" ht="15.75" customHeight="1" x14ac:dyDescent="0.25">
      <c r="A471" s="49">
        <v>2201</v>
      </c>
      <c r="B471" s="50">
        <v>70</v>
      </c>
      <c r="C471" s="50"/>
      <c r="D471" s="50"/>
      <c r="E471" s="50"/>
      <c r="F471" s="50"/>
      <c r="G471" s="50"/>
      <c r="H471" s="50"/>
      <c r="I471" s="50"/>
      <c r="J471" s="82"/>
      <c r="K471" s="141"/>
      <c r="L471" s="142"/>
      <c r="M471" s="143"/>
      <c r="N471" s="133"/>
      <c r="O471" s="51">
        <v>70</v>
      </c>
      <c r="P471" s="134"/>
      <c r="Q471" s="133"/>
    </row>
    <row r="472" spans="1:18" ht="15.75" customHeight="1" x14ac:dyDescent="0.25">
      <c r="A472" s="49">
        <v>2202</v>
      </c>
      <c r="B472" s="50"/>
      <c r="C472" s="50">
        <v>62</v>
      </c>
      <c r="D472" s="50"/>
      <c r="E472" s="50"/>
      <c r="F472" s="50"/>
      <c r="G472" s="50"/>
      <c r="H472" s="50"/>
      <c r="I472" s="50"/>
      <c r="J472" s="82"/>
      <c r="K472" s="144"/>
      <c r="L472" s="81"/>
      <c r="M472" s="145"/>
      <c r="N472" s="52">
        <f>IF(C472=0,"",C472/B471)</f>
        <v>0.88571428571428568</v>
      </c>
      <c r="O472" s="53">
        <v>63</v>
      </c>
      <c r="P472" s="124">
        <f t="shared" ref="P472:P478" si="40">IF(O472=0,"",O472/O471)</f>
        <v>0.9</v>
      </c>
      <c r="Q472" s="124">
        <f t="shared" ref="Q472:Q478" si="41">IF(O472=0,"",100%-P472)</f>
        <v>9.9999999999999978E-2</v>
      </c>
    </row>
    <row r="473" spans="1:18" ht="15.75" customHeight="1" x14ac:dyDescent="0.25">
      <c r="A473" s="49">
        <v>2301</v>
      </c>
      <c r="B473" s="50"/>
      <c r="C473" s="50"/>
      <c r="D473" s="50">
        <v>57</v>
      </c>
      <c r="E473" s="50"/>
      <c r="F473" s="50"/>
      <c r="G473" s="50"/>
      <c r="H473" s="50"/>
      <c r="I473" s="50"/>
      <c r="J473" s="82"/>
      <c r="K473" s="144"/>
      <c r="L473" s="81"/>
      <c r="M473" s="145"/>
      <c r="N473" s="52">
        <f>IF(D473=0,"",D473/C472)</f>
        <v>0.91935483870967738</v>
      </c>
      <c r="O473" s="53">
        <v>63</v>
      </c>
      <c r="P473" s="124">
        <f t="shared" si="40"/>
        <v>1</v>
      </c>
      <c r="Q473" s="124">
        <f t="shared" si="41"/>
        <v>0</v>
      </c>
      <c r="R473" s="8">
        <f>O473/O471</f>
        <v>0.9</v>
      </c>
    </row>
    <row r="474" spans="1:18" ht="15.75" customHeight="1" x14ac:dyDescent="0.25">
      <c r="A474" s="49">
        <v>2302</v>
      </c>
      <c r="B474" s="50"/>
      <c r="C474" s="50"/>
      <c r="D474" s="50"/>
      <c r="E474" s="50">
        <v>56</v>
      </c>
      <c r="F474" s="50"/>
      <c r="G474" s="50"/>
      <c r="H474" s="50"/>
      <c r="I474" s="50"/>
      <c r="J474" s="82"/>
      <c r="K474" s="144"/>
      <c r="L474" s="81"/>
      <c r="M474" s="145"/>
      <c r="N474" s="52">
        <f>IF(E474=0,"",E474/D473)</f>
        <v>0.98245614035087714</v>
      </c>
      <c r="O474" s="53">
        <v>59</v>
      </c>
      <c r="P474" s="124">
        <f t="shared" si="40"/>
        <v>0.93650793650793651</v>
      </c>
      <c r="Q474" s="124">
        <f t="shared" si="41"/>
        <v>6.3492063492063489E-2</v>
      </c>
    </row>
    <row r="475" spans="1:18" ht="15.75" customHeight="1" x14ac:dyDescent="0.25">
      <c r="A475" s="49">
        <v>2401</v>
      </c>
      <c r="B475" s="50"/>
      <c r="C475" s="50"/>
      <c r="D475" s="50"/>
      <c r="E475" s="50"/>
      <c r="F475" s="50">
        <v>54</v>
      </c>
      <c r="G475" s="50"/>
      <c r="H475" s="50"/>
      <c r="I475" s="50"/>
      <c r="J475" s="82"/>
      <c r="K475" s="144"/>
      <c r="L475" s="81"/>
      <c r="M475" s="145"/>
      <c r="N475" s="52">
        <f>IF(F475=0,"",F475/E474)</f>
        <v>0.9642857142857143</v>
      </c>
      <c r="O475" s="53">
        <v>59</v>
      </c>
      <c r="P475" s="124">
        <f t="shared" si="40"/>
        <v>1</v>
      </c>
      <c r="Q475" s="124">
        <f t="shared" si="41"/>
        <v>0</v>
      </c>
    </row>
    <row r="476" spans="1:18" ht="15.75" customHeight="1" x14ac:dyDescent="0.25">
      <c r="A476" s="49">
        <v>2402</v>
      </c>
      <c r="B476" s="50"/>
      <c r="C476" s="50"/>
      <c r="D476" s="50"/>
      <c r="E476" s="50"/>
      <c r="F476" s="50"/>
      <c r="G476" s="50">
        <v>50</v>
      </c>
      <c r="H476" s="50"/>
      <c r="I476" s="50"/>
      <c r="J476" s="82"/>
      <c r="K476" s="144"/>
      <c r="L476" s="81"/>
      <c r="M476" s="145"/>
      <c r="N476" s="52">
        <f>IF(G476=0,"",G476/F475)</f>
        <v>0.92592592592592593</v>
      </c>
      <c r="O476" s="53">
        <v>59</v>
      </c>
      <c r="P476" s="124">
        <f t="shared" si="40"/>
        <v>1</v>
      </c>
      <c r="Q476" s="124">
        <f t="shared" si="41"/>
        <v>0</v>
      </c>
    </row>
    <row r="477" spans="1:18" ht="15.75" customHeight="1" x14ac:dyDescent="0.25">
      <c r="A477" s="49">
        <v>2501</v>
      </c>
      <c r="B477" s="50"/>
      <c r="C477" s="50"/>
      <c r="D477" s="50"/>
      <c r="E477" s="50"/>
      <c r="F477" s="50"/>
      <c r="G477" s="50"/>
      <c r="H477" s="175">
        <v>50</v>
      </c>
      <c r="I477" s="50"/>
      <c r="J477" s="82"/>
      <c r="K477" s="144"/>
      <c r="L477" s="81"/>
      <c r="M477" s="145"/>
      <c r="N477" s="177">
        <f>IF(H477=0,"",H477/G476)</f>
        <v>1</v>
      </c>
      <c r="O477" s="53">
        <v>59</v>
      </c>
      <c r="P477" s="124">
        <f t="shared" si="40"/>
        <v>1</v>
      </c>
      <c r="Q477" s="124">
        <f t="shared" si="41"/>
        <v>0</v>
      </c>
    </row>
    <row r="478" spans="1:18" ht="15.75" customHeight="1" x14ac:dyDescent="0.25">
      <c r="A478" s="49">
        <v>2502</v>
      </c>
      <c r="B478" s="50"/>
      <c r="C478" s="50"/>
      <c r="D478" s="50"/>
      <c r="E478" s="50"/>
      <c r="F478" s="50"/>
      <c r="G478" s="50"/>
      <c r="H478" s="50"/>
      <c r="I478" s="50">
        <v>50</v>
      </c>
      <c r="J478" s="82"/>
      <c r="K478" s="144"/>
      <c r="L478" s="81"/>
      <c r="M478" s="145"/>
      <c r="N478" s="52">
        <f>IF(I478=0,"",I478/H477)</f>
        <v>1</v>
      </c>
      <c r="O478" s="53">
        <v>59</v>
      </c>
      <c r="P478" s="124">
        <f t="shared" si="40"/>
        <v>1</v>
      </c>
      <c r="Q478" s="124">
        <f t="shared" si="41"/>
        <v>0</v>
      </c>
    </row>
    <row r="479" spans="1:18" ht="15.75" customHeight="1" x14ac:dyDescent="0.25">
      <c r="A479" s="49">
        <v>2601</v>
      </c>
      <c r="B479" s="50"/>
      <c r="C479" s="50"/>
      <c r="D479" s="50"/>
      <c r="E479" s="50"/>
      <c r="F479" s="50"/>
      <c r="G479" s="50"/>
      <c r="H479" s="50"/>
      <c r="I479" s="50"/>
      <c r="J479" s="82"/>
      <c r="K479" s="144"/>
      <c r="L479" s="81"/>
      <c r="M479" s="81"/>
      <c r="N479" s="79"/>
      <c r="O479" s="53"/>
      <c r="P479" s="136"/>
      <c r="Q479" s="79"/>
    </row>
    <row r="480" spans="1:18" ht="15.75" customHeight="1" x14ac:dyDescent="0.25">
      <c r="A480" s="49">
        <v>2602</v>
      </c>
      <c r="B480" s="50"/>
      <c r="C480" s="50"/>
      <c r="D480" s="50"/>
      <c r="E480" s="50"/>
      <c r="F480" s="50"/>
      <c r="G480" s="50"/>
      <c r="H480" s="50"/>
      <c r="I480" s="50"/>
      <c r="J480" s="82"/>
      <c r="K480" s="144"/>
      <c r="L480" s="81"/>
      <c r="M480" s="137"/>
      <c r="N480" s="79"/>
      <c r="O480" s="53"/>
      <c r="P480" s="136"/>
      <c r="Q480" s="79"/>
    </row>
    <row r="481" spans="1:18" ht="15.75" customHeight="1" x14ac:dyDescent="0.25">
      <c r="A481" s="49">
        <v>2701</v>
      </c>
      <c r="B481" s="50"/>
      <c r="C481" s="50"/>
      <c r="D481" s="50"/>
      <c r="E481" s="50"/>
      <c r="F481" s="50"/>
      <c r="G481" s="50"/>
      <c r="H481" s="50"/>
      <c r="I481" s="50"/>
      <c r="J481" s="82"/>
      <c r="K481" s="144"/>
      <c r="L481" s="81"/>
      <c r="M481" s="137"/>
      <c r="N481" s="79"/>
      <c r="O481" s="53"/>
      <c r="P481" s="136"/>
      <c r="Q481" s="79"/>
    </row>
    <row r="482" spans="1:18" ht="15.75" customHeight="1" x14ac:dyDescent="0.25">
      <c r="A482" s="49">
        <v>2702</v>
      </c>
      <c r="B482" s="50"/>
      <c r="C482" s="50"/>
      <c r="D482" s="50"/>
      <c r="E482" s="50"/>
      <c r="F482" s="50"/>
      <c r="G482" s="50"/>
      <c r="H482" s="50"/>
      <c r="I482" s="50"/>
      <c r="J482" s="82"/>
      <c r="K482" s="144"/>
      <c r="L482" s="81"/>
      <c r="M482" s="137"/>
      <c r="N482" s="79"/>
      <c r="O482" s="56"/>
      <c r="P482" s="136"/>
      <c r="Q482" s="79"/>
    </row>
    <row r="483" spans="1:18" ht="15.75" customHeight="1" x14ac:dyDescent="0.25">
      <c r="A483" s="49">
        <v>2801</v>
      </c>
      <c r="B483" s="50"/>
      <c r="C483" s="50"/>
      <c r="D483" s="50"/>
      <c r="E483" s="50"/>
      <c r="F483" s="50"/>
      <c r="G483" s="50"/>
      <c r="H483" s="50"/>
      <c r="I483" s="50"/>
      <c r="J483" s="82"/>
      <c r="K483" s="144"/>
      <c r="L483" s="81"/>
      <c r="M483" s="137"/>
      <c r="N483" s="81"/>
      <c r="O483" s="137"/>
      <c r="P483" s="138"/>
      <c r="Q483" s="79"/>
    </row>
    <row r="484" spans="1:18" ht="15.75" customHeight="1" x14ac:dyDescent="0.25">
      <c r="A484" s="49">
        <v>2802</v>
      </c>
      <c r="B484" s="50"/>
      <c r="C484" s="50"/>
      <c r="D484" s="50"/>
      <c r="E484" s="50"/>
      <c r="F484" s="50"/>
      <c r="G484" s="50"/>
      <c r="H484" s="50"/>
      <c r="I484" s="50"/>
      <c r="J484" s="82"/>
      <c r="K484" s="144"/>
      <c r="L484" s="81"/>
      <c r="M484" s="137"/>
      <c r="N484" s="126" t="s">
        <v>63</v>
      </c>
      <c r="O484" s="127"/>
      <c r="P484" s="128" t="str">
        <f>IF(SUM(J473:J480)=0,"",SUM(J473:J480))</f>
        <v/>
      </c>
      <c r="Q484" s="129" t="s">
        <v>10</v>
      </c>
    </row>
    <row r="485" spans="1:18" ht="15.75" customHeight="1" x14ac:dyDescent="0.25">
      <c r="A485" s="113">
        <v>2901</v>
      </c>
      <c r="B485" s="50"/>
      <c r="C485" s="50"/>
      <c r="D485" s="50"/>
      <c r="E485" s="50"/>
      <c r="F485" s="50"/>
      <c r="G485" s="50"/>
      <c r="H485" s="50"/>
      <c r="I485" s="50"/>
      <c r="J485" s="82"/>
      <c r="K485" s="144"/>
      <c r="L485" s="81"/>
      <c r="M485" s="137"/>
      <c r="N485" s="130" t="s">
        <v>64</v>
      </c>
      <c r="O485" s="57" t="str">
        <f>IF(O484/B471=0,"",O484/B471)</f>
        <v/>
      </c>
      <c r="P485" s="131" t="e">
        <f>IF(O484/P484=0,"",O484/P484)</f>
        <v>#VALUE!</v>
      </c>
      <c r="Q485" s="132" t="s">
        <v>65</v>
      </c>
    </row>
    <row r="486" spans="1:18" ht="15.75" customHeight="1" x14ac:dyDescent="0.25">
      <c r="A486" s="114">
        <v>2902</v>
      </c>
      <c r="B486" s="112"/>
      <c r="C486" s="50"/>
      <c r="D486" s="50"/>
      <c r="E486" s="50"/>
      <c r="F486" s="50"/>
      <c r="G486" s="50"/>
      <c r="H486" s="50"/>
      <c r="I486" s="50"/>
      <c r="J486" s="82"/>
      <c r="K486" s="146"/>
      <c r="L486" s="147"/>
      <c r="M486" s="148"/>
      <c r="N486" s="92"/>
      <c r="O486" s="139"/>
      <c r="P486" s="139"/>
      <c r="Q486" s="140"/>
    </row>
    <row r="487" spans="1:18" ht="18" customHeight="1" x14ac:dyDescent="0.25">
      <c r="A487" s="28"/>
      <c r="B487" s="190" t="s">
        <v>90</v>
      </c>
      <c r="C487" s="190"/>
      <c r="D487" s="190"/>
      <c r="E487" s="190"/>
      <c r="F487" s="190"/>
      <c r="G487" s="190"/>
      <c r="H487" s="190"/>
      <c r="I487" s="190"/>
      <c r="J487" s="59">
        <f>SUM(J471:J483)</f>
        <v>0</v>
      </c>
      <c r="K487" s="60" t="str">
        <f>IF(J478=0,"",J478/B471)</f>
        <v/>
      </c>
      <c r="L487" s="60" t="str">
        <f>IF(J487=0,"",J487/B471)</f>
        <v/>
      </c>
      <c r="M487" s="60" t="str">
        <f>IF(J478=0,"0%",L487-K487)</f>
        <v>0%</v>
      </c>
      <c r="N487" s="1"/>
      <c r="O487" s="1"/>
      <c r="P487" s="29"/>
      <c r="Q487" s="25"/>
    </row>
    <row r="488" spans="1:18" ht="12.75" customHeight="1" x14ac:dyDescent="0.2"/>
    <row r="489" spans="1:18" ht="12.75" customHeight="1" x14ac:dyDescent="0.2"/>
    <row r="490" spans="1:18" ht="26.25" x14ac:dyDescent="0.4">
      <c r="B490" s="188" t="s">
        <v>101</v>
      </c>
      <c r="C490" s="189"/>
      <c r="D490" s="189"/>
      <c r="E490" s="189"/>
      <c r="F490" s="189"/>
      <c r="G490" s="189"/>
      <c r="H490" s="189"/>
      <c r="I490" s="189"/>
      <c r="J490" s="119" t="s">
        <v>115</v>
      </c>
      <c r="K490" s="48"/>
      <c r="L490" s="48"/>
      <c r="M490" s="29"/>
      <c r="N490" s="1"/>
      <c r="O490" s="29"/>
      <c r="P490" s="29"/>
      <c r="Q490" s="29"/>
    </row>
    <row r="491" spans="1:18" ht="20.25" x14ac:dyDescent="0.2">
      <c r="A491" s="192" t="s">
        <v>9</v>
      </c>
      <c r="B491" s="193" t="s">
        <v>80</v>
      </c>
      <c r="C491" s="194"/>
      <c r="D491" s="194"/>
      <c r="E491" s="194"/>
      <c r="F491" s="194"/>
      <c r="G491" s="194"/>
      <c r="H491" s="194"/>
      <c r="I491" s="194"/>
      <c r="J491" s="196" t="s">
        <v>10</v>
      </c>
      <c r="K491" s="184" t="s">
        <v>2</v>
      </c>
      <c r="L491" s="184" t="s">
        <v>3</v>
      </c>
      <c r="M491" s="191" t="s">
        <v>4</v>
      </c>
      <c r="N491" s="184" t="s">
        <v>5</v>
      </c>
      <c r="O491" s="198" t="s">
        <v>6</v>
      </c>
      <c r="P491" s="198" t="s">
        <v>7</v>
      </c>
      <c r="Q491" s="184" t="s">
        <v>8</v>
      </c>
    </row>
    <row r="492" spans="1:18" ht="15.75" x14ac:dyDescent="0.25">
      <c r="A492" s="185"/>
      <c r="B492" s="49" t="s">
        <v>81</v>
      </c>
      <c r="C492" s="49" t="s">
        <v>82</v>
      </c>
      <c r="D492" s="49" t="s">
        <v>83</v>
      </c>
      <c r="E492" s="49" t="s">
        <v>84</v>
      </c>
      <c r="F492" s="49" t="s">
        <v>85</v>
      </c>
      <c r="G492" s="49" t="s">
        <v>86</v>
      </c>
      <c r="H492" s="49" t="s">
        <v>87</v>
      </c>
      <c r="I492" s="49" t="s">
        <v>88</v>
      </c>
      <c r="J492" s="211"/>
      <c r="K492" s="210"/>
      <c r="L492" s="210"/>
      <c r="M492" s="212"/>
      <c r="N492" s="210"/>
      <c r="O492" s="209"/>
      <c r="P492" s="209"/>
      <c r="Q492" s="210"/>
    </row>
    <row r="493" spans="1:18" ht="15.75" x14ac:dyDescent="0.25">
      <c r="A493" s="49">
        <v>2202</v>
      </c>
      <c r="B493" s="50">
        <v>91</v>
      </c>
      <c r="C493" s="50"/>
      <c r="D493" s="50"/>
      <c r="E493" s="50"/>
      <c r="F493" s="50"/>
      <c r="G493" s="50"/>
      <c r="H493" s="50"/>
      <c r="I493" s="50"/>
      <c r="J493" s="82"/>
      <c r="K493" s="141"/>
      <c r="L493" s="142"/>
      <c r="M493" s="143"/>
      <c r="N493" s="133"/>
      <c r="O493" s="51">
        <v>91</v>
      </c>
      <c r="P493" s="134"/>
      <c r="Q493" s="133"/>
    </row>
    <row r="494" spans="1:18" ht="15.75" x14ac:dyDescent="0.25">
      <c r="A494" s="49">
        <v>2301</v>
      </c>
      <c r="B494" s="50"/>
      <c r="C494" s="50">
        <v>80</v>
      </c>
      <c r="D494" s="50"/>
      <c r="E494" s="50"/>
      <c r="F494" s="50"/>
      <c r="G494" s="50"/>
      <c r="H494" s="50"/>
      <c r="I494" s="50"/>
      <c r="J494" s="82"/>
      <c r="K494" s="144"/>
      <c r="L494" s="81"/>
      <c r="M494" s="145"/>
      <c r="N494" s="52">
        <f>IF(C494=0,"",C494/B493)</f>
        <v>0.87912087912087911</v>
      </c>
      <c r="O494" s="53">
        <v>82</v>
      </c>
      <c r="P494" s="124">
        <f t="shared" ref="P494:P500" si="42">IF(O494=0,"",O494/O493)</f>
        <v>0.90109890109890112</v>
      </c>
      <c r="Q494" s="124">
        <f t="shared" ref="Q494:Q500" si="43">IF(O494=0,"",100%-P494)</f>
        <v>9.8901098901098883E-2</v>
      </c>
    </row>
    <row r="495" spans="1:18" ht="15.75" x14ac:dyDescent="0.25">
      <c r="A495" s="49">
        <v>2302</v>
      </c>
      <c r="B495" s="50"/>
      <c r="C495" s="50"/>
      <c r="D495" s="50">
        <v>710</v>
      </c>
      <c r="E495" s="50"/>
      <c r="F495" s="50"/>
      <c r="G495" s="50"/>
      <c r="H495" s="50"/>
      <c r="I495" s="50"/>
      <c r="J495" s="82"/>
      <c r="K495" s="144"/>
      <c r="L495" s="81"/>
      <c r="M495" s="145"/>
      <c r="N495" s="52">
        <f>IF(D495=0,"",D495/C494)</f>
        <v>8.875</v>
      </c>
      <c r="O495" s="53">
        <v>76</v>
      </c>
      <c r="P495" s="124">
        <f t="shared" si="42"/>
        <v>0.92682926829268297</v>
      </c>
      <c r="Q495" s="124">
        <f t="shared" si="43"/>
        <v>7.3170731707317027E-2</v>
      </c>
      <c r="R495" s="102">
        <f>O495/O493</f>
        <v>0.8351648351648352</v>
      </c>
    </row>
    <row r="496" spans="1:18" ht="15.75" x14ac:dyDescent="0.25">
      <c r="A496" s="49">
        <v>2401</v>
      </c>
      <c r="B496" s="50"/>
      <c r="C496" s="50"/>
      <c r="D496" s="50"/>
      <c r="E496" s="50">
        <v>71</v>
      </c>
      <c r="F496" s="50"/>
      <c r="G496" s="50"/>
      <c r="H496" s="50"/>
      <c r="I496" s="50"/>
      <c r="J496" s="82"/>
      <c r="K496" s="144"/>
      <c r="L496" s="81"/>
      <c r="M496" s="145"/>
      <c r="N496" s="52">
        <f>IF(E496=0,"",E496/D495)</f>
        <v>0.1</v>
      </c>
      <c r="O496" s="53">
        <v>75</v>
      </c>
      <c r="P496" s="124">
        <f t="shared" si="42"/>
        <v>0.98684210526315785</v>
      </c>
      <c r="Q496" s="124">
        <f t="shared" si="43"/>
        <v>1.3157894736842146E-2</v>
      </c>
    </row>
    <row r="497" spans="1:18" ht="15.75" x14ac:dyDescent="0.25">
      <c r="A497" s="49">
        <v>2402</v>
      </c>
      <c r="B497" s="50"/>
      <c r="C497" s="50"/>
      <c r="D497" s="50"/>
      <c r="E497" s="50"/>
      <c r="F497" s="50">
        <v>57</v>
      </c>
      <c r="G497" s="50"/>
      <c r="H497" s="50"/>
      <c r="I497" s="50"/>
      <c r="J497" s="82"/>
      <c r="K497" s="144"/>
      <c r="L497" s="81"/>
      <c r="M497" s="145"/>
      <c r="N497" s="52">
        <f>IF(F497=0,"",F497/E496)</f>
        <v>0.80281690140845074</v>
      </c>
      <c r="O497" s="53">
        <v>72</v>
      </c>
      <c r="P497" s="124">
        <f t="shared" si="42"/>
        <v>0.96</v>
      </c>
      <c r="Q497" s="124">
        <f t="shared" si="43"/>
        <v>4.0000000000000036E-2</v>
      </c>
    </row>
    <row r="498" spans="1:18" ht="15.75" x14ac:dyDescent="0.25">
      <c r="A498" s="49">
        <v>2501</v>
      </c>
      <c r="B498" s="50"/>
      <c r="C498" s="50"/>
      <c r="D498" s="50"/>
      <c r="E498" s="50"/>
      <c r="F498" s="50"/>
      <c r="G498" s="175">
        <v>57</v>
      </c>
      <c r="H498" s="50"/>
      <c r="I498" s="50"/>
      <c r="J498" s="82"/>
      <c r="K498" s="144"/>
      <c r="L498" s="81"/>
      <c r="M498" s="145"/>
      <c r="N498" s="177">
        <f>IF(G498=0,"",G498/F497)</f>
        <v>1</v>
      </c>
      <c r="O498" s="53">
        <v>71</v>
      </c>
      <c r="P498" s="124">
        <f t="shared" si="42"/>
        <v>0.98611111111111116</v>
      </c>
      <c r="Q498" s="124">
        <f t="shared" si="43"/>
        <v>1.388888888888884E-2</v>
      </c>
    </row>
    <row r="499" spans="1:18" ht="15.75" x14ac:dyDescent="0.25">
      <c r="A499" s="49">
        <v>2502</v>
      </c>
      <c r="B499" s="50"/>
      <c r="C499" s="50"/>
      <c r="D499" s="50"/>
      <c r="E499" s="50"/>
      <c r="F499" s="50"/>
      <c r="G499" s="50"/>
      <c r="H499" s="50">
        <v>57</v>
      </c>
      <c r="I499" s="50"/>
      <c r="J499" s="82"/>
      <c r="K499" s="144"/>
      <c r="L499" s="81"/>
      <c r="M499" s="145"/>
      <c r="N499" s="52">
        <f>IF(H499=0,"",H499/G498)</f>
        <v>1</v>
      </c>
      <c r="O499" s="53">
        <v>71</v>
      </c>
      <c r="P499" s="124">
        <f t="shared" si="42"/>
        <v>1</v>
      </c>
      <c r="Q499" s="124">
        <f t="shared" si="43"/>
        <v>0</v>
      </c>
    </row>
    <row r="500" spans="1:18" ht="15.75" x14ac:dyDescent="0.25">
      <c r="A500" s="49">
        <v>2601</v>
      </c>
      <c r="B500" s="50"/>
      <c r="C500" s="50"/>
      <c r="D500" s="50"/>
      <c r="E500" s="50"/>
      <c r="F500" s="50"/>
      <c r="G500" s="50"/>
      <c r="H500" s="50"/>
      <c r="I500" s="50"/>
      <c r="J500" s="82"/>
      <c r="K500" s="144"/>
      <c r="L500" s="81"/>
      <c r="M500" s="145"/>
      <c r="N500" s="52" t="str">
        <f>IF(I500=0,"",I500/H499)</f>
        <v/>
      </c>
      <c r="O500" s="53"/>
      <c r="P500" s="124" t="str">
        <f t="shared" si="42"/>
        <v/>
      </c>
      <c r="Q500" s="124" t="str">
        <f t="shared" si="43"/>
        <v/>
      </c>
    </row>
    <row r="501" spans="1:18" ht="15.75" x14ac:dyDescent="0.25">
      <c r="A501" s="49">
        <v>2602</v>
      </c>
      <c r="B501" s="50"/>
      <c r="C501" s="50"/>
      <c r="D501" s="50"/>
      <c r="E501" s="50"/>
      <c r="F501" s="50"/>
      <c r="G501" s="50"/>
      <c r="H501" s="50"/>
      <c r="I501" s="50"/>
      <c r="J501" s="82"/>
      <c r="K501" s="144"/>
      <c r="L501" s="81"/>
      <c r="M501" s="81"/>
      <c r="N501" s="79"/>
      <c r="O501" s="53"/>
      <c r="P501" s="136"/>
      <c r="Q501" s="79"/>
    </row>
    <row r="502" spans="1:18" ht="15.75" x14ac:dyDescent="0.25">
      <c r="A502" s="49">
        <v>2701</v>
      </c>
      <c r="B502" s="50"/>
      <c r="C502" s="50"/>
      <c r="D502" s="50"/>
      <c r="E502" s="50"/>
      <c r="F502" s="50"/>
      <c r="G502" s="50"/>
      <c r="H502" s="50"/>
      <c r="I502" s="50"/>
      <c r="J502" s="82"/>
      <c r="K502" s="144"/>
      <c r="L502" s="81"/>
      <c r="M502" s="137"/>
      <c r="N502" s="79"/>
      <c r="O502" s="53"/>
      <c r="P502" s="136"/>
      <c r="Q502" s="79"/>
    </row>
    <row r="503" spans="1:18" ht="15.75" x14ac:dyDescent="0.25">
      <c r="A503" s="49">
        <v>2702</v>
      </c>
      <c r="B503" s="50"/>
      <c r="C503" s="50"/>
      <c r="D503" s="50"/>
      <c r="E503" s="50"/>
      <c r="F503" s="50"/>
      <c r="G503" s="50"/>
      <c r="H503" s="50"/>
      <c r="I503" s="50"/>
      <c r="J503" s="82"/>
      <c r="K503" s="144"/>
      <c r="L503" s="81"/>
      <c r="M503" s="137"/>
      <c r="N503" s="79"/>
      <c r="O503" s="53"/>
      <c r="P503" s="136"/>
      <c r="Q503" s="79"/>
    </row>
    <row r="504" spans="1:18" ht="15.75" x14ac:dyDescent="0.25">
      <c r="A504" s="49">
        <v>2801</v>
      </c>
      <c r="B504" s="50"/>
      <c r="C504" s="50"/>
      <c r="D504" s="50"/>
      <c r="E504" s="50"/>
      <c r="F504" s="50"/>
      <c r="G504" s="50"/>
      <c r="H504" s="50"/>
      <c r="I504" s="50"/>
      <c r="J504" s="82"/>
      <c r="K504" s="144"/>
      <c r="L504" s="81"/>
      <c r="M504" s="137"/>
      <c r="N504" s="79"/>
      <c r="O504" s="56"/>
      <c r="P504" s="136"/>
      <c r="Q504" s="79"/>
    </row>
    <row r="505" spans="1:18" ht="15.75" x14ac:dyDescent="0.25">
      <c r="A505" s="49">
        <v>2802</v>
      </c>
      <c r="B505" s="50"/>
      <c r="C505" s="50"/>
      <c r="D505" s="50"/>
      <c r="E505" s="50"/>
      <c r="F505" s="50"/>
      <c r="G505" s="50"/>
      <c r="H505" s="50"/>
      <c r="I505" s="50"/>
      <c r="J505" s="82"/>
      <c r="K505" s="144"/>
      <c r="L505" s="81"/>
      <c r="M505" s="137"/>
      <c r="N505" s="81"/>
      <c r="O505" s="137"/>
      <c r="P505" s="138"/>
      <c r="Q505" s="79"/>
    </row>
    <row r="506" spans="1:18" ht="15.75" x14ac:dyDescent="0.25">
      <c r="A506" s="113">
        <v>2901</v>
      </c>
      <c r="B506" s="50"/>
      <c r="C506" s="50"/>
      <c r="D506" s="50"/>
      <c r="E506" s="50"/>
      <c r="F506" s="50"/>
      <c r="G506" s="50"/>
      <c r="H506" s="50"/>
      <c r="I506" s="50"/>
      <c r="J506" s="82"/>
      <c r="K506" s="144"/>
      <c r="L506" s="81"/>
      <c r="M506" s="137"/>
      <c r="N506" s="126" t="s">
        <v>63</v>
      </c>
      <c r="O506" s="127"/>
      <c r="P506" s="128" t="str">
        <f>IF(SUM(J495:J502)=0,"",SUM(J495:J502))</f>
        <v/>
      </c>
      <c r="Q506" s="129" t="s">
        <v>10</v>
      </c>
    </row>
    <row r="507" spans="1:18" ht="15.75" x14ac:dyDescent="0.25">
      <c r="A507" s="114">
        <v>2902</v>
      </c>
      <c r="B507" s="112"/>
      <c r="C507" s="50"/>
      <c r="D507" s="50"/>
      <c r="E507" s="50"/>
      <c r="F507" s="50"/>
      <c r="G507" s="50"/>
      <c r="H507" s="50"/>
      <c r="I507" s="50"/>
      <c r="J507" s="82"/>
      <c r="K507" s="144"/>
      <c r="L507" s="81"/>
      <c r="M507" s="137"/>
      <c r="N507" s="130" t="s">
        <v>64</v>
      </c>
      <c r="O507" s="57" t="str">
        <f>IF(O506/B493=0,"",O506/B493)</f>
        <v/>
      </c>
      <c r="P507" s="131" t="e">
        <f>IF(O506/P506=0,"",O506/P506)</f>
        <v>#VALUE!</v>
      </c>
      <c r="Q507" s="132" t="s">
        <v>65</v>
      </c>
    </row>
    <row r="508" spans="1:18" ht="15.75" x14ac:dyDescent="0.25">
      <c r="A508" s="114">
        <v>3001</v>
      </c>
      <c r="B508" s="112"/>
      <c r="C508" s="50"/>
      <c r="D508" s="50"/>
      <c r="E508" s="50"/>
      <c r="F508" s="50"/>
      <c r="G508" s="50"/>
      <c r="H508" s="50"/>
      <c r="I508" s="50"/>
      <c r="J508" s="82"/>
      <c r="K508" s="146"/>
      <c r="L508" s="147"/>
      <c r="M508" s="148"/>
      <c r="N508" s="92"/>
      <c r="O508" s="139"/>
      <c r="P508" s="139"/>
      <c r="Q508" s="140"/>
    </row>
    <row r="509" spans="1:18" ht="16.5" customHeight="1" x14ac:dyDescent="0.25">
      <c r="A509" s="28"/>
      <c r="B509" s="190" t="s">
        <v>90</v>
      </c>
      <c r="C509" s="190"/>
      <c r="D509" s="190"/>
      <c r="E509" s="190"/>
      <c r="F509" s="190"/>
      <c r="G509" s="190"/>
      <c r="H509" s="190"/>
      <c r="I509" s="190"/>
      <c r="J509" s="59">
        <f>SUM(J493:J505)</f>
        <v>0</v>
      </c>
      <c r="K509" s="60" t="str">
        <f>IF(J500=0,"",J500/B493)</f>
        <v/>
      </c>
      <c r="L509" s="60" t="str">
        <f>IF(J509=0,"",J509/B493)</f>
        <v/>
      </c>
      <c r="M509" s="60" t="str">
        <f>IF(J500=0,"0%",L509-K509)</f>
        <v>0%</v>
      </c>
      <c r="N509" s="1"/>
      <c r="O509" s="1"/>
      <c r="P509" s="29"/>
      <c r="Q509" s="25"/>
    </row>
    <row r="510" spans="1:18" ht="12.75" customHeight="1" x14ac:dyDescent="0.2"/>
    <row r="511" spans="1:18" ht="12.75" customHeight="1" x14ac:dyDescent="0.2"/>
    <row r="512" spans="1:18" ht="26.25" x14ac:dyDescent="0.4">
      <c r="A512" s="100"/>
      <c r="B512" s="188" t="s">
        <v>101</v>
      </c>
      <c r="C512" s="189"/>
      <c r="D512" s="189"/>
      <c r="E512" s="189"/>
      <c r="F512" s="189"/>
      <c r="G512" s="189"/>
      <c r="H512" s="189"/>
      <c r="I512" s="189"/>
      <c r="J512" s="119" t="s">
        <v>128</v>
      </c>
      <c r="K512" s="48"/>
      <c r="L512" s="48"/>
      <c r="M512" s="29"/>
      <c r="N512" s="1"/>
      <c r="O512" s="29"/>
      <c r="P512" s="29"/>
      <c r="Q512" s="29"/>
      <c r="R512" s="100"/>
    </row>
    <row r="513" spans="1:18" ht="20.25" x14ac:dyDescent="0.2">
      <c r="A513" s="192" t="s">
        <v>9</v>
      </c>
      <c r="B513" s="193" t="s">
        <v>80</v>
      </c>
      <c r="C513" s="194"/>
      <c r="D513" s="194"/>
      <c r="E513" s="194"/>
      <c r="F513" s="194"/>
      <c r="G513" s="194"/>
      <c r="H513" s="194"/>
      <c r="I513" s="194"/>
      <c r="J513" s="196" t="s">
        <v>10</v>
      </c>
      <c r="K513" s="184" t="s">
        <v>2</v>
      </c>
      <c r="L513" s="184" t="s">
        <v>3</v>
      </c>
      <c r="M513" s="191" t="s">
        <v>4</v>
      </c>
      <c r="N513" s="184" t="s">
        <v>5</v>
      </c>
      <c r="O513" s="198" t="s">
        <v>6</v>
      </c>
      <c r="P513" s="198" t="s">
        <v>7</v>
      </c>
      <c r="Q513" s="184" t="s">
        <v>8</v>
      </c>
      <c r="R513" s="100"/>
    </row>
    <row r="514" spans="1:18" ht="15.75" customHeight="1" x14ac:dyDescent="0.25">
      <c r="A514" s="185"/>
      <c r="B514" s="49" t="s">
        <v>81</v>
      </c>
      <c r="C514" s="49" t="s">
        <v>82</v>
      </c>
      <c r="D514" s="49" t="s">
        <v>83</v>
      </c>
      <c r="E514" s="49" t="s">
        <v>84</v>
      </c>
      <c r="F514" s="49" t="s">
        <v>85</v>
      </c>
      <c r="G514" s="49" t="s">
        <v>86</v>
      </c>
      <c r="H514" s="49" t="s">
        <v>87</v>
      </c>
      <c r="I514" s="49" t="s">
        <v>88</v>
      </c>
      <c r="J514" s="211"/>
      <c r="K514" s="210"/>
      <c r="L514" s="210"/>
      <c r="M514" s="212"/>
      <c r="N514" s="210"/>
      <c r="O514" s="209"/>
      <c r="P514" s="209"/>
      <c r="Q514" s="210"/>
      <c r="R514" s="100"/>
    </row>
    <row r="515" spans="1:18" ht="15.75" x14ac:dyDescent="0.25">
      <c r="A515" s="49">
        <v>2301</v>
      </c>
      <c r="B515" s="50">
        <v>66</v>
      </c>
      <c r="C515" s="50"/>
      <c r="D515" s="50"/>
      <c r="E515" s="50"/>
      <c r="F515" s="50"/>
      <c r="G515" s="50"/>
      <c r="H515" s="50"/>
      <c r="I515" s="50"/>
      <c r="J515" s="82"/>
      <c r="K515" s="141"/>
      <c r="L515" s="142"/>
      <c r="M515" s="143"/>
      <c r="N515" s="133"/>
      <c r="O515" s="51">
        <f>B515</f>
        <v>66</v>
      </c>
      <c r="P515" s="134"/>
      <c r="Q515" s="133"/>
      <c r="R515" s="100"/>
    </row>
    <row r="516" spans="1:18" ht="15.75" x14ac:dyDescent="0.25">
      <c r="A516" s="49">
        <v>2302</v>
      </c>
      <c r="B516" s="50"/>
      <c r="C516" s="50">
        <v>58</v>
      </c>
      <c r="D516" s="50"/>
      <c r="E516" s="50"/>
      <c r="F516" s="50"/>
      <c r="G516" s="50"/>
      <c r="H516" s="50"/>
      <c r="I516" s="50"/>
      <c r="J516" s="82"/>
      <c r="K516" s="144"/>
      <c r="L516" s="81"/>
      <c r="M516" s="145"/>
      <c r="N516" s="52">
        <f>IF(C516=0,"",C516/B515)</f>
        <v>0.87878787878787878</v>
      </c>
      <c r="O516" s="53">
        <v>59</v>
      </c>
      <c r="P516" s="124">
        <f t="shared" ref="P516:P522" si="44">IF(O516=0,"",O516/O515)</f>
        <v>0.89393939393939392</v>
      </c>
      <c r="Q516" s="124">
        <f t="shared" ref="Q516:Q522" si="45">IF(O516=0,"",100%-P516)</f>
        <v>0.10606060606060608</v>
      </c>
      <c r="R516" s="100"/>
    </row>
    <row r="517" spans="1:18" ht="15.75" x14ac:dyDescent="0.25">
      <c r="A517" s="49">
        <v>2401</v>
      </c>
      <c r="B517" s="50"/>
      <c r="C517" s="50"/>
      <c r="D517" s="50">
        <v>53</v>
      </c>
      <c r="E517" s="50"/>
      <c r="F517" s="50"/>
      <c r="G517" s="50"/>
      <c r="H517" s="50"/>
      <c r="I517" s="50"/>
      <c r="J517" s="82"/>
      <c r="K517" s="144"/>
      <c r="L517" s="81"/>
      <c r="M517" s="145"/>
      <c r="N517" s="52">
        <f>IF(D517=0,"",D517/C516)</f>
        <v>0.91379310344827591</v>
      </c>
      <c r="O517" s="53">
        <v>56</v>
      </c>
      <c r="P517" s="124">
        <f t="shared" si="44"/>
        <v>0.94915254237288138</v>
      </c>
      <c r="Q517" s="124">
        <f t="shared" si="45"/>
        <v>5.084745762711862E-2</v>
      </c>
      <c r="R517" s="102">
        <f>O517/O515</f>
        <v>0.84848484848484851</v>
      </c>
    </row>
    <row r="518" spans="1:18" ht="15.75" x14ac:dyDescent="0.25">
      <c r="A518" s="49">
        <v>2402</v>
      </c>
      <c r="B518" s="50"/>
      <c r="C518" s="50"/>
      <c r="D518" s="50"/>
      <c r="E518" s="50">
        <v>52</v>
      </c>
      <c r="F518" s="50"/>
      <c r="G518" s="50"/>
      <c r="H518" s="50"/>
      <c r="I518" s="50"/>
      <c r="J518" s="82"/>
      <c r="K518" s="144"/>
      <c r="L518" s="81"/>
      <c r="M518" s="145"/>
      <c r="N518" s="52">
        <f>IF(E518=0,"",E518/D517)</f>
        <v>0.98113207547169812</v>
      </c>
      <c r="O518" s="53">
        <v>53</v>
      </c>
      <c r="P518" s="124">
        <f t="shared" si="44"/>
        <v>0.9464285714285714</v>
      </c>
      <c r="Q518" s="124">
        <f t="shared" si="45"/>
        <v>5.3571428571428603E-2</v>
      </c>
      <c r="R518" s="100"/>
    </row>
    <row r="519" spans="1:18" ht="15.75" x14ac:dyDescent="0.25">
      <c r="A519" s="49">
        <v>2501</v>
      </c>
      <c r="B519" s="50"/>
      <c r="C519" s="50"/>
      <c r="D519" s="50"/>
      <c r="E519" s="50"/>
      <c r="F519" s="50">
        <v>50</v>
      </c>
      <c r="G519" s="50"/>
      <c r="H519" s="50"/>
      <c r="I519" s="50"/>
      <c r="J519" s="82"/>
      <c r="K519" s="144"/>
      <c r="L519" s="81"/>
      <c r="M519" s="145"/>
      <c r="N519" s="52">
        <f>IF(F519=0,"",F519/E518)</f>
        <v>0.96153846153846156</v>
      </c>
      <c r="O519" s="53">
        <v>53</v>
      </c>
      <c r="P519" s="124">
        <f t="shared" si="44"/>
        <v>1</v>
      </c>
      <c r="Q519" s="124">
        <f t="shared" si="45"/>
        <v>0</v>
      </c>
      <c r="R519" s="100"/>
    </row>
    <row r="520" spans="1:18" ht="15.75" x14ac:dyDescent="0.25">
      <c r="A520" s="49">
        <v>2502</v>
      </c>
      <c r="B520" s="50"/>
      <c r="C520" s="50"/>
      <c r="D520" s="50"/>
      <c r="E520" s="50"/>
      <c r="F520" s="50"/>
      <c r="G520" s="50">
        <v>50</v>
      </c>
      <c r="H520" s="50"/>
      <c r="I520" s="50"/>
      <c r="J520" s="82"/>
      <c r="K520" s="144"/>
      <c r="L520" s="81"/>
      <c r="M520" s="145"/>
      <c r="N520" s="52">
        <f>IF(G520=0,"",G520/F519)</f>
        <v>1</v>
      </c>
      <c r="O520" s="53">
        <v>53</v>
      </c>
      <c r="P520" s="124">
        <f t="shared" si="44"/>
        <v>1</v>
      </c>
      <c r="Q520" s="124">
        <f t="shared" si="45"/>
        <v>0</v>
      </c>
      <c r="R520" s="100"/>
    </row>
    <row r="521" spans="1:18" ht="15.75" x14ac:dyDescent="0.25">
      <c r="A521" s="49">
        <v>2601</v>
      </c>
      <c r="B521" s="50"/>
      <c r="C521" s="50"/>
      <c r="D521" s="50"/>
      <c r="E521" s="50"/>
      <c r="F521" s="50"/>
      <c r="G521" s="50"/>
      <c r="H521" s="50"/>
      <c r="I521" s="50"/>
      <c r="J521" s="82"/>
      <c r="K521" s="144"/>
      <c r="L521" s="81"/>
      <c r="M521" s="145"/>
      <c r="N521" s="52" t="str">
        <f>IF(H521=0,"",H521/G520)</f>
        <v/>
      </c>
      <c r="O521" s="53"/>
      <c r="P521" s="124" t="str">
        <f t="shared" si="44"/>
        <v/>
      </c>
      <c r="Q521" s="124" t="str">
        <f t="shared" si="45"/>
        <v/>
      </c>
      <c r="R521" s="100"/>
    </row>
    <row r="522" spans="1:18" ht="15.75" x14ac:dyDescent="0.25">
      <c r="A522" s="49">
        <v>2602</v>
      </c>
      <c r="B522" s="50"/>
      <c r="C522" s="50"/>
      <c r="D522" s="50"/>
      <c r="E522" s="50"/>
      <c r="F522" s="50"/>
      <c r="G522" s="50"/>
      <c r="H522" s="50"/>
      <c r="I522" s="50"/>
      <c r="J522" s="82"/>
      <c r="K522" s="144"/>
      <c r="L522" s="81"/>
      <c r="M522" s="145"/>
      <c r="N522" s="52" t="str">
        <f>IF(I522=0,"",I522/H521)</f>
        <v/>
      </c>
      <c r="O522" s="53"/>
      <c r="P522" s="124" t="str">
        <f t="shared" si="44"/>
        <v/>
      </c>
      <c r="Q522" s="124" t="str">
        <f t="shared" si="45"/>
        <v/>
      </c>
      <c r="R522" s="100"/>
    </row>
    <row r="523" spans="1:18" ht="15.75" x14ac:dyDescent="0.25">
      <c r="A523" s="49">
        <v>2701</v>
      </c>
      <c r="B523" s="50"/>
      <c r="C523" s="50"/>
      <c r="D523" s="50"/>
      <c r="E523" s="50"/>
      <c r="F523" s="50"/>
      <c r="G523" s="50"/>
      <c r="H523" s="50"/>
      <c r="I523" s="50"/>
      <c r="J523" s="82"/>
      <c r="K523" s="144"/>
      <c r="L523" s="81"/>
      <c r="M523" s="81"/>
      <c r="N523" s="79"/>
      <c r="O523" s="53"/>
      <c r="P523" s="136"/>
      <c r="Q523" s="79"/>
      <c r="R523" s="100"/>
    </row>
    <row r="524" spans="1:18" ht="15.75" x14ac:dyDescent="0.25">
      <c r="A524" s="49">
        <v>2702</v>
      </c>
      <c r="B524" s="50"/>
      <c r="C524" s="50"/>
      <c r="D524" s="50"/>
      <c r="E524" s="50"/>
      <c r="F524" s="50"/>
      <c r="G524" s="50"/>
      <c r="H524" s="50"/>
      <c r="I524" s="50"/>
      <c r="J524" s="82"/>
      <c r="K524" s="144"/>
      <c r="L524" s="81"/>
      <c r="M524" s="137"/>
      <c r="N524" s="79"/>
      <c r="O524" s="53"/>
      <c r="P524" s="136"/>
      <c r="Q524" s="79"/>
      <c r="R524" s="100"/>
    </row>
    <row r="525" spans="1:18" ht="15.75" x14ac:dyDescent="0.25">
      <c r="A525" s="49">
        <v>2801</v>
      </c>
      <c r="B525" s="50"/>
      <c r="C525" s="50"/>
      <c r="D525" s="50"/>
      <c r="E525" s="50"/>
      <c r="F525" s="50"/>
      <c r="G525" s="50"/>
      <c r="H525" s="50"/>
      <c r="I525" s="50"/>
      <c r="J525" s="82"/>
      <c r="K525" s="144"/>
      <c r="L525" s="81"/>
      <c r="M525" s="137"/>
      <c r="N525" s="79"/>
      <c r="O525" s="53"/>
      <c r="P525" s="136"/>
      <c r="Q525" s="79"/>
      <c r="R525" s="100"/>
    </row>
    <row r="526" spans="1:18" ht="15.75" x14ac:dyDescent="0.25">
      <c r="A526" s="49">
        <v>2802</v>
      </c>
      <c r="B526" s="50"/>
      <c r="C526" s="50"/>
      <c r="D526" s="50"/>
      <c r="E526" s="50"/>
      <c r="F526" s="50"/>
      <c r="G526" s="50"/>
      <c r="H526" s="50"/>
      <c r="I526" s="50"/>
      <c r="J526" s="82"/>
      <c r="K526" s="144"/>
      <c r="L526" s="81"/>
      <c r="M526" s="137"/>
      <c r="N526" s="79"/>
      <c r="O526" s="56"/>
      <c r="P526" s="136"/>
      <c r="Q526" s="79"/>
      <c r="R526" s="100"/>
    </row>
    <row r="527" spans="1:18" ht="15.75" x14ac:dyDescent="0.25">
      <c r="A527" s="49">
        <v>2901</v>
      </c>
      <c r="B527" s="50"/>
      <c r="C527" s="50"/>
      <c r="D527" s="50"/>
      <c r="E527" s="50"/>
      <c r="F527" s="50"/>
      <c r="G527" s="50"/>
      <c r="H527" s="50"/>
      <c r="I527" s="50"/>
      <c r="J527" s="82"/>
      <c r="K527" s="144"/>
      <c r="L527" s="81"/>
      <c r="M527" s="137"/>
      <c r="N527" s="81"/>
      <c r="O527" s="137"/>
      <c r="P527" s="138"/>
      <c r="Q527" s="79"/>
      <c r="R527" s="100"/>
    </row>
    <row r="528" spans="1:18" ht="15.75" x14ac:dyDescent="0.25">
      <c r="A528" s="113">
        <v>2902</v>
      </c>
      <c r="B528" s="50"/>
      <c r="C528" s="50"/>
      <c r="D528" s="50"/>
      <c r="E528" s="50"/>
      <c r="F528" s="50"/>
      <c r="G528" s="50"/>
      <c r="H528" s="50"/>
      <c r="I528" s="50"/>
      <c r="J528" s="82"/>
      <c r="K528" s="144"/>
      <c r="L528" s="81"/>
      <c r="M528" s="137"/>
      <c r="N528" s="126" t="s">
        <v>63</v>
      </c>
      <c r="O528" s="127"/>
      <c r="P528" s="128" t="str">
        <f>IF(SUM(J517:J524)=0,"",SUM(J517:J524))</f>
        <v/>
      </c>
      <c r="Q528" s="129" t="s">
        <v>10</v>
      </c>
      <c r="R528" s="100"/>
    </row>
    <row r="529" spans="1:18" ht="15.75" x14ac:dyDescent="0.25">
      <c r="A529" s="114">
        <v>3001</v>
      </c>
      <c r="B529" s="112"/>
      <c r="C529" s="50"/>
      <c r="D529" s="50"/>
      <c r="E529" s="50"/>
      <c r="F529" s="50"/>
      <c r="G529" s="50"/>
      <c r="H529" s="50"/>
      <c r="I529" s="50"/>
      <c r="J529" s="82"/>
      <c r="K529" s="144"/>
      <c r="L529" s="81"/>
      <c r="M529" s="137"/>
      <c r="N529" s="130" t="s">
        <v>64</v>
      </c>
      <c r="O529" s="57" t="str">
        <f>IF(O528/B515=0,"",O528/B515)</f>
        <v/>
      </c>
      <c r="P529" s="131" t="e">
        <f>IF(O528/P528=0,"",O528/P528)</f>
        <v>#VALUE!</v>
      </c>
      <c r="Q529" s="132" t="s">
        <v>65</v>
      </c>
      <c r="R529" s="100"/>
    </row>
    <row r="530" spans="1:18" ht="15.75" x14ac:dyDescent="0.25">
      <c r="A530" s="114">
        <v>3002</v>
      </c>
      <c r="B530" s="112"/>
      <c r="C530" s="50"/>
      <c r="D530" s="50"/>
      <c r="E530" s="50"/>
      <c r="F530" s="50"/>
      <c r="G530" s="50"/>
      <c r="H530" s="50"/>
      <c r="I530" s="50"/>
      <c r="J530" s="82"/>
      <c r="K530" s="146"/>
      <c r="L530" s="147"/>
      <c r="M530" s="148"/>
      <c r="N530" s="92"/>
      <c r="O530" s="139"/>
      <c r="P530" s="139"/>
      <c r="Q530" s="140"/>
      <c r="R530" s="100"/>
    </row>
    <row r="531" spans="1:18" ht="18" customHeight="1" x14ac:dyDescent="0.25">
      <c r="A531" s="28"/>
      <c r="B531" s="190" t="s">
        <v>90</v>
      </c>
      <c r="C531" s="190"/>
      <c r="D531" s="190"/>
      <c r="E531" s="190"/>
      <c r="F531" s="190"/>
      <c r="G531" s="190"/>
      <c r="H531" s="190"/>
      <c r="I531" s="190"/>
      <c r="J531" s="59">
        <f>SUM(J515:J527)</f>
        <v>0</v>
      </c>
      <c r="K531" s="60" t="str">
        <f>IF(J522=0,"",J522/B515)</f>
        <v/>
      </c>
      <c r="L531" s="60" t="str">
        <f>IF(J531=0,"",J531/B515)</f>
        <v/>
      </c>
      <c r="M531" s="60" t="str">
        <f>IF(J522=0,"0%",L531-K531)</f>
        <v>0%</v>
      </c>
      <c r="N531" s="1"/>
      <c r="O531" s="1"/>
      <c r="P531" s="29"/>
      <c r="Q531" s="25"/>
      <c r="R531" s="100"/>
    </row>
    <row r="532" spans="1:18" ht="12.75" customHeight="1" x14ac:dyDescent="0.2"/>
    <row r="533" spans="1:18" ht="12.75" customHeight="1" x14ac:dyDescent="0.2"/>
    <row r="534" spans="1:18" ht="26.25" x14ac:dyDescent="0.4">
      <c r="A534" s="103"/>
      <c r="B534" s="188" t="s">
        <v>101</v>
      </c>
      <c r="C534" s="189"/>
      <c r="D534" s="189"/>
      <c r="E534" s="189"/>
      <c r="F534" s="189"/>
      <c r="G534" s="189"/>
      <c r="H534" s="189"/>
      <c r="I534" s="189"/>
      <c r="J534" s="119" t="s">
        <v>122</v>
      </c>
      <c r="K534" s="48"/>
      <c r="L534" s="48"/>
      <c r="M534" s="29"/>
      <c r="N534" s="1"/>
      <c r="O534" s="29"/>
      <c r="P534" s="29"/>
      <c r="Q534" s="29"/>
      <c r="R534" s="103"/>
    </row>
    <row r="535" spans="1:18" ht="20.25" customHeight="1" x14ac:dyDescent="0.2">
      <c r="A535" s="192" t="s">
        <v>9</v>
      </c>
      <c r="B535" s="193" t="s">
        <v>80</v>
      </c>
      <c r="C535" s="194"/>
      <c r="D535" s="194"/>
      <c r="E535" s="194"/>
      <c r="F535" s="194"/>
      <c r="G535" s="194"/>
      <c r="H535" s="194"/>
      <c r="I535" s="194"/>
      <c r="J535" s="196" t="s">
        <v>10</v>
      </c>
      <c r="K535" s="184" t="s">
        <v>2</v>
      </c>
      <c r="L535" s="184" t="s">
        <v>3</v>
      </c>
      <c r="M535" s="191" t="s">
        <v>4</v>
      </c>
      <c r="N535" s="184" t="s">
        <v>5</v>
      </c>
      <c r="O535" s="198" t="s">
        <v>6</v>
      </c>
      <c r="P535" s="198" t="s">
        <v>7</v>
      </c>
      <c r="Q535" s="184" t="s">
        <v>8</v>
      </c>
      <c r="R535" s="103"/>
    </row>
    <row r="536" spans="1:18" ht="15.75" customHeight="1" x14ac:dyDescent="0.25">
      <c r="A536" s="185"/>
      <c r="B536" s="49" t="s">
        <v>81</v>
      </c>
      <c r="C536" s="49" t="s">
        <v>82</v>
      </c>
      <c r="D536" s="49" t="s">
        <v>83</v>
      </c>
      <c r="E536" s="49" t="s">
        <v>84</v>
      </c>
      <c r="F536" s="49" t="s">
        <v>85</v>
      </c>
      <c r="G536" s="49" t="s">
        <v>86</v>
      </c>
      <c r="H536" s="49" t="s">
        <v>87</v>
      </c>
      <c r="I536" s="49" t="s">
        <v>88</v>
      </c>
      <c r="J536" s="211"/>
      <c r="K536" s="210"/>
      <c r="L536" s="210"/>
      <c r="M536" s="212"/>
      <c r="N536" s="210"/>
      <c r="O536" s="209"/>
      <c r="P536" s="209"/>
      <c r="Q536" s="210"/>
      <c r="R536" s="103"/>
    </row>
    <row r="537" spans="1:18" ht="15.75" x14ac:dyDescent="0.25">
      <c r="A537" s="49">
        <v>2302</v>
      </c>
      <c r="B537" s="50">
        <v>96</v>
      </c>
      <c r="C537" s="50"/>
      <c r="D537" s="50"/>
      <c r="E537" s="50"/>
      <c r="F537" s="50"/>
      <c r="G537" s="50"/>
      <c r="H537" s="50"/>
      <c r="I537" s="50"/>
      <c r="J537" s="82"/>
      <c r="K537" s="141"/>
      <c r="L537" s="142"/>
      <c r="M537" s="143"/>
      <c r="N537" s="133"/>
      <c r="O537" s="51">
        <f>B537</f>
        <v>96</v>
      </c>
      <c r="P537" s="134"/>
      <c r="Q537" s="133"/>
      <c r="R537" s="103"/>
    </row>
    <row r="538" spans="1:18" ht="15.75" x14ac:dyDescent="0.25">
      <c r="A538" s="49">
        <v>2401</v>
      </c>
      <c r="B538" s="50"/>
      <c r="C538" s="50">
        <v>90</v>
      </c>
      <c r="D538" s="50"/>
      <c r="E538" s="50"/>
      <c r="F538" s="50"/>
      <c r="G538" s="50"/>
      <c r="H538" s="50"/>
      <c r="I538" s="50"/>
      <c r="J538" s="82"/>
      <c r="K538" s="144"/>
      <c r="L538" s="81"/>
      <c r="M538" s="145"/>
      <c r="N538" s="52">
        <f>IF(C538=0,"",C538/B537)</f>
        <v>0.9375</v>
      </c>
      <c r="O538" s="53">
        <v>91</v>
      </c>
      <c r="P538" s="124">
        <f t="shared" ref="P538:P544" si="46">IF(O538=0,"",O538/O537)</f>
        <v>0.94791666666666663</v>
      </c>
      <c r="Q538" s="124">
        <f t="shared" ref="Q538:Q544" si="47">IF(O538=0,"",100%-P538)</f>
        <v>5.208333333333337E-2</v>
      </c>
      <c r="R538" s="103"/>
    </row>
    <row r="539" spans="1:18" ht="15.75" x14ac:dyDescent="0.25">
      <c r="A539" s="49">
        <v>2402</v>
      </c>
      <c r="B539" s="50"/>
      <c r="C539" s="50"/>
      <c r="D539" s="50">
        <v>82</v>
      </c>
      <c r="E539" s="50"/>
      <c r="F539" s="50"/>
      <c r="G539" s="50"/>
      <c r="H539" s="50"/>
      <c r="I539" s="50"/>
      <c r="J539" s="82"/>
      <c r="K539" s="144"/>
      <c r="L539" s="81"/>
      <c r="M539" s="145"/>
      <c r="N539" s="52">
        <f>IF(D539=0,"",D539/C538)</f>
        <v>0.91111111111111109</v>
      </c>
      <c r="O539" s="53">
        <v>87</v>
      </c>
      <c r="P539" s="124">
        <f t="shared" si="46"/>
        <v>0.95604395604395609</v>
      </c>
      <c r="Q539" s="124">
        <f t="shared" si="47"/>
        <v>4.3956043956043911E-2</v>
      </c>
      <c r="R539" s="102">
        <f>O539/O537</f>
        <v>0.90625</v>
      </c>
    </row>
    <row r="540" spans="1:18" ht="15.75" x14ac:dyDescent="0.25">
      <c r="A540" s="49">
        <v>2501</v>
      </c>
      <c r="B540" s="50"/>
      <c r="C540" s="50"/>
      <c r="D540" s="50"/>
      <c r="E540" s="50">
        <v>80</v>
      </c>
      <c r="F540" s="50"/>
      <c r="G540" s="50"/>
      <c r="H540" s="50"/>
      <c r="I540" s="50"/>
      <c r="J540" s="82"/>
      <c r="K540" s="144"/>
      <c r="L540" s="81"/>
      <c r="M540" s="145"/>
      <c r="N540" s="52">
        <f>IF(E540=0,"",E540/D539)</f>
        <v>0.97560975609756095</v>
      </c>
      <c r="O540" s="53">
        <v>83</v>
      </c>
      <c r="P540" s="124">
        <f t="shared" si="46"/>
        <v>0.95402298850574707</v>
      </c>
      <c r="Q540" s="124">
        <f t="shared" si="47"/>
        <v>4.5977011494252928E-2</v>
      </c>
      <c r="R540" s="103"/>
    </row>
    <row r="541" spans="1:18" ht="15.75" x14ac:dyDescent="0.25">
      <c r="A541" s="49">
        <v>2502</v>
      </c>
      <c r="B541" s="50"/>
      <c r="C541" s="50"/>
      <c r="D541" s="50"/>
      <c r="E541" s="50"/>
      <c r="F541" s="50">
        <v>73</v>
      </c>
      <c r="G541" s="50"/>
      <c r="H541" s="50"/>
      <c r="I541" s="50"/>
      <c r="J541" s="82"/>
      <c r="K541" s="144"/>
      <c r="L541" s="81"/>
      <c r="M541" s="145"/>
      <c r="N541" s="52">
        <f>IF(F541=0,"",F541/E540)</f>
        <v>0.91249999999999998</v>
      </c>
      <c r="O541" s="53">
        <v>80</v>
      </c>
      <c r="P541" s="124">
        <f t="shared" si="46"/>
        <v>0.96385542168674698</v>
      </c>
      <c r="Q541" s="124">
        <f t="shared" si="47"/>
        <v>3.6144578313253017E-2</v>
      </c>
      <c r="R541" s="103"/>
    </row>
    <row r="542" spans="1:18" ht="15.75" x14ac:dyDescent="0.25">
      <c r="A542" s="49">
        <v>2601</v>
      </c>
      <c r="B542" s="50"/>
      <c r="C542" s="50"/>
      <c r="D542" s="50"/>
      <c r="E542" s="50"/>
      <c r="F542" s="50"/>
      <c r="G542" s="50"/>
      <c r="H542" s="50"/>
      <c r="I542" s="50"/>
      <c r="J542" s="82"/>
      <c r="K542" s="144"/>
      <c r="L542" s="81"/>
      <c r="M542" s="145"/>
      <c r="N542" s="52" t="str">
        <f>IF(G542=0,"",G542/F541)</f>
        <v/>
      </c>
      <c r="O542" s="53"/>
      <c r="P542" s="124" t="str">
        <f t="shared" si="46"/>
        <v/>
      </c>
      <c r="Q542" s="124" t="str">
        <f t="shared" si="47"/>
        <v/>
      </c>
      <c r="R542" s="103"/>
    </row>
    <row r="543" spans="1:18" ht="15.75" x14ac:dyDescent="0.25">
      <c r="A543" s="49">
        <v>2602</v>
      </c>
      <c r="B543" s="50"/>
      <c r="C543" s="50"/>
      <c r="D543" s="50"/>
      <c r="E543" s="50"/>
      <c r="F543" s="50"/>
      <c r="G543" s="50"/>
      <c r="H543" s="50"/>
      <c r="I543" s="50"/>
      <c r="J543" s="82"/>
      <c r="K543" s="144"/>
      <c r="L543" s="81"/>
      <c r="M543" s="145"/>
      <c r="N543" s="52" t="str">
        <f>IF(H543=0,"",H543/G542)</f>
        <v/>
      </c>
      <c r="O543" s="53"/>
      <c r="P543" s="124" t="str">
        <f t="shared" si="46"/>
        <v/>
      </c>
      <c r="Q543" s="124" t="str">
        <f t="shared" si="47"/>
        <v/>
      </c>
      <c r="R543" s="103"/>
    </row>
    <row r="544" spans="1:18" ht="15.75" x14ac:dyDescent="0.25">
      <c r="A544" s="49">
        <v>2701</v>
      </c>
      <c r="B544" s="50"/>
      <c r="C544" s="50"/>
      <c r="D544" s="50"/>
      <c r="E544" s="50"/>
      <c r="F544" s="50"/>
      <c r="G544" s="50"/>
      <c r="H544" s="50"/>
      <c r="I544" s="50"/>
      <c r="J544" s="82"/>
      <c r="K544" s="144"/>
      <c r="L544" s="81"/>
      <c r="M544" s="145"/>
      <c r="N544" s="52" t="str">
        <f>IF(I544=0,"",I544/H543)</f>
        <v/>
      </c>
      <c r="O544" s="53"/>
      <c r="P544" s="124" t="str">
        <f t="shared" si="46"/>
        <v/>
      </c>
      <c r="Q544" s="124" t="str">
        <f t="shared" si="47"/>
        <v/>
      </c>
      <c r="R544" s="103"/>
    </row>
    <row r="545" spans="1:18" ht="15.75" x14ac:dyDescent="0.25">
      <c r="A545" s="49">
        <v>2702</v>
      </c>
      <c r="B545" s="50"/>
      <c r="C545" s="50"/>
      <c r="D545" s="50"/>
      <c r="E545" s="50"/>
      <c r="F545" s="50"/>
      <c r="G545" s="50"/>
      <c r="H545" s="50"/>
      <c r="I545" s="50"/>
      <c r="J545" s="82"/>
      <c r="K545" s="144"/>
      <c r="L545" s="81"/>
      <c r="M545" s="81"/>
      <c r="N545" s="79"/>
      <c r="O545" s="53"/>
      <c r="P545" s="136"/>
      <c r="Q545" s="79"/>
      <c r="R545" s="103"/>
    </row>
    <row r="546" spans="1:18" ht="15.75" x14ac:dyDescent="0.25">
      <c r="A546" s="49">
        <v>2801</v>
      </c>
      <c r="B546" s="50"/>
      <c r="C546" s="50"/>
      <c r="D546" s="50"/>
      <c r="E546" s="50"/>
      <c r="F546" s="50"/>
      <c r="G546" s="50"/>
      <c r="H546" s="50"/>
      <c r="I546" s="50"/>
      <c r="J546" s="82"/>
      <c r="K546" s="144"/>
      <c r="L546" s="81"/>
      <c r="M546" s="137"/>
      <c r="N546" s="79"/>
      <c r="O546" s="53"/>
      <c r="P546" s="136"/>
      <c r="Q546" s="79"/>
      <c r="R546" s="103"/>
    </row>
    <row r="547" spans="1:18" ht="15.75" x14ac:dyDescent="0.25">
      <c r="A547" s="49">
        <v>2802</v>
      </c>
      <c r="B547" s="50"/>
      <c r="C547" s="50"/>
      <c r="D547" s="50"/>
      <c r="E547" s="50"/>
      <c r="F547" s="50"/>
      <c r="G547" s="50"/>
      <c r="H547" s="50"/>
      <c r="I547" s="50"/>
      <c r="J547" s="82"/>
      <c r="K547" s="144"/>
      <c r="L547" s="81"/>
      <c r="M547" s="137"/>
      <c r="N547" s="79"/>
      <c r="O547" s="53"/>
      <c r="P547" s="136"/>
      <c r="Q547" s="79"/>
      <c r="R547" s="103"/>
    </row>
    <row r="548" spans="1:18" ht="15.75" x14ac:dyDescent="0.25">
      <c r="A548" s="49">
        <v>2901</v>
      </c>
      <c r="B548" s="50"/>
      <c r="C548" s="50"/>
      <c r="D548" s="50"/>
      <c r="E548" s="50"/>
      <c r="F548" s="50"/>
      <c r="G548" s="50"/>
      <c r="H548" s="50"/>
      <c r="I548" s="50"/>
      <c r="J548" s="82"/>
      <c r="K548" s="144"/>
      <c r="L548" s="81"/>
      <c r="M548" s="137"/>
      <c r="N548" s="79"/>
      <c r="O548" s="56"/>
      <c r="P548" s="136"/>
      <c r="Q548" s="79"/>
      <c r="R548" s="103"/>
    </row>
    <row r="549" spans="1:18" ht="15.75" x14ac:dyDescent="0.25">
      <c r="A549" s="49">
        <v>2902</v>
      </c>
      <c r="B549" s="50"/>
      <c r="C549" s="50"/>
      <c r="D549" s="50"/>
      <c r="E549" s="50"/>
      <c r="F549" s="50"/>
      <c r="G549" s="50"/>
      <c r="H549" s="50"/>
      <c r="I549" s="50"/>
      <c r="J549" s="82"/>
      <c r="K549" s="144"/>
      <c r="L549" s="81"/>
      <c r="M549" s="137"/>
      <c r="N549" s="81"/>
      <c r="O549" s="137"/>
      <c r="P549" s="138"/>
      <c r="Q549" s="79"/>
      <c r="R549" s="103"/>
    </row>
    <row r="550" spans="1:18" ht="15.75" x14ac:dyDescent="0.25">
      <c r="A550" s="113">
        <v>3001</v>
      </c>
      <c r="B550" s="50"/>
      <c r="C550" s="50"/>
      <c r="D550" s="50"/>
      <c r="E550" s="50"/>
      <c r="F550" s="50"/>
      <c r="G550" s="50"/>
      <c r="H550" s="50"/>
      <c r="I550" s="50"/>
      <c r="J550" s="82"/>
      <c r="K550" s="144"/>
      <c r="L550" s="81"/>
      <c r="M550" s="137"/>
      <c r="N550" s="126" t="s">
        <v>63</v>
      </c>
      <c r="O550" s="127"/>
      <c r="P550" s="128" t="str">
        <f>IF(SUM(J539:J546)=0,"",SUM(J539:J546))</f>
        <v/>
      </c>
      <c r="Q550" s="129" t="s">
        <v>10</v>
      </c>
      <c r="R550" s="103"/>
    </row>
    <row r="551" spans="1:18" ht="15.75" x14ac:dyDescent="0.25">
      <c r="A551" s="114">
        <v>3002</v>
      </c>
      <c r="B551" s="112"/>
      <c r="C551" s="50"/>
      <c r="D551" s="50"/>
      <c r="E551" s="50"/>
      <c r="F551" s="50"/>
      <c r="G551" s="50"/>
      <c r="H551" s="50"/>
      <c r="I551" s="50"/>
      <c r="J551" s="82"/>
      <c r="K551" s="144"/>
      <c r="L551" s="81"/>
      <c r="M551" s="137"/>
      <c r="N551" s="130" t="s">
        <v>64</v>
      </c>
      <c r="O551" s="57" t="str">
        <f>IF(O550/B537=0,"",O550/B537)</f>
        <v/>
      </c>
      <c r="P551" s="131" t="e">
        <f>IF(O550/P550=0,"",O550/P550)</f>
        <v>#VALUE!</v>
      </c>
      <c r="Q551" s="132" t="s">
        <v>65</v>
      </c>
      <c r="R551" s="103"/>
    </row>
    <row r="552" spans="1:18" ht="15.75" x14ac:dyDescent="0.25">
      <c r="A552" s="114">
        <v>3101</v>
      </c>
      <c r="B552" s="112"/>
      <c r="C552" s="50"/>
      <c r="D552" s="50"/>
      <c r="E552" s="50"/>
      <c r="F552" s="50"/>
      <c r="G552" s="50"/>
      <c r="H552" s="50"/>
      <c r="I552" s="50"/>
      <c r="J552" s="82"/>
      <c r="K552" s="146"/>
      <c r="L552" s="147"/>
      <c r="M552" s="148"/>
      <c r="N552" s="92"/>
      <c r="O552" s="139"/>
      <c r="P552" s="139"/>
      <c r="Q552" s="140"/>
      <c r="R552" s="103"/>
    </row>
    <row r="553" spans="1:18" ht="18" customHeight="1" x14ac:dyDescent="0.25">
      <c r="A553" s="28"/>
      <c r="B553" s="190" t="s">
        <v>90</v>
      </c>
      <c r="C553" s="190"/>
      <c r="D553" s="190"/>
      <c r="E553" s="190"/>
      <c r="F553" s="190"/>
      <c r="G553" s="190"/>
      <c r="H553" s="190"/>
      <c r="I553" s="190"/>
      <c r="J553" s="59">
        <f>SUM(J537:J549)</f>
        <v>0</v>
      </c>
      <c r="K553" s="60" t="str">
        <f>IF(J544=0,"",J544/B537)</f>
        <v/>
      </c>
      <c r="L553" s="60" t="str">
        <f>IF(J553=0,"",J553/B537)</f>
        <v/>
      </c>
      <c r="M553" s="60" t="str">
        <f>IF(J544=0,"0%",L553-K553)</f>
        <v>0%</v>
      </c>
      <c r="N553" s="1"/>
      <c r="O553" s="1"/>
      <c r="P553" s="29"/>
      <c r="Q553" s="25"/>
      <c r="R553" s="103"/>
    </row>
    <row r="554" spans="1:18" ht="12.75" customHeight="1" x14ac:dyDescent="0.2"/>
    <row r="555" spans="1:18" ht="12.75" customHeight="1" x14ac:dyDescent="0.2"/>
    <row r="556" spans="1:18" ht="26.25" x14ac:dyDescent="0.4">
      <c r="A556" s="105"/>
      <c r="B556" s="188" t="s">
        <v>101</v>
      </c>
      <c r="C556" s="189"/>
      <c r="D556" s="189"/>
      <c r="E556" s="189"/>
      <c r="F556" s="189"/>
      <c r="G556" s="189"/>
      <c r="H556" s="189"/>
      <c r="I556" s="189"/>
      <c r="J556" s="119" t="s">
        <v>123</v>
      </c>
      <c r="K556" s="48"/>
      <c r="L556" s="48"/>
      <c r="M556" s="29"/>
      <c r="N556" s="1"/>
      <c r="O556" s="29"/>
      <c r="P556" s="29"/>
      <c r="Q556" s="29"/>
      <c r="R556" s="105"/>
    </row>
    <row r="557" spans="1:18" ht="20.25" customHeight="1" x14ac:dyDescent="0.2">
      <c r="A557" s="192" t="s">
        <v>9</v>
      </c>
      <c r="B557" s="193" t="s">
        <v>80</v>
      </c>
      <c r="C557" s="194"/>
      <c r="D557" s="194"/>
      <c r="E557" s="194"/>
      <c r="F557" s="194"/>
      <c r="G557" s="194"/>
      <c r="H557" s="194"/>
      <c r="I557" s="194"/>
      <c r="J557" s="196" t="s">
        <v>10</v>
      </c>
      <c r="K557" s="184" t="s">
        <v>2</v>
      </c>
      <c r="L557" s="184" t="s">
        <v>3</v>
      </c>
      <c r="M557" s="191" t="s">
        <v>4</v>
      </c>
      <c r="N557" s="184" t="s">
        <v>5</v>
      </c>
      <c r="O557" s="198" t="s">
        <v>6</v>
      </c>
      <c r="P557" s="198" t="s">
        <v>7</v>
      </c>
      <c r="Q557" s="184" t="s">
        <v>8</v>
      </c>
      <c r="R557" s="105"/>
    </row>
    <row r="558" spans="1:18" ht="15.75" customHeight="1" x14ac:dyDescent="0.25">
      <c r="A558" s="185"/>
      <c r="B558" s="49" t="s">
        <v>81</v>
      </c>
      <c r="C558" s="49" t="s">
        <v>82</v>
      </c>
      <c r="D558" s="49" t="s">
        <v>83</v>
      </c>
      <c r="E558" s="49" t="s">
        <v>84</v>
      </c>
      <c r="F558" s="49" t="s">
        <v>85</v>
      </c>
      <c r="G558" s="49" t="s">
        <v>86</v>
      </c>
      <c r="H558" s="49" t="s">
        <v>87</v>
      </c>
      <c r="I558" s="49" t="s">
        <v>88</v>
      </c>
      <c r="J558" s="211"/>
      <c r="K558" s="210"/>
      <c r="L558" s="210"/>
      <c r="M558" s="212"/>
      <c r="N558" s="210"/>
      <c r="O558" s="209"/>
      <c r="P558" s="209"/>
      <c r="Q558" s="210"/>
      <c r="R558" s="105"/>
    </row>
    <row r="559" spans="1:18" ht="15.75" x14ac:dyDescent="0.25">
      <c r="A559" s="49">
        <v>2401</v>
      </c>
      <c r="B559" s="50">
        <v>68</v>
      </c>
      <c r="C559" s="50"/>
      <c r="D559" s="50"/>
      <c r="E559" s="50"/>
      <c r="F559" s="50"/>
      <c r="G559" s="50"/>
      <c r="H559" s="50"/>
      <c r="I559" s="50"/>
      <c r="J559" s="82"/>
      <c r="K559" s="141"/>
      <c r="L559" s="142"/>
      <c r="M559" s="143"/>
      <c r="N559" s="133"/>
      <c r="O559" s="51">
        <f>B559</f>
        <v>68</v>
      </c>
      <c r="P559" s="134"/>
      <c r="Q559" s="133"/>
      <c r="R559" s="105"/>
    </row>
    <row r="560" spans="1:18" ht="15.75" x14ac:dyDescent="0.25">
      <c r="A560" s="49">
        <v>2402</v>
      </c>
      <c r="B560" s="50"/>
      <c r="C560" s="50">
        <v>60</v>
      </c>
      <c r="D560" s="50"/>
      <c r="E560" s="50"/>
      <c r="F560" s="50"/>
      <c r="G560" s="50"/>
      <c r="H560" s="50"/>
      <c r="I560" s="50"/>
      <c r="J560" s="82"/>
      <c r="K560" s="144"/>
      <c r="L560" s="81"/>
      <c r="M560" s="145"/>
      <c r="N560" s="52">
        <f>IF(C560=0,"",C560/B559)</f>
        <v>0.88235294117647056</v>
      </c>
      <c r="O560" s="53">
        <v>60</v>
      </c>
      <c r="P560" s="124">
        <f t="shared" ref="P560:P566" si="48">IF(O560=0,"",O560/O559)</f>
        <v>0.88235294117647056</v>
      </c>
      <c r="Q560" s="124">
        <f t="shared" ref="Q560:Q566" si="49">IF(O560=0,"",100%-P560)</f>
        <v>0.11764705882352944</v>
      </c>
      <c r="R560" s="105"/>
    </row>
    <row r="561" spans="1:18" ht="15.75" x14ac:dyDescent="0.25">
      <c r="A561" s="49">
        <v>2501</v>
      </c>
      <c r="B561" s="50"/>
      <c r="C561" s="50"/>
      <c r="D561" s="50">
        <v>44</v>
      </c>
      <c r="E561" s="50"/>
      <c r="F561" s="50"/>
      <c r="G561" s="50"/>
      <c r="H561" s="50"/>
      <c r="I561" s="50"/>
      <c r="J561" s="82"/>
      <c r="K561" s="144"/>
      <c r="L561" s="81"/>
      <c r="M561" s="145"/>
      <c r="N561" s="52">
        <f>IF(D561=0,"",D561/C560)</f>
        <v>0.73333333333333328</v>
      </c>
      <c r="O561" s="53">
        <v>60</v>
      </c>
      <c r="P561" s="124">
        <f t="shared" si="48"/>
        <v>1</v>
      </c>
      <c r="Q561" s="124">
        <f t="shared" si="49"/>
        <v>0</v>
      </c>
      <c r="R561" s="102">
        <f>O561/O559</f>
        <v>0.88235294117647056</v>
      </c>
    </row>
    <row r="562" spans="1:18" ht="15.75" x14ac:dyDescent="0.25">
      <c r="A562" s="49">
        <v>2502</v>
      </c>
      <c r="B562" s="50"/>
      <c r="C562" s="50"/>
      <c r="D562" s="50"/>
      <c r="E562" s="50">
        <v>44</v>
      </c>
      <c r="F562" s="50"/>
      <c r="G562" s="50"/>
      <c r="H562" s="50"/>
      <c r="I562" s="50"/>
      <c r="J562" s="82"/>
      <c r="K562" s="144"/>
      <c r="L562" s="81"/>
      <c r="M562" s="145"/>
      <c r="N562" s="52">
        <f>IF(E562=0,"",E562/D561)</f>
        <v>1</v>
      </c>
      <c r="O562" s="53">
        <v>56</v>
      </c>
      <c r="P562" s="124">
        <f t="shared" si="48"/>
        <v>0.93333333333333335</v>
      </c>
      <c r="Q562" s="124">
        <f t="shared" si="49"/>
        <v>6.6666666666666652E-2</v>
      </c>
      <c r="R562" s="105"/>
    </row>
    <row r="563" spans="1:18" ht="15.75" x14ac:dyDescent="0.25">
      <c r="A563" s="49">
        <v>2601</v>
      </c>
      <c r="B563" s="50"/>
      <c r="C563" s="50"/>
      <c r="D563" s="50"/>
      <c r="E563" s="50"/>
      <c r="F563" s="50"/>
      <c r="G563" s="50"/>
      <c r="H563" s="50"/>
      <c r="I563" s="50"/>
      <c r="J563" s="82"/>
      <c r="K563" s="144"/>
      <c r="L563" s="81"/>
      <c r="M563" s="145"/>
      <c r="N563" s="52" t="str">
        <f>IF(F563=0,"",F563/E562)</f>
        <v/>
      </c>
      <c r="O563" s="53"/>
      <c r="P563" s="124" t="str">
        <f t="shared" si="48"/>
        <v/>
      </c>
      <c r="Q563" s="124" t="str">
        <f t="shared" si="49"/>
        <v/>
      </c>
      <c r="R563" s="105"/>
    </row>
    <row r="564" spans="1:18" ht="15.75" x14ac:dyDescent="0.25">
      <c r="A564" s="49">
        <v>2602</v>
      </c>
      <c r="B564" s="50"/>
      <c r="C564" s="50"/>
      <c r="D564" s="50"/>
      <c r="E564" s="50"/>
      <c r="F564" s="50"/>
      <c r="G564" s="50"/>
      <c r="H564" s="50"/>
      <c r="I564" s="50"/>
      <c r="J564" s="82"/>
      <c r="K564" s="144"/>
      <c r="L564" s="81"/>
      <c r="M564" s="145"/>
      <c r="N564" s="52" t="str">
        <f>IF(G564=0,"",G564/F563)</f>
        <v/>
      </c>
      <c r="O564" s="53"/>
      <c r="P564" s="124" t="str">
        <f t="shared" si="48"/>
        <v/>
      </c>
      <c r="Q564" s="124" t="str">
        <f t="shared" si="49"/>
        <v/>
      </c>
      <c r="R564" s="105"/>
    </row>
    <row r="565" spans="1:18" ht="15.75" x14ac:dyDescent="0.25">
      <c r="A565" s="49">
        <v>2701</v>
      </c>
      <c r="B565" s="50"/>
      <c r="C565" s="50"/>
      <c r="D565" s="50"/>
      <c r="E565" s="50"/>
      <c r="F565" s="50"/>
      <c r="G565" s="50"/>
      <c r="H565" s="50"/>
      <c r="I565" s="50"/>
      <c r="J565" s="82"/>
      <c r="K565" s="144"/>
      <c r="L565" s="81"/>
      <c r="M565" s="145"/>
      <c r="N565" s="52" t="str">
        <f>IF(H565=0,"",H565/G564)</f>
        <v/>
      </c>
      <c r="O565" s="53"/>
      <c r="P565" s="124" t="str">
        <f t="shared" si="48"/>
        <v/>
      </c>
      <c r="Q565" s="124" t="str">
        <f t="shared" si="49"/>
        <v/>
      </c>
      <c r="R565" s="105"/>
    </row>
    <row r="566" spans="1:18" ht="15.75" x14ac:dyDescent="0.25">
      <c r="A566" s="49">
        <v>2702</v>
      </c>
      <c r="B566" s="50"/>
      <c r="C566" s="50"/>
      <c r="D566" s="50"/>
      <c r="E566" s="50"/>
      <c r="F566" s="50"/>
      <c r="G566" s="50"/>
      <c r="H566" s="50"/>
      <c r="I566" s="50"/>
      <c r="J566" s="82"/>
      <c r="K566" s="144"/>
      <c r="L566" s="81"/>
      <c r="M566" s="145"/>
      <c r="N566" s="52" t="str">
        <f>IF(I566=0,"",I566/H565)</f>
        <v/>
      </c>
      <c r="O566" s="53"/>
      <c r="P566" s="124" t="str">
        <f t="shared" si="48"/>
        <v/>
      </c>
      <c r="Q566" s="124" t="str">
        <f t="shared" si="49"/>
        <v/>
      </c>
      <c r="R566" s="105"/>
    </row>
    <row r="567" spans="1:18" ht="15.75" x14ac:dyDescent="0.25">
      <c r="A567" s="49">
        <v>2801</v>
      </c>
      <c r="B567" s="50"/>
      <c r="C567" s="50"/>
      <c r="D567" s="50"/>
      <c r="E567" s="50"/>
      <c r="F567" s="50"/>
      <c r="G567" s="50"/>
      <c r="H567" s="50"/>
      <c r="I567" s="50"/>
      <c r="J567" s="82"/>
      <c r="K567" s="144"/>
      <c r="L567" s="81"/>
      <c r="M567" s="81"/>
      <c r="N567" s="79"/>
      <c r="O567" s="53"/>
      <c r="P567" s="136"/>
      <c r="Q567" s="79"/>
      <c r="R567" s="105"/>
    </row>
    <row r="568" spans="1:18" ht="15.75" x14ac:dyDescent="0.25">
      <c r="A568" s="49">
        <v>2802</v>
      </c>
      <c r="B568" s="50"/>
      <c r="C568" s="50"/>
      <c r="D568" s="50"/>
      <c r="E568" s="50"/>
      <c r="F568" s="50"/>
      <c r="G568" s="50"/>
      <c r="H568" s="50"/>
      <c r="I568" s="50"/>
      <c r="J568" s="82"/>
      <c r="K568" s="144"/>
      <c r="L568" s="81"/>
      <c r="M568" s="137"/>
      <c r="N568" s="79"/>
      <c r="O568" s="53"/>
      <c r="P568" s="136"/>
      <c r="Q568" s="79"/>
      <c r="R568" s="105"/>
    </row>
    <row r="569" spans="1:18" ht="15.75" x14ac:dyDescent="0.25">
      <c r="A569" s="49">
        <v>2901</v>
      </c>
      <c r="B569" s="50"/>
      <c r="C569" s="50"/>
      <c r="D569" s="50"/>
      <c r="E569" s="50"/>
      <c r="F569" s="50"/>
      <c r="G569" s="50"/>
      <c r="H569" s="50"/>
      <c r="I569" s="50"/>
      <c r="J569" s="82"/>
      <c r="K569" s="144"/>
      <c r="L569" s="81"/>
      <c r="M569" s="137"/>
      <c r="N569" s="79"/>
      <c r="O569" s="53"/>
      <c r="P569" s="136"/>
      <c r="Q569" s="79"/>
      <c r="R569" s="105"/>
    </row>
    <row r="570" spans="1:18" ht="15.75" x14ac:dyDescent="0.25">
      <c r="A570" s="49">
        <v>2902</v>
      </c>
      <c r="B570" s="50"/>
      <c r="C570" s="50"/>
      <c r="D570" s="50"/>
      <c r="E570" s="50"/>
      <c r="F570" s="50"/>
      <c r="G570" s="50"/>
      <c r="H570" s="50"/>
      <c r="I570" s="50"/>
      <c r="J570" s="82"/>
      <c r="K570" s="144"/>
      <c r="L570" s="81"/>
      <c r="M570" s="137"/>
      <c r="N570" s="79"/>
      <c r="O570" s="56"/>
      <c r="P570" s="136"/>
      <c r="Q570" s="79"/>
      <c r="R570" s="105"/>
    </row>
    <row r="571" spans="1:18" ht="15.75" x14ac:dyDescent="0.25">
      <c r="A571" s="49">
        <v>3001</v>
      </c>
      <c r="B571" s="50"/>
      <c r="C571" s="50"/>
      <c r="D571" s="50"/>
      <c r="E571" s="50"/>
      <c r="F571" s="50"/>
      <c r="G571" s="50"/>
      <c r="H571" s="50"/>
      <c r="I571" s="50"/>
      <c r="J571" s="82"/>
      <c r="K571" s="144"/>
      <c r="L571" s="81"/>
      <c r="M571" s="137"/>
      <c r="N571" s="81"/>
      <c r="O571" s="137"/>
      <c r="P571" s="138"/>
      <c r="Q571" s="79"/>
      <c r="R571" s="105"/>
    </row>
    <row r="572" spans="1:18" ht="15.75" x14ac:dyDescent="0.25">
      <c r="A572" s="113">
        <v>3002</v>
      </c>
      <c r="B572" s="50"/>
      <c r="C572" s="50"/>
      <c r="D572" s="50"/>
      <c r="E572" s="50"/>
      <c r="F572" s="50"/>
      <c r="G572" s="50"/>
      <c r="H572" s="50"/>
      <c r="I572" s="50"/>
      <c r="J572" s="82"/>
      <c r="K572" s="144"/>
      <c r="L572" s="81"/>
      <c r="M572" s="137"/>
      <c r="N572" s="126" t="s">
        <v>63</v>
      </c>
      <c r="O572" s="127"/>
      <c r="P572" s="128" t="str">
        <f>IF(SUM(J561:J568)=0,"",SUM(J561:J568))</f>
        <v/>
      </c>
      <c r="Q572" s="129" t="s">
        <v>10</v>
      </c>
      <c r="R572" s="105"/>
    </row>
    <row r="573" spans="1:18" ht="15.75" x14ac:dyDescent="0.25">
      <c r="A573" s="114">
        <v>3101</v>
      </c>
      <c r="B573" s="112"/>
      <c r="C573" s="50"/>
      <c r="D573" s="50"/>
      <c r="E573" s="50"/>
      <c r="F573" s="50"/>
      <c r="G573" s="50"/>
      <c r="H573" s="50"/>
      <c r="I573" s="50"/>
      <c r="J573" s="82"/>
      <c r="K573" s="144"/>
      <c r="L573" s="81"/>
      <c r="M573" s="137"/>
      <c r="N573" s="130" t="s">
        <v>64</v>
      </c>
      <c r="O573" s="57" t="str">
        <f>IF(O572/B559=0,"",O572/B559)</f>
        <v/>
      </c>
      <c r="P573" s="131" t="e">
        <f>IF(O572/P572=0,"",O572/P572)</f>
        <v>#VALUE!</v>
      </c>
      <c r="Q573" s="132" t="s">
        <v>65</v>
      </c>
      <c r="R573" s="105"/>
    </row>
    <row r="574" spans="1:18" ht="15.75" x14ac:dyDescent="0.25">
      <c r="A574" s="114">
        <v>3102</v>
      </c>
      <c r="B574" s="112"/>
      <c r="C574" s="50"/>
      <c r="D574" s="50"/>
      <c r="E574" s="50"/>
      <c r="F574" s="50"/>
      <c r="G574" s="50"/>
      <c r="H574" s="50"/>
      <c r="I574" s="50"/>
      <c r="J574" s="82"/>
      <c r="K574" s="146"/>
      <c r="L574" s="147"/>
      <c r="M574" s="148"/>
      <c r="N574" s="92"/>
      <c r="O574" s="139"/>
      <c r="P574" s="139"/>
      <c r="Q574" s="140"/>
      <c r="R574" s="105"/>
    </row>
    <row r="575" spans="1:18" ht="18" customHeight="1" x14ac:dyDescent="0.25">
      <c r="A575" s="28"/>
      <c r="B575" s="190" t="s">
        <v>90</v>
      </c>
      <c r="C575" s="190"/>
      <c r="D575" s="190"/>
      <c r="E575" s="190"/>
      <c r="F575" s="190"/>
      <c r="G575" s="190"/>
      <c r="H575" s="190"/>
      <c r="I575" s="190"/>
      <c r="J575" s="59">
        <f>SUM(J559:J571)</f>
        <v>0</v>
      </c>
      <c r="K575" s="60" t="str">
        <f>IF(J566=0,"",J566/B559)</f>
        <v/>
      </c>
      <c r="L575" s="60" t="str">
        <f>IF(J575=0,"",J575/B559)</f>
        <v/>
      </c>
      <c r="M575" s="60" t="str">
        <f>IF(J566=0,"0%",L575-K575)</f>
        <v>0%</v>
      </c>
      <c r="N575" s="1"/>
      <c r="O575" s="1"/>
      <c r="P575" s="29"/>
      <c r="Q575" s="25"/>
      <c r="R575" s="105"/>
    </row>
    <row r="576" spans="1:18" ht="12.75" customHeight="1" x14ac:dyDescent="0.2"/>
    <row r="577" spans="1:18" ht="12.75" customHeight="1" x14ac:dyDescent="0.2"/>
    <row r="578" spans="1:18" ht="26.25" x14ac:dyDescent="0.4">
      <c r="A578" s="106"/>
      <c r="B578" s="188" t="s">
        <v>101</v>
      </c>
      <c r="C578" s="189"/>
      <c r="D578" s="189"/>
      <c r="E578" s="189"/>
      <c r="F578" s="189"/>
      <c r="G578" s="189"/>
      <c r="H578" s="189"/>
      <c r="I578" s="189"/>
      <c r="J578" s="119" t="s">
        <v>124</v>
      </c>
      <c r="K578" s="48"/>
      <c r="L578" s="48"/>
      <c r="M578" s="29"/>
      <c r="N578" s="1"/>
      <c r="O578" s="29"/>
      <c r="P578" s="29"/>
      <c r="Q578" s="29"/>
      <c r="R578" s="106"/>
    </row>
    <row r="579" spans="1:18" ht="20.25" customHeight="1" x14ac:dyDescent="0.2">
      <c r="A579" s="192" t="s">
        <v>9</v>
      </c>
      <c r="B579" s="193" t="s">
        <v>80</v>
      </c>
      <c r="C579" s="194"/>
      <c r="D579" s="194"/>
      <c r="E579" s="194"/>
      <c r="F579" s="194"/>
      <c r="G579" s="194"/>
      <c r="H579" s="194"/>
      <c r="I579" s="194"/>
      <c r="J579" s="196" t="s">
        <v>10</v>
      </c>
      <c r="K579" s="184" t="s">
        <v>2</v>
      </c>
      <c r="L579" s="184" t="s">
        <v>3</v>
      </c>
      <c r="M579" s="191" t="s">
        <v>4</v>
      </c>
      <c r="N579" s="184" t="s">
        <v>5</v>
      </c>
      <c r="O579" s="198" t="s">
        <v>6</v>
      </c>
      <c r="P579" s="198" t="s">
        <v>7</v>
      </c>
      <c r="Q579" s="184" t="s">
        <v>8</v>
      </c>
      <c r="R579" s="106"/>
    </row>
    <row r="580" spans="1:18" ht="15.75" customHeight="1" x14ac:dyDescent="0.25">
      <c r="A580" s="185"/>
      <c r="B580" s="49" t="s">
        <v>81</v>
      </c>
      <c r="C580" s="49" t="s">
        <v>82</v>
      </c>
      <c r="D580" s="49" t="s">
        <v>83</v>
      </c>
      <c r="E580" s="49" t="s">
        <v>84</v>
      </c>
      <c r="F580" s="49" t="s">
        <v>85</v>
      </c>
      <c r="G580" s="49" t="s">
        <v>86</v>
      </c>
      <c r="H580" s="49" t="s">
        <v>87</v>
      </c>
      <c r="I580" s="49" t="s">
        <v>88</v>
      </c>
      <c r="J580" s="211"/>
      <c r="K580" s="210"/>
      <c r="L580" s="210"/>
      <c r="M580" s="212"/>
      <c r="N580" s="210"/>
      <c r="O580" s="209"/>
      <c r="P580" s="209"/>
      <c r="Q580" s="210"/>
      <c r="R580" s="106"/>
    </row>
    <row r="581" spans="1:18" ht="15.75" x14ac:dyDescent="0.25">
      <c r="A581" s="49">
        <v>2402</v>
      </c>
      <c r="B581" s="50">
        <v>96</v>
      </c>
      <c r="C581" s="50"/>
      <c r="D581" s="50"/>
      <c r="E581" s="50"/>
      <c r="F581" s="50"/>
      <c r="G581" s="50"/>
      <c r="H581" s="50"/>
      <c r="I581" s="50"/>
      <c r="J581" s="82"/>
      <c r="K581" s="141"/>
      <c r="L581" s="142"/>
      <c r="M581" s="143"/>
      <c r="N581" s="133"/>
      <c r="O581" s="51">
        <f>B581</f>
        <v>96</v>
      </c>
      <c r="P581" s="134"/>
      <c r="Q581" s="133"/>
      <c r="R581" s="106"/>
    </row>
    <row r="582" spans="1:18" ht="15.75" x14ac:dyDescent="0.25">
      <c r="A582" s="49">
        <v>2501</v>
      </c>
      <c r="B582" s="50"/>
      <c r="C582" s="50">
        <v>80</v>
      </c>
      <c r="D582" s="50"/>
      <c r="E582" s="50"/>
      <c r="F582" s="50"/>
      <c r="G582" s="50"/>
      <c r="H582" s="50"/>
      <c r="I582" s="50"/>
      <c r="J582" s="82"/>
      <c r="K582" s="144"/>
      <c r="L582" s="81"/>
      <c r="M582" s="145"/>
      <c r="N582" s="52">
        <f>IF(C582=0,"",C582/B581)</f>
        <v>0.83333333333333337</v>
      </c>
      <c r="O582" s="53">
        <v>83</v>
      </c>
      <c r="P582" s="124">
        <f t="shared" ref="P582:P588" si="50">IF(O582=0,"",O582/O581)</f>
        <v>0.86458333333333337</v>
      </c>
      <c r="Q582" s="124">
        <f t="shared" ref="Q582:Q588" si="51">IF(O582=0,"",100%-P582)</f>
        <v>0.13541666666666663</v>
      </c>
      <c r="R582" s="106"/>
    </row>
    <row r="583" spans="1:18" ht="15.75" x14ac:dyDescent="0.25">
      <c r="A583" s="49">
        <v>2502</v>
      </c>
      <c r="B583" s="50"/>
      <c r="C583" s="50"/>
      <c r="D583" s="50">
        <v>71</v>
      </c>
      <c r="E583" s="50"/>
      <c r="F583" s="50"/>
      <c r="G583" s="50"/>
      <c r="H583" s="50"/>
      <c r="I583" s="50"/>
      <c r="J583" s="82"/>
      <c r="K583" s="144"/>
      <c r="L583" s="81"/>
      <c r="M583" s="145"/>
      <c r="N583" s="52">
        <f>IF(D583=0,"",D583/C582)</f>
        <v>0.88749999999999996</v>
      </c>
      <c r="O583" s="53">
        <v>77</v>
      </c>
      <c r="P583" s="124">
        <f t="shared" si="50"/>
        <v>0.92771084337349397</v>
      </c>
      <c r="Q583" s="124">
        <f t="shared" si="51"/>
        <v>7.2289156626506035E-2</v>
      </c>
      <c r="R583" s="102">
        <f>O583/O581</f>
        <v>0.80208333333333337</v>
      </c>
    </row>
    <row r="584" spans="1:18" ht="15.75" x14ac:dyDescent="0.25">
      <c r="A584" s="49">
        <v>2601</v>
      </c>
      <c r="B584" s="50"/>
      <c r="C584" s="50"/>
      <c r="D584" s="50"/>
      <c r="E584" s="50"/>
      <c r="F584" s="50"/>
      <c r="G584" s="50"/>
      <c r="H584" s="50"/>
      <c r="I584" s="50"/>
      <c r="J584" s="82"/>
      <c r="K584" s="144"/>
      <c r="L584" s="81"/>
      <c r="M584" s="145"/>
      <c r="N584" s="52" t="str">
        <f>IF(E584=0,"",E584/D583)</f>
        <v/>
      </c>
      <c r="O584" s="53"/>
      <c r="P584" s="124" t="str">
        <f t="shared" si="50"/>
        <v/>
      </c>
      <c r="Q584" s="124" t="str">
        <f t="shared" si="51"/>
        <v/>
      </c>
      <c r="R584" s="106"/>
    </row>
    <row r="585" spans="1:18" ht="15.75" x14ac:dyDescent="0.25">
      <c r="A585" s="49">
        <v>2602</v>
      </c>
      <c r="B585" s="50"/>
      <c r="C585" s="50"/>
      <c r="D585" s="50"/>
      <c r="E585" s="50"/>
      <c r="F585" s="50"/>
      <c r="G585" s="50"/>
      <c r="H585" s="50"/>
      <c r="I585" s="50"/>
      <c r="J585" s="82"/>
      <c r="K585" s="144"/>
      <c r="L585" s="81"/>
      <c r="M585" s="145"/>
      <c r="N585" s="52" t="str">
        <f>IF(F585=0,"",F585/E584)</f>
        <v/>
      </c>
      <c r="O585" s="53"/>
      <c r="P585" s="124" t="str">
        <f t="shared" si="50"/>
        <v/>
      </c>
      <c r="Q585" s="124" t="str">
        <f t="shared" si="51"/>
        <v/>
      </c>
      <c r="R585" s="106"/>
    </row>
    <row r="586" spans="1:18" ht="15.75" x14ac:dyDescent="0.25">
      <c r="A586" s="49">
        <v>2701</v>
      </c>
      <c r="B586" s="50"/>
      <c r="C586" s="50"/>
      <c r="D586" s="50"/>
      <c r="E586" s="50"/>
      <c r="F586" s="50"/>
      <c r="G586" s="50"/>
      <c r="H586" s="50"/>
      <c r="I586" s="50"/>
      <c r="J586" s="82"/>
      <c r="K586" s="144"/>
      <c r="L586" s="81"/>
      <c r="M586" s="145"/>
      <c r="N586" s="52" t="str">
        <f>IF(G586=0,"",G586/F585)</f>
        <v/>
      </c>
      <c r="O586" s="53"/>
      <c r="P586" s="124" t="str">
        <f t="shared" si="50"/>
        <v/>
      </c>
      <c r="Q586" s="124" t="str">
        <f t="shared" si="51"/>
        <v/>
      </c>
      <c r="R586" s="106"/>
    </row>
    <row r="587" spans="1:18" ht="15.75" x14ac:dyDescent="0.25">
      <c r="A587" s="49">
        <v>2702</v>
      </c>
      <c r="B587" s="50"/>
      <c r="C587" s="50"/>
      <c r="D587" s="50"/>
      <c r="E587" s="50"/>
      <c r="F587" s="50"/>
      <c r="G587" s="50"/>
      <c r="H587" s="50"/>
      <c r="I587" s="50"/>
      <c r="J587" s="82"/>
      <c r="K587" s="144"/>
      <c r="L587" s="81"/>
      <c r="M587" s="145"/>
      <c r="N587" s="52" t="str">
        <f>IF(H587=0,"",H587/G586)</f>
        <v/>
      </c>
      <c r="O587" s="53"/>
      <c r="P587" s="124" t="str">
        <f t="shared" si="50"/>
        <v/>
      </c>
      <c r="Q587" s="124" t="str">
        <f t="shared" si="51"/>
        <v/>
      </c>
      <c r="R587" s="106"/>
    </row>
    <row r="588" spans="1:18" ht="15.75" x14ac:dyDescent="0.25">
      <c r="A588" s="49">
        <v>2801</v>
      </c>
      <c r="B588" s="50"/>
      <c r="C588" s="50"/>
      <c r="D588" s="50"/>
      <c r="E588" s="50"/>
      <c r="F588" s="50"/>
      <c r="G588" s="50"/>
      <c r="H588" s="50"/>
      <c r="I588" s="50"/>
      <c r="J588" s="82"/>
      <c r="K588" s="144"/>
      <c r="L588" s="81"/>
      <c r="M588" s="145"/>
      <c r="N588" s="52" t="str">
        <f>IF(I588=0,"",I588/H587)</f>
        <v/>
      </c>
      <c r="O588" s="53"/>
      <c r="P588" s="124" t="str">
        <f t="shared" si="50"/>
        <v/>
      </c>
      <c r="Q588" s="124" t="str">
        <f t="shared" si="51"/>
        <v/>
      </c>
      <c r="R588" s="106"/>
    </row>
    <row r="589" spans="1:18" ht="15.75" x14ac:dyDescent="0.25">
      <c r="A589" s="49">
        <v>2802</v>
      </c>
      <c r="B589" s="50"/>
      <c r="C589" s="50"/>
      <c r="D589" s="50"/>
      <c r="E589" s="50"/>
      <c r="F589" s="50"/>
      <c r="G589" s="50"/>
      <c r="H589" s="50"/>
      <c r="I589" s="50"/>
      <c r="J589" s="82"/>
      <c r="K589" s="144"/>
      <c r="L589" s="81"/>
      <c r="M589" s="81"/>
      <c r="N589" s="79"/>
      <c r="O589" s="53"/>
      <c r="P589" s="136"/>
      <c r="Q589" s="79"/>
      <c r="R589" s="106"/>
    </row>
    <row r="590" spans="1:18" ht="15.75" x14ac:dyDescent="0.25">
      <c r="A590" s="49">
        <v>2901</v>
      </c>
      <c r="B590" s="50"/>
      <c r="C590" s="50"/>
      <c r="D590" s="50"/>
      <c r="E590" s="50"/>
      <c r="F590" s="50"/>
      <c r="G590" s="50"/>
      <c r="H590" s="50"/>
      <c r="I590" s="50"/>
      <c r="J590" s="82"/>
      <c r="K590" s="144"/>
      <c r="L590" s="81"/>
      <c r="M590" s="137"/>
      <c r="N590" s="79"/>
      <c r="O590" s="53"/>
      <c r="P590" s="136"/>
      <c r="Q590" s="79"/>
      <c r="R590" s="106"/>
    </row>
    <row r="591" spans="1:18" ht="15.75" x14ac:dyDescent="0.25">
      <c r="A591" s="49">
        <v>2902</v>
      </c>
      <c r="B591" s="50"/>
      <c r="C591" s="50"/>
      <c r="D591" s="50"/>
      <c r="E591" s="50"/>
      <c r="F591" s="50"/>
      <c r="G591" s="50"/>
      <c r="H591" s="50"/>
      <c r="I591" s="50"/>
      <c r="J591" s="82"/>
      <c r="K591" s="144"/>
      <c r="L591" s="81"/>
      <c r="M591" s="137"/>
      <c r="N591" s="79"/>
      <c r="O591" s="53"/>
      <c r="P591" s="136"/>
      <c r="Q591" s="79"/>
      <c r="R591" s="106"/>
    </row>
    <row r="592" spans="1:18" ht="15.75" x14ac:dyDescent="0.25">
      <c r="A592" s="49">
        <v>3001</v>
      </c>
      <c r="B592" s="50"/>
      <c r="C592" s="50"/>
      <c r="D592" s="50"/>
      <c r="E592" s="50"/>
      <c r="F592" s="50"/>
      <c r="G592" s="50"/>
      <c r="H592" s="50"/>
      <c r="I592" s="50"/>
      <c r="J592" s="82"/>
      <c r="K592" s="144"/>
      <c r="L592" s="81"/>
      <c r="M592" s="137"/>
      <c r="N592" s="79"/>
      <c r="O592" s="56"/>
      <c r="P592" s="136"/>
      <c r="Q592" s="79"/>
      <c r="R592" s="106"/>
    </row>
    <row r="593" spans="1:18" ht="15.75" x14ac:dyDescent="0.25">
      <c r="A593" s="113">
        <v>3002</v>
      </c>
      <c r="B593" s="50"/>
      <c r="C593" s="50"/>
      <c r="D593" s="50"/>
      <c r="E593" s="50"/>
      <c r="F593" s="50"/>
      <c r="G593" s="50"/>
      <c r="H593" s="50"/>
      <c r="I593" s="50"/>
      <c r="J593" s="82"/>
      <c r="K593" s="144"/>
      <c r="L593" s="81"/>
      <c r="M593" s="137"/>
      <c r="N593" s="81"/>
      <c r="O593" s="137"/>
      <c r="P593" s="138"/>
      <c r="Q593" s="79"/>
      <c r="R593" s="106"/>
    </row>
    <row r="594" spans="1:18" ht="15.75" x14ac:dyDescent="0.25">
      <c r="A594" s="114">
        <v>3101</v>
      </c>
      <c r="B594" s="50"/>
      <c r="C594" s="50"/>
      <c r="D594" s="50"/>
      <c r="E594" s="50"/>
      <c r="F594" s="50"/>
      <c r="G594" s="50"/>
      <c r="H594" s="50"/>
      <c r="I594" s="50"/>
      <c r="J594" s="82"/>
      <c r="K594" s="144"/>
      <c r="L594" s="81"/>
      <c r="M594" s="137"/>
      <c r="N594" s="126" t="s">
        <v>63</v>
      </c>
      <c r="O594" s="127"/>
      <c r="P594" s="128" t="str">
        <f>IF(SUM(J583:J590)=0,"",SUM(J583:J590))</f>
        <v/>
      </c>
      <c r="Q594" s="129" t="s">
        <v>10</v>
      </c>
      <c r="R594" s="106"/>
    </row>
    <row r="595" spans="1:18" ht="15.75" x14ac:dyDescent="0.25">
      <c r="A595" s="114">
        <v>3102</v>
      </c>
      <c r="B595" s="112"/>
      <c r="C595" s="50"/>
      <c r="D595" s="50"/>
      <c r="E595" s="50"/>
      <c r="F595" s="50"/>
      <c r="G595" s="50"/>
      <c r="H595" s="50"/>
      <c r="I595" s="50"/>
      <c r="J595" s="82"/>
      <c r="K595" s="144"/>
      <c r="L595" s="81"/>
      <c r="M595" s="137"/>
      <c r="N595" s="130" t="s">
        <v>64</v>
      </c>
      <c r="O595" s="57" t="str">
        <f>IF(O594/B581=0,"",O594/B581)</f>
        <v/>
      </c>
      <c r="P595" s="131" t="e">
        <f>IF(O594/P594=0,"",O594/P594)</f>
        <v>#VALUE!</v>
      </c>
      <c r="Q595" s="132" t="s">
        <v>65</v>
      </c>
      <c r="R595" s="106"/>
    </row>
    <row r="596" spans="1:18" ht="15.75" x14ac:dyDescent="0.25">
      <c r="A596" s="114">
        <v>3202</v>
      </c>
      <c r="B596" s="112"/>
      <c r="C596" s="50"/>
      <c r="D596" s="50"/>
      <c r="E596" s="50"/>
      <c r="F596" s="50"/>
      <c r="G596" s="50"/>
      <c r="H596" s="50"/>
      <c r="I596" s="50"/>
      <c r="J596" s="82"/>
      <c r="K596" s="146"/>
      <c r="L596" s="147"/>
      <c r="M596" s="148"/>
      <c r="N596" s="92"/>
      <c r="O596" s="139"/>
      <c r="P596" s="139"/>
      <c r="Q596" s="140"/>
      <c r="R596" s="106"/>
    </row>
    <row r="597" spans="1:18" ht="18" customHeight="1" x14ac:dyDescent="0.25">
      <c r="A597" s="28"/>
      <c r="B597" s="190" t="s">
        <v>90</v>
      </c>
      <c r="C597" s="190"/>
      <c r="D597" s="190"/>
      <c r="E597" s="190"/>
      <c r="F597" s="190"/>
      <c r="G597" s="190"/>
      <c r="H597" s="190"/>
      <c r="I597" s="190"/>
      <c r="J597" s="59">
        <f>SUM(J581:J593)</f>
        <v>0</v>
      </c>
      <c r="K597" s="60" t="str">
        <f>IF(J588=0,"",J588/B581)</f>
        <v/>
      </c>
      <c r="L597" s="60" t="str">
        <f>IF(J597=0,"",J597/B581)</f>
        <v/>
      </c>
      <c r="M597" s="60" t="str">
        <f>IF(J588=0,"0%",L597-K597)</f>
        <v>0%</v>
      </c>
      <c r="N597" s="1"/>
      <c r="O597" s="1"/>
      <c r="P597" s="29"/>
      <c r="Q597" s="25"/>
      <c r="R597" s="106"/>
    </row>
    <row r="598" spans="1:18" ht="12.75" customHeight="1" x14ac:dyDescent="0.2"/>
    <row r="599" spans="1:18" ht="12.75" customHeight="1" x14ac:dyDescent="0.2"/>
    <row r="600" spans="1:18" ht="26.25" x14ac:dyDescent="0.4">
      <c r="A600" s="108"/>
      <c r="B600" s="188" t="s">
        <v>101</v>
      </c>
      <c r="C600" s="189"/>
      <c r="D600" s="189"/>
      <c r="E600" s="189"/>
      <c r="F600" s="189"/>
      <c r="G600" s="189"/>
      <c r="H600" s="189"/>
      <c r="I600" s="189"/>
      <c r="J600" s="119" t="s">
        <v>125</v>
      </c>
      <c r="K600" s="48"/>
      <c r="L600" s="48"/>
      <c r="M600" s="29"/>
      <c r="N600" s="1"/>
      <c r="O600" s="29"/>
      <c r="P600" s="29"/>
      <c r="Q600" s="29"/>
      <c r="R600" s="108"/>
    </row>
    <row r="601" spans="1:18" ht="20.25" x14ac:dyDescent="0.2">
      <c r="A601" s="192" t="s">
        <v>9</v>
      </c>
      <c r="B601" s="193" t="s">
        <v>80</v>
      </c>
      <c r="C601" s="194"/>
      <c r="D601" s="194"/>
      <c r="E601" s="194"/>
      <c r="F601" s="194"/>
      <c r="G601" s="194"/>
      <c r="H601" s="194"/>
      <c r="I601" s="194"/>
      <c r="J601" s="196" t="s">
        <v>10</v>
      </c>
      <c r="K601" s="184" t="s">
        <v>2</v>
      </c>
      <c r="L601" s="184" t="s">
        <v>3</v>
      </c>
      <c r="M601" s="191" t="s">
        <v>4</v>
      </c>
      <c r="N601" s="184" t="s">
        <v>5</v>
      </c>
      <c r="O601" s="198" t="s">
        <v>6</v>
      </c>
      <c r="P601" s="198" t="s">
        <v>7</v>
      </c>
      <c r="Q601" s="184" t="s">
        <v>8</v>
      </c>
      <c r="R601" s="108"/>
    </row>
    <row r="602" spans="1:18" ht="15.75" x14ac:dyDescent="0.25">
      <c r="A602" s="185"/>
      <c r="B602" s="49" t="s">
        <v>81</v>
      </c>
      <c r="C602" s="49" t="s">
        <v>82</v>
      </c>
      <c r="D602" s="49" t="s">
        <v>83</v>
      </c>
      <c r="E602" s="49" t="s">
        <v>84</v>
      </c>
      <c r="F602" s="49" t="s">
        <v>85</v>
      </c>
      <c r="G602" s="49" t="s">
        <v>86</v>
      </c>
      <c r="H602" s="49" t="s">
        <v>87</v>
      </c>
      <c r="I602" s="49" t="s">
        <v>88</v>
      </c>
      <c r="J602" s="211"/>
      <c r="K602" s="210"/>
      <c r="L602" s="210"/>
      <c r="M602" s="212"/>
      <c r="N602" s="210"/>
      <c r="O602" s="209"/>
      <c r="P602" s="209"/>
      <c r="Q602" s="210"/>
      <c r="R602" s="108"/>
    </row>
    <row r="603" spans="1:18" ht="15.75" x14ac:dyDescent="0.25">
      <c r="A603" s="49">
        <v>2501</v>
      </c>
      <c r="B603" s="50">
        <v>69</v>
      </c>
      <c r="C603" s="50"/>
      <c r="D603" s="50"/>
      <c r="E603" s="50"/>
      <c r="F603" s="50"/>
      <c r="G603" s="50"/>
      <c r="H603" s="50"/>
      <c r="I603" s="50"/>
      <c r="J603" s="82"/>
      <c r="K603" s="141"/>
      <c r="L603" s="142"/>
      <c r="M603" s="143"/>
      <c r="N603" s="133"/>
      <c r="O603" s="51">
        <f>B603</f>
        <v>69</v>
      </c>
      <c r="P603" s="134"/>
      <c r="Q603" s="133"/>
      <c r="R603" s="108"/>
    </row>
    <row r="604" spans="1:18" ht="15.75" x14ac:dyDescent="0.25">
      <c r="A604" s="49">
        <v>2502</v>
      </c>
      <c r="B604" s="50"/>
      <c r="C604" s="50">
        <v>58</v>
      </c>
      <c r="D604" s="50"/>
      <c r="E604" s="50"/>
      <c r="F604" s="50"/>
      <c r="G604" s="50"/>
      <c r="H604" s="50"/>
      <c r="I604" s="50"/>
      <c r="J604" s="82"/>
      <c r="K604" s="144"/>
      <c r="L604" s="81"/>
      <c r="M604" s="145"/>
      <c r="N604" s="52">
        <f>IF(C604=0,"",C604/B603)</f>
        <v>0.84057971014492749</v>
      </c>
      <c r="O604" s="53">
        <v>59</v>
      </c>
      <c r="P604" s="124">
        <f t="shared" ref="P604:P610" si="52">IF(O604=0,"",O604/O603)</f>
        <v>0.85507246376811596</v>
      </c>
      <c r="Q604" s="124">
        <f t="shared" ref="Q604:Q610" si="53">IF(O604=0,"",100%-P604)</f>
        <v>0.14492753623188404</v>
      </c>
      <c r="R604" s="108"/>
    </row>
    <row r="605" spans="1:18" ht="15.75" x14ac:dyDescent="0.25">
      <c r="A605" s="49">
        <v>2601</v>
      </c>
      <c r="B605" s="50"/>
      <c r="C605" s="50"/>
      <c r="D605" s="50"/>
      <c r="E605" s="50"/>
      <c r="F605" s="50"/>
      <c r="G605" s="50"/>
      <c r="H605" s="50"/>
      <c r="I605" s="50"/>
      <c r="J605" s="82"/>
      <c r="K605" s="144"/>
      <c r="L605" s="81"/>
      <c r="M605" s="145"/>
      <c r="N605" s="52" t="str">
        <f>IF(D605=0,"",D605/C604)</f>
        <v/>
      </c>
      <c r="O605" s="53"/>
      <c r="P605" s="124" t="str">
        <f t="shared" si="52"/>
        <v/>
      </c>
      <c r="Q605" s="124" t="str">
        <f t="shared" si="53"/>
        <v/>
      </c>
      <c r="R605" s="8">
        <f>O605/O603</f>
        <v>0</v>
      </c>
    </row>
    <row r="606" spans="1:18" ht="15.75" x14ac:dyDescent="0.25">
      <c r="A606" s="49">
        <v>2602</v>
      </c>
      <c r="B606" s="50"/>
      <c r="C606" s="50"/>
      <c r="D606" s="50"/>
      <c r="E606" s="50"/>
      <c r="F606" s="50"/>
      <c r="G606" s="50"/>
      <c r="H606" s="50"/>
      <c r="I606" s="50"/>
      <c r="J606" s="82"/>
      <c r="K606" s="144"/>
      <c r="L606" s="81"/>
      <c r="M606" s="145"/>
      <c r="N606" s="52" t="str">
        <f>IF(E606=0,"",E606/D605)</f>
        <v/>
      </c>
      <c r="O606" s="53"/>
      <c r="P606" s="124" t="str">
        <f t="shared" si="52"/>
        <v/>
      </c>
      <c r="Q606" s="124" t="str">
        <f t="shared" si="53"/>
        <v/>
      </c>
      <c r="R606" s="108"/>
    </row>
    <row r="607" spans="1:18" ht="15.75" x14ac:dyDescent="0.25">
      <c r="A607" s="49">
        <v>2701</v>
      </c>
      <c r="B607" s="50"/>
      <c r="C607" s="50"/>
      <c r="D607" s="50"/>
      <c r="E607" s="50"/>
      <c r="F607" s="50"/>
      <c r="G607" s="50"/>
      <c r="H607" s="50"/>
      <c r="I607" s="50"/>
      <c r="J607" s="82"/>
      <c r="K607" s="144"/>
      <c r="L607" s="81"/>
      <c r="M607" s="145"/>
      <c r="N607" s="52" t="str">
        <f>IF(F607=0,"",F607/E606)</f>
        <v/>
      </c>
      <c r="O607" s="53"/>
      <c r="P607" s="124" t="str">
        <f t="shared" si="52"/>
        <v/>
      </c>
      <c r="Q607" s="124" t="str">
        <f t="shared" si="53"/>
        <v/>
      </c>
      <c r="R607" s="108"/>
    </row>
    <row r="608" spans="1:18" ht="15.75" x14ac:dyDescent="0.25">
      <c r="A608" s="49">
        <v>2702</v>
      </c>
      <c r="B608" s="50"/>
      <c r="C608" s="50"/>
      <c r="D608" s="50"/>
      <c r="E608" s="50"/>
      <c r="F608" s="50"/>
      <c r="G608" s="50"/>
      <c r="H608" s="50"/>
      <c r="I608" s="50"/>
      <c r="J608" s="82"/>
      <c r="K608" s="144"/>
      <c r="L608" s="81"/>
      <c r="M608" s="145"/>
      <c r="N608" s="52" t="str">
        <f>IF(G608=0,"",G608/F607)</f>
        <v/>
      </c>
      <c r="O608" s="53"/>
      <c r="P608" s="124" t="str">
        <f t="shared" si="52"/>
        <v/>
      </c>
      <c r="Q608" s="124" t="str">
        <f t="shared" si="53"/>
        <v/>
      </c>
      <c r="R608" s="108"/>
    </row>
    <row r="609" spans="1:18" ht="15.75" x14ac:dyDescent="0.25">
      <c r="A609" s="49">
        <v>2801</v>
      </c>
      <c r="B609" s="50"/>
      <c r="C609" s="50"/>
      <c r="D609" s="50"/>
      <c r="E609" s="50"/>
      <c r="F609" s="50"/>
      <c r="G609" s="50"/>
      <c r="H609" s="50"/>
      <c r="I609" s="50"/>
      <c r="J609" s="82"/>
      <c r="K609" s="144"/>
      <c r="L609" s="81"/>
      <c r="M609" s="145"/>
      <c r="N609" s="52" t="str">
        <f>IF(H609=0,"",H609/G608)</f>
        <v/>
      </c>
      <c r="O609" s="53"/>
      <c r="P609" s="124" t="str">
        <f t="shared" si="52"/>
        <v/>
      </c>
      <c r="Q609" s="124" t="str">
        <f t="shared" si="53"/>
        <v/>
      </c>
      <c r="R609" s="108"/>
    </row>
    <row r="610" spans="1:18" ht="15.75" x14ac:dyDescent="0.25">
      <c r="A610" s="49">
        <v>2802</v>
      </c>
      <c r="B610" s="50"/>
      <c r="C610" s="50"/>
      <c r="D610" s="50"/>
      <c r="E610" s="50"/>
      <c r="F610" s="50"/>
      <c r="G610" s="50"/>
      <c r="H610" s="50"/>
      <c r="I610" s="50"/>
      <c r="J610" s="82"/>
      <c r="K610" s="144"/>
      <c r="L610" s="81"/>
      <c r="M610" s="145"/>
      <c r="N610" s="52" t="str">
        <f>IF(I610=0,"",I610/H609)</f>
        <v/>
      </c>
      <c r="O610" s="53"/>
      <c r="P610" s="124" t="str">
        <f t="shared" si="52"/>
        <v/>
      </c>
      <c r="Q610" s="124" t="str">
        <f t="shared" si="53"/>
        <v/>
      </c>
      <c r="R610" s="108"/>
    </row>
    <row r="611" spans="1:18" ht="15.75" x14ac:dyDescent="0.25">
      <c r="A611" s="49">
        <v>2901</v>
      </c>
      <c r="B611" s="50"/>
      <c r="C611" s="50"/>
      <c r="D611" s="50"/>
      <c r="E611" s="50"/>
      <c r="F611" s="50"/>
      <c r="G611" s="50"/>
      <c r="H611" s="50"/>
      <c r="I611" s="50"/>
      <c r="J611" s="82"/>
      <c r="K611" s="144"/>
      <c r="L611" s="81"/>
      <c r="M611" s="81"/>
      <c r="N611" s="79"/>
      <c r="O611" s="53"/>
      <c r="P611" s="136"/>
      <c r="Q611" s="79"/>
      <c r="R611" s="108"/>
    </row>
    <row r="612" spans="1:18" ht="15.75" x14ac:dyDescent="0.25">
      <c r="A612" s="49">
        <v>2902</v>
      </c>
      <c r="B612" s="50"/>
      <c r="C612" s="50"/>
      <c r="D612" s="50"/>
      <c r="E612" s="50"/>
      <c r="F612" s="50"/>
      <c r="G612" s="50"/>
      <c r="H612" s="50"/>
      <c r="I612" s="50"/>
      <c r="J612" s="82"/>
      <c r="K612" s="144"/>
      <c r="L612" s="81"/>
      <c r="M612" s="137"/>
      <c r="N612" s="79"/>
      <c r="O612" s="53"/>
      <c r="P612" s="136"/>
      <c r="Q612" s="79"/>
      <c r="R612" s="29"/>
    </row>
    <row r="613" spans="1:18" ht="15.75" x14ac:dyDescent="0.25">
      <c r="A613" s="49">
        <v>3001</v>
      </c>
      <c r="B613" s="50"/>
      <c r="C613" s="50"/>
      <c r="D613" s="50"/>
      <c r="E613" s="50"/>
      <c r="F613" s="50"/>
      <c r="G613" s="50"/>
      <c r="H613" s="50"/>
      <c r="I613" s="50"/>
      <c r="J613" s="82"/>
      <c r="K613" s="144"/>
      <c r="L613" s="81"/>
      <c r="M613" s="137"/>
      <c r="N613" s="79"/>
      <c r="O613" s="53"/>
      <c r="P613" s="136"/>
      <c r="Q613" s="79"/>
      <c r="R613" s="29"/>
    </row>
    <row r="614" spans="1:18" ht="15.75" x14ac:dyDescent="0.25">
      <c r="A614" s="113">
        <v>3002</v>
      </c>
      <c r="B614" s="50"/>
      <c r="C614" s="50"/>
      <c r="D614" s="50"/>
      <c r="E614" s="50"/>
      <c r="F614" s="50"/>
      <c r="G614" s="50"/>
      <c r="H614" s="50"/>
      <c r="I614" s="50"/>
      <c r="J614" s="82"/>
      <c r="K614" s="144"/>
      <c r="L614" s="81"/>
      <c r="M614" s="137"/>
      <c r="N614" s="79"/>
      <c r="O614" s="56"/>
      <c r="P614" s="136"/>
      <c r="Q614" s="79"/>
      <c r="R614" s="29"/>
    </row>
    <row r="615" spans="1:18" ht="15.75" x14ac:dyDescent="0.25">
      <c r="A615" s="114">
        <v>3101</v>
      </c>
      <c r="B615" s="50"/>
      <c r="C615" s="50"/>
      <c r="D615" s="50"/>
      <c r="E615" s="50"/>
      <c r="F615" s="50"/>
      <c r="G615" s="50"/>
      <c r="H615" s="50"/>
      <c r="I615" s="50"/>
      <c r="J615" s="82"/>
      <c r="K615" s="144"/>
      <c r="L615" s="81"/>
      <c r="M615" s="137"/>
      <c r="N615" s="81"/>
      <c r="O615" s="137"/>
      <c r="P615" s="138"/>
      <c r="Q615" s="79"/>
      <c r="R615" s="29"/>
    </row>
    <row r="616" spans="1:18" ht="15.75" x14ac:dyDescent="0.25">
      <c r="A616" s="114">
        <v>3102</v>
      </c>
      <c r="B616" s="50"/>
      <c r="C616" s="50"/>
      <c r="D616" s="50"/>
      <c r="E616" s="50"/>
      <c r="F616" s="50"/>
      <c r="G616" s="50"/>
      <c r="H616" s="50"/>
      <c r="I616" s="50"/>
      <c r="J616" s="82"/>
      <c r="K616" s="144"/>
      <c r="L616" s="81"/>
      <c r="M616" s="137"/>
      <c r="N616" s="126" t="s">
        <v>63</v>
      </c>
      <c r="O616" s="127"/>
      <c r="P616" s="158">
        <f>J619</f>
        <v>0</v>
      </c>
      <c r="Q616" s="129" t="s">
        <v>10</v>
      </c>
      <c r="R616" s="29"/>
    </row>
    <row r="617" spans="1:18" ht="15.75" x14ac:dyDescent="0.25">
      <c r="A617" s="49">
        <v>3201</v>
      </c>
      <c r="B617" s="50"/>
      <c r="C617" s="50"/>
      <c r="D617" s="50"/>
      <c r="E617" s="50"/>
      <c r="F617" s="50"/>
      <c r="G617" s="50"/>
      <c r="H617" s="50"/>
      <c r="I617" s="50"/>
      <c r="J617" s="82"/>
      <c r="K617" s="144"/>
      <c r="L617" s="81"/>
      <c r="M617" s="137"/>
      <c r="N617" s="130" t="s">
        <v>64</v>
      </c>
      <c r="O617" s="57" t="str">
        <f>IF(O616/B603=0,"",O616/B603)</f>
        <v/>
      </c>
      <c r="P617" s="159" t="e">
        <f>IF(O616/P616=0,"",O616/P616)</f>
        <v>#DIV/0!</v>
      </c>
      <c r="Q617" s="132" t="s">
        <v>65</v>
      </c>
      <c r="R617" s="29"/>
    </row>
    <row r="618" spans="1:18" ht="15.75" x14ac:dyDescent="0.25">
      <c r="A618" s="49">
        <v>3202</v>
      </c>
      <c r="B618" s="50"/>
      <c r="C618" s="50"/>
      <c r="D618" s="50"/>
      <c r="E618" s="50"/>
      <c r="F618" s="50"/>
      <c r="G618" s="50"/>
      <c r="H618" s="50"/>
      <c r="I618" s="50"/>
      <c r="J618" s="82"/>
      <c r="K618" s="146"/>
      <c r="L618" s="147"/>
      <c r="M618" s="148"/>
      <c r="N618" s="92"/>
      <c r="O618" s="139"/>
      <c r="P618" s="139"/>
      <c r="Q618" s="140"/>
      <c r="R618" s="29"/>
    </row>
    <row r="619" spans="1:18" ht="18" x14ac:dyDescent="0.25">
      <c r="A619" s="28"/>
      <c r="B619" s="190" t="s">
        <v>90</v>
      </c>
      <c r="C619" s="190"/>
      <c r="D619" s="190"/>
      <c r="E619" s="190"/>
      <c r="F619" s="190"/>
      <c r="G619" s="190"/>
      <c r="H619" s="190"/>
      <c r="I619" s="190"/>
      <c r="J619" s="59">
        <f>SUM(J603:J615)</f>
        <v>0</v>
      </c>
      <c r="K619" s="60">
        <f>SUM(J610:J612)/B603</f>
        <v>0</v>
      </c>
      <c r="L619" s="60" t="str">
        <f>IF(J619=0,"",J619/B603)</f>
        <v/>
      </c>
      <c r="M619" s="60" t="str">
        <f>IF(J610=0,"0%",L619-K619)</f>
        <v>0%</v>
      </c>
      <c r="N619" s="1"/>
      <c r="O619" s="1"/>
      <c r="P619" s="29"/>
      <c r="Q619" s="25"/>
      <c r="R619" s="108"/>
    </row>
    <row r="620" spans="1:18" ht="12.75" customHeight="1" x14ac:dyDescent="0.2"/>
    <row r="621" spans="1:18" ht="12.75" customHeight="1" x14ac:dyDescent="0.2"/>
    <row r="622" spans="1:18" s="179" customFormat="1" ht="26.25" x14ac:dyDescent="0.4">
      <c r="B622" s="188" t="s">
        <v>101</v>
      </c>
      <c r="C622" s="189"/>
      <c r="D622" s="189"/>
      <c r="E622" s="189"/>
      <c r="F622" s="189"/>
      <c r="G622" s="189"/>
      <c r="H622" s="189"/>
      <c r="I622" s="189"/>
      <c r="J622" s="123" t="s">
        <v>126</v>
      </c>
      <c r="K622" s="48"/>
      <c r="L622" s="48"/>
      <c r="M622" s="29"/>
      <c r="N622" s="1"/>
      <c r="O622" s="29"/>
      <c r="P622" s="29"/>
      <c r="Q622" s="29"/>
    </row>
    <row r="623" spans="1:18" s="179" customFormat="1" ht="20.25" x14ac:dyDescent="0.2">
      <c r="A623" s="192" t="s">
        <v>9</v>
      </c>
      <c r="B623" s="193" t="s">
        <v>80</v>
      </c>
      <c r="C623" s="194"/>
      <c r="D623" s="194"/>
      <c r="E623" s="194"/>
      <c r="F623" s="194"/>
      <c r="G623" s="194"/>
      <c r="H623" s="194"/>
      <c r="I623" s="194"/>
      <c r="J623" s="196" t="s">
        <v>10</v>
      </c>
      <c r="K623" s="184" t="s">
        <v>2</v>
      </c>
      <c r="L623" s="184" t="s">
        <v>3</v>
      </c>
      <c r="M623" s="191" t="s">
        <v>4</v>
      </c>
      <c r="N623" s="184" t="s">
        <v>5</v>
      </c>
      <c r="O623" s="198" t="s">
        <v>6</v>
      </c>
      <c r="P623" s="198" t="s">
        <v>7</v>
      </c>
      <c r="Q623" s="184" t="s">
        <v>8</v>
      </c>
    </row>
    <row r="624" spans="1:18" s="179" customFormat="1" ht="15.75" x14ac:dyDescent="0.25">
      <c r="A624" s="185"/>
      <c r="B624" s="49" t="s">
        <v>81</v>
      </c>
      <c r="C624" s="49" t="s">
        <v>82</v>
      </c>
      <c r="D624" s="49" t="s">
        <v>83</v>
      </c>
      <c r="E624" s="49" t="s">
        <v>84</v>
      </c>
      <c r="F624" s="49" t="s">
        <v>85</v>
      </c>
      <c r="G624" s="49" t="s">
        <v>86</v>
      </c>
      <c r="H624" s="49" t="s">
        <v>87</v>
      </c>
      <c r="I624" s="49" t="s">
        <v>88</v>
      </c>
      <c r="J624" s="211"/>
      <c r="K624" s="210"/>
      <c r="L624" s="210"/>
      <c r="M624" s="212"/>
      <c r="N624" s="210"/>
      <c r="O624" s="209"/>
      <c r="P624" s="209"/>
      <c r="Q624" s="210"/>
    </row>
    <row r="625" spans="1:18" s="179" customFormat="1" ht="15.75" x14ac:dyDescent="0.25">
      <c r="A625" s="49">
        <v>2502</v>
      </c>
      <c r="B625" s="50">
        <v>82</v>
      </c>
      <c r="C625" s="50"/>
      <c r="D625" s="50"/>
      <c r="E625" s="50"/>
      <c r="F625" s="50"/>
      <c r="G625" s="50"/>
      <c r="H625" s="50"/>
      <c r="I625" s="50"/>
      <c r="J625" s="82"/>
      <c r="K625" s="141"/>
      <c r="L625" s="142"/>
      <c r="M625" s="143"/>
      <c r="N625" s="133"/>
      <c r="O625" s="51">
        <f>B625</f>
        <v>82</v>
      </c>
      <c r="P625" s="134"/>
      <c r="Q625" s="133"/>
    </row>
    <row r="626" spans="1:18" s="179" customFormat="1" ht="15.75" x14ac:dyDescent="0.25">
      <c r="A626" s="49">
        <v>2601</v>
      </c>
      <c r="B626" s="50"/>
      <c r="C626" s="50"/>
      <c r="D626" s="50"/>
      <c r="E626" s="50"/>
      <c r="F626" s="50"/>
      <c r="G626" s="50"/>
      <c r="H626" s="50"/>
      <c r="I626" s="50"/>
      <c r="J626" s="82"/>
      <c r="K626" s="144"/>
      <c r="L626" s="81"/>
      <c r="M626" s="145"/>
      <c r="N626" s="52" t="str">
        <f>IF(C626=0,"",C626/B625)</f>
        <v/>
      </c>
      <c r="O626" s="53"/>
      <c r="P626" s="124" t="str">
        <f t="shared" ref="P626:P632" si="54">IF(O626=0,"",O626/O625)</f>
        <v/>
      </c>
      <c r="Q626" s="124" t="str">
        <f t="shared" ref="Q626:Q632" si="55">IF(O626=0,"",100%-P626)</f>
        <v/>
      </c>
    </row>
    <row r="627" spans="1:18" s="179" customFormat="1" ht="15.75" x14ac:dyDescent="0.25">
      <c r="A627" s="49">
        <v>2602</v>
      </c>
      <c r="B627" s="50"/>
      <c r="C627" s="50"/>
      <c r="D627" s="50"/>
      <c r="E627" s="50"/>
      <c r="F627" s="50"/>
      <c r="G627" s="50"/>
      <c r="H627" s="50"/>
      <c r="I627" s="50"/>
      <c r="J627" s="82"/>
      <c r="K627" s="144"/>
      <c r="L627" s="81"/>
      <c r="M627" s="145"/>
      <c r="N627" s="52" t="str">
        <f>IF(D627=0,"",D627/C626)</f>
        <v/>
      </c>
      <c r="O627" s="53"/>
      <c r="P627" s="124" t="str">
        <f t="shared" si="54"/>
        <v/>
      </c>
      <c r="Q627" s="124" t="str">
        <f t="shared" si="55"/>
        <v/>
      </c>
      <c r="R627" s="8">
        <f>O627/O625</f>
        <v>0</v>
      </c>
    </row>
    <row r="628" spans="1:18" s="179" customFormat="1" ht="15.75" x14ac:dyDescent="0.25">
      <c r="A628" s="49">
        <v>2701</v>
      </c>
      <c r="B628" s="50"/>
      <c r="C628" s="50"/>
      <c r="D628" s="50"/>
      <c r="E628" s="50"/>
      <c r="F628" s="50"/>
      <c r="G628" s="50"/>
      <c r="H628" s="50"/>
      <c r="I628" s="50"/>
      <c r="J628" s="82"/>
      <c r="K628" s="144"/>
      <c r="L628" s="81"/>
      <c r="M628" s="145"/>
      <c r="N628" s="52" t="str">
        <f>IF(E628=0,"",E628/D627)</f>
        <v/>
      </c>
      <c r="O628" s="53"/>
      <c r="P628" s="124" t="str">
        <f t="shared" si="54"/>
        <v/>
      </c>
      <c r="Q628" s="124" t="str">
        <f t="shared" si="55"/>
        <v/>
      </c>
    </row>
    <row r="629" spans="1:18" s="179" customFormat="1" ht="15.75" x14ac:dyDescent="0.25">
      <c r="A629" s="49">
        <v>2702</v>
      </c>
      <c r="B629" s="50"/>
      <c r="C629" s="50"/>
      <c r="D629" s="50"/>
      <c r="E629" s="50"/>
      <c r="F629" s="50"/>
      <c r="G629" s="50"/>
      <c r="H629" s="50"/>
      <c r="I629" s="50"/>
      <c r="J629" s="82"/>
      <c r="K629" s="144"/>
      <c r="L629" s="81"/>
      <c r="M629" s="145"/>
      <c r="N629" s="52" t="str">
        <f>IF(F629=0,"",F629/E628)</f>
        <v/>
      </c>
      <c r="O629" s="53"/>
      <c r="P629" s="124" t="str">
        <f t="shared" si="54"/>
        <v/>
      </c>
      <c r="Q629" s="124" t="str">
        <f t="shared" si="55"/>
        <v/>
      </c>
    </row>
    <row r="630" spans="1:18" s="179" customFormat="1" ht="15.75" x14ac:dyDescent="0.25">
      <c r="A630" s="49">
        <v>2801</v>
      </c>
      <c r="B630" s="50"/>
      <c r="C630" s="50"/>
      <c r="D630" s="50"/>
      <c r="E630" s="50"/>
      <c r="F630" s="50"/>
      <c r="G630" s="50"/>
      <c r="H630" s="50"/>
      <c r="I630" s="50"/>
      <c r="J630" s="82"/>
      <c r="K630" s="144"/>
      <c r="L630" s="81"/>
      <c r="M630" s="145"/>
      <c r="N630" s="52" t="str">
        <f>IF(G630=0,"",G630/F629)</f>
        <v/>
      </c>
      <c r="O630" s="53"/>
      <c r="P630" s="124" t="str">
        <f t="shared" si="54"/>
        <v/>
      </c>
      <c r="Q630" s="124" t="str">
        <f t="shared" si="55"/>
        <v/>
      </c>
    </row>
    <row r="631" spans="1:18" s="179" customFormat="1" ht="15.75" x14ac:dyDescent="0.25">
      <c r="A631" s="49">
        <v>2802</v>
      </c>
      <c r="B631" s="50"/>
      <c r="C631" s="50"/>
      <c r="D631" s="50"/>
      <c r="E631" s="50"/>
      <c r="F631" s="50"/>
      <c r="G631" s="50"/>
      <c r="H631" s="50"/>
      <c r="I631" s="50"/>
      <c r="J631" s="82"/>
      <c r="K631" s="144"/>
      <c r="L631" s="81"/>
      <c r="M631" s="145"/>
      <c r="N631" s="52" t="str">
        <f>IF(H631=0,"",H631/G630)</f>
        <v/>
      </c>
      <c r="O631" s="53"/>
      <c r="P631" s="124" t="str">
        <f t="shared" si="54"/>
        <v/>
      </c>
      <c r="Q631" s="124" t="str">
        <f t="shared" si="55"/>
        <v/>
      </c>
    </row>
    <row r="632" spans="1:18" s="179" customFormat="1" ht="15.75" x14ac:dyDescent="0.25">
      <c r="A632" s="49">
        <v>2901</v>
      </c>
      <c r="B632" s="50"/>
      <c r="C632" s="50"/>
      <c r="D632" s="50"/>
      <c r="E632" s="50"/>
      <c r="F632" s="50"/>
      <c r="G632" s="50"/>
      <c r="H632" s="50"/>
      <c r="I632" s="50"/>
      <c r="J632" s="82"/>
      <c r="K632" s="144"/>
      <c r="L632" s="81"/>
      <c r="M632" s="145"/>
      <c r="N632" s="52" t="str">
        <f>IF(I632=0,"",I632/H631)</f>
        <v/>
      </c>
      <c r="O632" s="53"/>
      <c r="P632" s="124" t="str">
        <f t="shared" si="54"/>
        <v/>
      </c>
      <c r="Q632" s="124" t="str">
        <f t="shared" si="55"/>
        <v/>
      </c>
    </row>
    <row r="633" spans="1:18" s="179" customFormat="1" ht="15.75" x14ac:dyDescent="0.25">
      <c r="A633" s="49">
        <v>2902</v>
      </c>
      <c r="B633" s="50"/>
      <c r="C633" s="50"/>
      <c r="D633" s="50"/>
      <c r="E633" s="50"/>
      <c r="F633" s="50"/>
      <c r="G633" s="50"/>
      <c r="H633" s="50"/>
      <c r="I633" s="50"/>
      <c r="J633" s="82"/>
      <c r="K633" s="144"/>
      <c r="L633" s="81"/>
      <c r="M633" s="81"/>
      <c r="N633" s="79"/>
      <c r="O633" s="53"/>
      <c r="P633" s="136"/>
      <c r="Q633" s="79"/>
    </row>
    <row r="634" spans="1:18" s="179" customFormat="1" ht="15.75" x14ac:dyDescent="0.25">
      <c r="A634" s="49">
        <v>3001</v>
      </c>
      <c r="B634" s="50"/>
      <c r="C634" s="50"/>
      <c r="D634" s="50"/>
      <c r="E634" s="50"/>
      <c r="F634" s="50"/>
      <c r="G634" s="50"/>
      <c r="H634" s="50"/>
      <c r="I634" s="50"/>
      <c r="J634" s="82"/>
      <c r="K634" s="144"/>
      <c r="L634" s="81"/>
      <c r="M634" s="137"/>
      <c r="N634" s="79"/>
      <c r="O634" s="53"/>
      <c r="P634" s="136"/>
      <c r="Q634" s="79"/>
      <c r="R634" s="29"/>
    </row>
    <row r="635" spans="1:18" s="179" customFormat="1" ht="15.75" x14ac:dyDescent="0.25">
      <c r="A635" s="113">
        <v>3002</v>
      </c>
      <c r="B635" s="50"/>
      <c r="C635" s="50"/>
      <c r="D635" s="50"/>
      <c r="E635" s="50"/>
      <c r="F635" s="50"/>
      <c r="G635" s="50"/>
      <c r="H635" s="50"/>
      <c r="I635" s="50"/>
      <c r="J635" s="82"/>
      <c r="K635" s="144"/>
      <c r="L635" s="81"/>
      <c r="M635" s="137"/>
      <c r="N635" s="79"/>
      <c r="O635" s="53"/>
      <c r="P635" s="136"/>
      <c r="Q635" s="79"/>
      <c r="R635" s="29"/>
    </row>
    <row r="636" spans="1:18" s="179" customFormat="1" ht="15.75" x14ac:dyDescent="0.25">
      <c r="A636" s="114">
        <v>3101</v>
      </c>
      <c r="B636" s="50"/>
      <c r="C636" s="50"/>
      <c r="D636" s="50"/>
      <c r="E636" s="50"/>
      <c r="F636" s="50"/>
      <c r="G636" s="50"/>
      <c r="H636" s="50"/>
      <c r="I636" s="50"/>
      <c r="J636" s="82"/>
      <c r="K636" s="144"/>
      <c r="L636" s="81"/>
      <c r="M636" s="137"/>
      <c r="N636" s="79"/>
      <c r="O636" s="56"/>
      <c r="P636" s="136"/>
      <c r="Q636" s="79"/>
      <c r="R636" s="29"/>
    </row>
    <row r="637" spans="1:18" s="179" customFormat="1" ht="15.75" x14ac:dyDescent="0.25">
      <c r="A637" s="114">
        <v>3102</v>
      </c>
      <c r="B637" s="50"/>
      <c r="C637" s="50"/>
      <c r="D637" s="50"/>
      <c r="E637" s="50"/>
      <c r="F637" s="50"/>
      <c r="G637" s="50"/>
      <c r="H637" s="50"/>
      <c r="I637" s="50"/>
      <c r="J637" s="82"/>
      <c r="K637" s="144"/>
      <c r="L637" s="81"/>
      <c r="M637" s="137"/>
      <c r="N637" s="81"/>
      <c r="O637" s="137"/>
      <c r="P637" s="138"/>
      <c r="Q637" s="79"/>
      <c r="R637" s="29"/>
    </row>
    <row r="638" spans="1:18" s="179" customFormat="1" ht="15.75" x14ac:dyDescent="0.25">
      <c r="A638" s="49">
        <v>3201</v>
      </c>
      <c r="B638" s="50"/>
      <c r="C638" s="50"/>
      <c r="D638" s="50"/>
      <c r="E638" s="50"/>
      <c r="F638" s="50"/>
      <c r="G638" s="50"/>
      <c r="H638" s="50"/>
      <c r="I638" s="50"/>
      <c r="J638" s="82"/>
      <c r="K638" s="144"/>
      <c r="L638" s="81"/>
      <c r="M638" s="137"/>
      <c r="N638" s="126" t="s">
        <v>63</v>
      </c>
      <c r="O638" s="127"/>
      <c r="P638" s="158">
        <f>J641</f>
        <v>0</v>
      </c>
      <c r="Q638" s="129" t="s">
        <v>10</v>
      </c>
      <c r="R638" s="29"/>
    </row>
    <row r="639" spans="1:18" s="179" customFormat="1" ht="15.75" x14ac:dyDescent="0.25">
      <c r="A639" s="49">
        <v>3202</v>
      </c>
      <c r="B639" s="50"/>
      <c r="C639" s="50"/>
      <c r="D639" s="50"/>
      <c r="E639" s="50"/>
      <c r="F639" s="50"/>
      <c r="G639" s="50"/>
      <c r="H639" s="50"/>
      <c r="I639" s="50"/>
      <c r="J639" s="82"/>
      <c r="K639" s="144"/>
      <c r="L639" s="81"/>
      <c r="M639" s="137"/>
      <c r="N639" s="130" t="s">
        <v>64</v>
      </c>
      <c r="O639" s="57" t="str">
        <f>IF(O638/B625=0,"",O638/B625)</f>
        <v/>
      </c>
      <c r="P639" s="159" t="e">
        <f>IF(O638/P638=0,"",O638/P638)</f>
        <v>#DIV/0!</v>
      </c>
      <c r="Q639" s="132" t="s">
        <v>65</v>
      </c>
      <c r="R639" s="29"/>
    </row>
    <row r="640" spans="1:18" s="179" customFormat="1" ht="15.75" x14ac:dyDescent="0.25">
      <c r="A640" s="49">
        <v>3301</v>
      </c>
      <c r="B640" s="50"/>
      <c r="C640" s="50"/>
      <c r="D640" s="50"/>
      <c r="E640" s="50"/>
      <c r="F640" s="50"/>
      <c r="G640" s="50"/>
      <c r="H640" s="50"/>
      <c r="I640" s="50"/>
      <c r="J640" s="82"/>
      <c r="K640" s="146"/>
      <c r="L640" s="147"/>
      <c r="M640" s="148"/>
      <c r="N640" s="92"/>
      <c r="O640" s="139"/>
      <c r="P640" s="139"/>
      <c r="Q640" s="140"/>
      <c r="R640" s="29"/>
    </row>
    <row r="641" spans="1:17" s="179" customFormat="1" ht="18" x14ac:dyDescent="0.25">
      <c r="A641" s="28"/>
      <c r="B641" s="190" t="s">
        <v>90</v>
      </c>
      <c r="C641" s="190"/>
      <c r="D641" s="190"/>
      <c r="E641" s="190"/>
      <c r="F641" s="190"/>
      <c r="G641" s="190"/>
      <c r="H641" s="190"/>
      <c r="I641" s="190"/>
      <c r="J641" s="59">
        <f>SUM(J625:J637)</f>
        <v>0</v>
      </c>
      <c r="K641" s="60">
        <f>SUM(J632:J634)/B625</f>
        <v>0</v>
      </c>
      <c r="L641" s="60" t="str">
        <f>IF(J641=0,"",J641/B625)</f>
        <v/>
      </c>
      <c r="M641" s="60" t="str">
        <f>IF(J632=0,"0%",L641-K641)</f>
        <v>0%</v>
      </c>
      <c r="N641" s="1"/>
      <c r="O641" s="1"/>
      <c r="P641" s="29"/>
      <c r="Q641" s="25"/>
    </row>
    <row r="642" spans="1:17" ht="12.75" customHeight="1" x14ac:dyDescent="0.2"/>
    <row r="643" spans="1:17" ht="12.75" customHeight="1" x14ac:dyDescent="0.2"/>
    <row r="644" spans="1:17" ht="12.75" customHeight="1" x14ac:dyDescent="0.2"/>
    <row r="645" spans="1:17" ht="12.75" customHeight="1" x14ac:dyDescent="0.2"/>
    <row r="646" spans="1:17" ht="12.75" customHeight="1" x14ac:dyDescent="0.2"/>
    <row r="647" spans="1:17" ht="12.75" customHeight="1" x14ac:dyDescent="0.2"/>
    <row r="648" spans="1:17" ht="12.75" customHeight="1" x14ac:dyDescent="0.2"/>
    <row r="649" spans="1:17" ht="12.75" customHeight="1" x14ac:dyDescent="0.2"/>
    <row r="650" spans="1:17" ht="12.75" customHeight="1" x14ac:dyDescent="0.2"/>
    <row r="651" spans="1:17" ht="12.75" customHeight="1" x14ac:dyDescent="0.2"/>
    <row r="652" spans="1:17" ht="12.75" customHeight="1" x14ac:dyDescent="0.2"/>
    <row r="653" spans="1:17" ht="12.75" customHeight="1" x14ac:dyDescent="0.2"/>
    <row r="654" spans="1:17" ht="12.75" customHeight="1" x14ac:dyDescent="0.2"/>
    <row r="655" spans="1:17" ht="12.75" customHeight="1" x14ac:dyDescent="0.2"/>
    <row r="656" spans="1:17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  <row r="1004" ht="12.75" customHeight="1" x14ac:dyDescent="0.2"/>
    <row r="1005" ht="12.75" customHeight="1" x14ac:dyDescent="0.2"/>
    <row r="1006" ht="12.75" customHeight="1" x14ac:dyDescent="0.2"/>
    <row r="1007" ht="12.75" customHeight="1" x14ac:dyDescent="0.2"/>
    <row r="1008" ht="12.75" customHeight="1" x14ac:dyDescent="0.2"/>
    <row r="1009" ht="12.75" customHeight="1" x14ac:dyDescent="0.2"/>
  </sheetData>
  <mergeCells count="336">
    <mergeCell ref="M223:M224"/>
    <mergeCell ref="N223:N224"/>
    <mergeCell ref="O223:O224"/>
    <mergeCell ref="P223:P224"/>
    <mergeCell ref="Q223:Q224"/>
    <mergeCell ref="M269:M270"/>
    <mergeCell ref="N269:N270"/>
    <mergeCell ref="O269:O270"/>
    <mergeCell ref="P269:P270"/>
    <mergeCell ref="Q269:Q270"/>
    <mergeCell ref="M246:M247"/>
    <mergeCell ref="N246:N247"/>
    <mergeCell ref="O246:O247"/>
    <mergeCell ref="P246:P247"/>
    <mergeCell ref="Q246:Q247"/>
    <mergeCell ref="K315:K316"/>
    <mergeCell ref="L315:L316"/>
    <mergeCell ref="M315:M316"/>
    <mergeCell ref="N315:N316"/>
    <mergeCell ref="O315:O316"/>
    <mergeCell ref="P315:P316"/>
    <mergeCell ref="Q315:Q316"/>
    <mergeCell ref="M292:M293"/>
    <mergeCell ref="N292:N293"/>
    <mergeCell ref="O292:O293"/>
    <mergeCell ref="P292:P293"/>
    <mergeCell ref="Q292:Q293"/>
    <mergeCell ref="K359:K360"/>
    <mergeCell ref="L359:L360"/>
    <mergeCell ref="M359:M360"/>
    <mergeCell ref="N359:N360"/>
    <mergeCell ref="O359:O360"/>
    <mergeCell ref="P359:P360"/>
    <mergeCell ref="Q359:Q360"/>
    <mergeCell ref="K337:K338"/>
    <mergeCell ref="L337:L338"/>
    <mergeCell ref="M337:M338"/>
    <mergeCell ref="N337:N338"/>
    <mergeCell ref="O337:O338"/>
    <mergeCell ref="P337:P338"/>
    <mergeCell ref="Q337:Q338"/>
    <mergeCell ref="J425:J426"/>
    <mergeCell ref="K425:K426"/>
    <mergeCell ref="L425:L426"/>
    <mergeCell ref="M425:M426"/>
    <mergeCell ref="N425:N426"/>
    <mergeCell ref="O425:O426"/>
    <mergeCell ref="P425:P426"/>
    <mergeCell ref="Q425:Q426"/>
    <mergeCell ref="J403:J404"/>
    <mergeCell ref="K403:K404"/>
    <mergeCell ref="L403:L404"/>
    <mergeCell ref="M403:M404"/>
    <mergeCell ref="N403:N404"/>
    <mergeCell ref="O403:O404"/>
    <mergeCell ref="P403:P404"/>
    <mergeCell ref="Q403:Q404"/>
    <mergeCell ref="J469:J470"/>
    <mergeCell ref="K469:K470"/>
    <mergeCell ref="L469:L470"/>
    <mergeCell ref="M469:M470"/>
    <mergeCell ref="N469:N470"/>
    <mergeCell ref="O469:O470"/>
    <mergeCell ref="P469:P470"/>
    <mergeCell ref="Q469:Q470"/>
    <mergeCell ref="J447:J448"/>
    <mergeCell ref="K447:K448"/>
    <mergeCell ref="L447:L448"/>
    <mergeCell ref="M447:M448"/>
    <mergeCell ref="N447:N448"/>
    <mergeCell ref="O447:O448"/>
    <mergeCell ref="P447:P448"/>
    <mergeCell ref="Q447:Q448"/>
    <mergeCell ref="K513:K514"/>
    <mergeCell ref="L513:L514"/>
    <mergeCell ref="M513:M514"/>
    <mergeCell ref="N513:N514"/>
    <mergeCell ref="O513:O514"/>
    <mergeCell ref="P513:P514"/>
    <mergeCell ref="Q513:Q514"/>
    <mergeCell ref="J491:J492"/>
    <mergeCell ref="K491:K492"/>
    <mergeCell ref="L491:L492"/>
    <mergeCell ref="M491:M492"/>
    <mergeCell ref="N491:N492"/>
    <mergeCell ref="O491:O492"/>
    <mergeCell ref="P491:P492"/>
    <mergeCell ref="Q491:Q492"/>
    <mergeCell ref="K557:K558"/>
    <mergeCell ref="L557:L558"/>
    <mergeCell ref="M557:M558"/>
    <mergeCell ref="N557:N558"/>
    <mergeCell ref="O557:O558"/>
    <mergeCell ref="P557:P558"/>
    <mergeCell ref="Q557:Q558"/>
    <mergeCell ref="J535:J536"/>
    <mergeCell ref="K535:K536"/>
    <mergeCell ref="L535:L536"/>
    <mergeCell ref="M535:M536"/>
    <mergeCell ref="N535:N536"/>
    <mergeCell ref="O535:O536"/>
    <mergeCell ref="P535:P536"/>
    <mergeCell ref="Q535:Q536"/>
    <mergeCell ref="K601:K602"/>
    <mergeCell ref="L601:L602"/>
    <mergeCell ref="M601:M602"/>
    <mergeCell ref="N601:N602"/>
    <mergeCell ref="O601:O602"/>
    <mergeCell ref="P601:P602"/>
    <mergeCell ref="Q601:Q602"/>
    <mergeCell ref="J579:J580"/>
    <mergeCell ref="K579:K580"/>
    <mergeCell ref="L579:L580"/>
    <mergeCell ref="M579:M580"/>
    <mergeCell ref="N579:N580"/>
    <mergeCell ref="O579:O580"/>
    <mergeCell ref="P579:P580"/>
    <mergeCell ref="Q579:Q580"/>
    <mergeCell ref="B487:I487"/>
    <mergeCell ref="B509:I509"/>
    <mergeCell ref="B531:I531"/>
    <mergeCell ref="B553:I553"/>
    <mergeCell ref="B575:I575"/>
    <mergeCell ref="B597:I597"/>
    <mergeCell ref="B534:I534"/>
    <mergeCell ref="B619:I619"/>
    <mergeCell ref="J601:J602"/>
    <mergeCell ref="J557:J558"/>
    <mergeCell ref="J513:J514"/>
    <mergeCell ref="B491:I491"/>
    <mergeCell ref="J381:J382"/>
    <mergeCell ref="J337:J338"/>
    <mergeCell ref="J292:J293"/>
    <mergeCell ref="J246:J247"/>
    <mergeCell ref="M177:M178"/>
    <mergeCell ref="N177:N178"/>
    <mergeCell ref="O177:O178"/>
    <mergeCell ref="P177:P178"/>
    <mergeCell ref="Q177:Q178"/>
    <mergeCell ref="J200:J201"/>
    <mergeCell ref="K200:K201"/>
    <mergeCell ref="L200:L201"/>
    <mergeCell ref="M200:M201"/>
    <mergeCell ref="N200:N201"/>
    <mergeCell ref="O200:O201"/>
    <mergeCell ref="P200:P201"/>
    <mergeCell ref="Q200:Q201"/>
    <mergeCell ref="K381:K382"/>
    <mergeCell ref="L381:L382"/>
    <mergeCell ref="M381:M382"/>
    <mergeCell ref="N381:N382"/>
    <mergeCell ref="O381:O382"/>
    <mergeCell ref="P381:P382"/>
    <mergeCell ref="Q381:Q382"/>
    <mergeCell ref="J359:J360"/>
    <mergeCell ref="J315:J316"/>
    <mergeCell ref="J269:J270"/>
    <mergeCell ref="B35:I35"/>
    <mergeCell ref="B58:I58"/>
    <mergeCell ref="B81:I81"/>
    <mergeCell ref="B104:I104"/>
    <mergeCell ref="B127:I127"/>
    <mergeCell ref="B150:I150"/>
    <mergeCell ref="B173:I173"/>
    <mergeCell ref="B242:I242"/>
    <mergeCell ref="B265:I265"/>
    <mergeCell ref="B223:I223"/>
    <mergeCell ref="B245:I245"/>
    <mergeCell ref="B176:I176"/>
    <mergeCell ref="J177:J178"/>
    <mergeCell ref="B219:I219"/>
    <mergeCell ref="B177:I177"/>
    <mergeCell ref="B196:I196"/>
    <mergeCell ref="B199:I199"/>
    <mergeCell ref="B200:I200"/>
    <mergeCell ref="B469:I469"/>
    <mergeCell ref="A381:A382"/>
    <mergeCell ref="B381:I381"/>
    <mergeCell ref="B380:I380"/>
    <mergeCell ref="B446:I446"/>
    <mergeCell ref="B421:I421"/>
    <mergeCell ref="B443:I443"/>
    <mergeCell ref="B465:I465"/>
    <mergeCell ref="B333:I333"/>
    <mergeCell ref="B355:I355"/>
    <mergeCell ref="B377:I377"/>
    <mergeCell ref="B399:I399"/>
    <mergeCell ref="L108:L109"/>
    <mergeCell ref="A131:A132"/>
    <mergeCell ref="B131:I131"/>
    <mergeCell ref="B268:I268"/>
    <mergeCell ref="A292:A293"/>
    <mergeCell ref="B291:I291"/>
    <mergeCell ref="B292:I292"/>
    <mergeCell ref="B314:I314"/>
    <mergeCell ref="B288:I288"/>
    <mergeCell ref="B311:I311"/>
    <mergeCell ref="K177:K178"/>
    <mergeCell ref="L177:L178"/>
    <mergeCell ref="K292:K293"/>
    <mergeCell ref="L292:L293"/>
    <mergeCell ref="K246:K247"/>
    <mergeCell ref="L246:L247"/>
    <mergeCell ref="B222:I222"/>
    <mergeCell ref="J223:J224"/>
    <mergeCell ref="B269:I269"/>
    <mergeCell ref="B246:I246"/>
    <mergeCell ref="K269:K270"/>
    <mergeCell ref="L269:L270"/>
    <mergeCell ref="K223:K224"/>
    <mergeCell ref="L223:L224"/>
    <mergeCell ref="Q154:Q155"/>
    <mergeCell ref="B154:I154"/>
    <mergeCell ref="J154:J155"/>
    <mergeCell ref="K154:K155"/>
    <mergeCell ref="B84:I84"/>
    <mergeCell ref="A85:A86"/>
    <mergeCell ref="B85:I85"/>
    <mergeCell ref="J85:J86"/>
    <mergeCell ref="K85:K86"/>
    <mergeCell ref="Q85:Q86"/>
    <mergeCell ref="Q108:Q109"/>
    <mergeCell ref="K131:K132"/>
    <mergeCell ref="L131:L132"/>
    <mergeCell ref="N154:N155"/>
    <mergeCell ref="O154:O155"/>
    <mergeCell ref="P154:P155"/>
    <mergeCell ref="N85:N86"/>
    <mergeCell ref="O85:O86"/>
    <mergeCell ref="P85:P86"/>
    <mergeCell ref="B107:I107"/>
    <mergeCell ref="L85:L86"/>
    <mergeCell ref="L154:L155"/>
    <mergeCell ref="O108:O109"/>
    <mergeCell ref="P108:P109"/>
    <mergeCell ref="B15:I15"/>
    <mergeCell ref="P16:P17"/>
    <mergeCell ref="B38:I38"/>
    <mergeCell ref="B39:I39"/>
    <mergeCell ref="J39:J40"/>
    <mergeCell ref="K39:K40"/>
    <mergeCell ref="L39:L40"/>
    <mergeCell ref="B61:I61"/>
    <mergeCell ref="M39:M40"/>
    <mergeCell ref="N39:N40"/>
    <mergeCell ref="O16:O17"/>
    <mergeCell ref="O39:O40"/>
    <mergeCell ref="P39:P40"/>
    <mergeCell ref="Q39:Q40"/>
    <mergeCell ref="M62:M63"/>
    <mergeCell ref="N62:N63"/>
    <mergeCell ref="O62:O63"/>
    <mergeCell ref="P62:P63"/>
    <mergeCell ref="Q16:Q17"/>
    <mergeCell ref="Q62:Q63"/>
    <mergeCell ref="N108:N109"/>
    <mergeCell ref="M131:M132"/>
    <mergeCell ref="N131:N132"/>
    <mergeCell ref="M108:M109"/>
    <mergeCell ref="O131:O132"/>
    <mergeCell ref="P131:P132"/>
    <mergeCell ref="Q131:Q132"/>
    <mergeCell ref="M85:M86"/>
    <mergeCell ref="A16:A17"/>
    <mergeCell ref="B16:I16"/>
    <mergeCell ref="J16:J17"/>
    <mergeCell ref="K16:K17"/>
    <mergeCell ref="L16:L17"/>
    <mergeCell ref="M16:M17"/>
    <mergeCell ref="N16:N17"/>
    <mergeCell ref="L62:L63"/>
    <mergeCell ref="A39:A40"/>
    <mergeCell ref="A62:A63"/>
    <mergeCell ref="B62:I62"/>
    <mergeCell ref="J62:J63"/>
    <mergeCell ref="K62:K63"/>
    <mergeCell ref="A108:A109"/>
    <mergeCell ref="B108:I108"/>
    <mergeCell ref="J108:J109"/>
    <mergeCell ref="K108:K109"/>
    <mergeCell ref="B153:I153"/>
    <mergeCell ref="A601:A602"/>
    <mergeCell ref="B601:I601"/>
    <mergeCell ref="A200:A201"/>
    <mergeCell ref="B600:I600"/>
    <mergeCell ref="B578:I578"/>
    <mergeCell ref="A579:A580"/>
    <mergeCell ref="B579:I579"/>
    <mergeCell ref="B556:I556"/>
    <mergeCell ref="A557:A558"/>
    <mergeCell ref="B557:I557"/>
    <mergeCell ref="A491:A492"/>
    <mergeCell ref="A269:A270"/>
    <mergeCell ref="B359:I359"/>
    <mergeCell ref="B358:I358"/>
    <mergeCell ref="A535:A536"/>
    <mergeCell ref="B535:I535"/>
    <mergeCell ref="B512:I512"/>
    <mergeCell ref="A513:A514"/>
    <mergeCell ref="B513:I513"/>
    <mergeCell ref="M154:M155"/>
    <mergeCell ref="B490:I490"/>
    <mergeCell ref="B424:I424"/>
    <mergeCell ref="B425:I425"/>
    <mergeCell ref="B468:I468"/>
    <mergeCell ref="A469:A470"/>
    <mergeCell ref="B130:I130"/>
    <mergeCell ref="A315:A316"/>
    <mergeCell ref="B315:I315"/>
    <mergeCell ref="A223:A224"/>
    <mergeCell ref="A246:A247"/>
    <mergeCell ref="J131:J132"/>
    <mergeCell ref="A359:A360"/>
    <mergeCell ref="A177:A178"/>
    <mergeCell ref="A154:A155"/>
    <mergeCell ref="B336:I336"/>
    <mergeCell ref="A337:A338"/>
    <mergeCell ref="B337:I337"/>
    <mergeCell ref="A447:A448"/>
    <mergeCell ref="B447:I447"/>
    <mergeCell ref="B402:I402"/>
    <mergeCell ref="A403:A404"/>
    <mergeCell ref="B403:I403"/>
    <mergeCell ref="A425:A426"/>
    <mergeCell ref="P623:P624"/>
    <mergeCell ref="Q623:Q624"/>
    <mergeCell ref="B641:I641"/>
    <mergeCell ref="B622:I622"/>
    <mergeCell ref="A623:A624"/>
    <mergeCell ref="B623:I623"/>
    <mergeCell ref="J623:J624"/>
    <mergeCell ref="K623:K624"/>
    <mergeCell ref="L623:L624"/>
    <mergeCell ref="M623:M624"/>
    <mergeCell ref="N623:N624"/>
    <mergeCell ref="O623:O624"/>
  </mergeCells>
  <pageMargins left="0.7" right="0.7" top="0.75" bottom="0.75" header="0" footer="0"/>
  <pageSetup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9CC00"/>
  </sheetPr>
  <dimension ref="A1:AC966"/>
  <sheetViews>
    <sheetView topLeftCell="A270" zoomScaleNormal="100" workbookViewId="0">
      <selection activeCell="P297" sqref="P297"/>
    </sheetView>
  </sheetViews>
  <sheetFormatPr baseColWidth="10" defaultColWidth="12.5703125" defaultRowHeight="15" customHeight="1" x14ac:dyDescent="0.2"/>
  <cols>
    <col min="1" max="1" width="8.5703125" customWidth="1"/>
    <col min="2" max="10" width="7.140625" customWidth="1"/>
    <col min="11" max="11" width="15.7109375" style="149" customWidth="1"/>
    <col min="12" max="18" width="12.85546875" customWidth="1"/>
    <col min="19" max="26" width="10" customWidth="1"/>
  </cols>
  <sheetData>
    <row r="1" spans="1:18" s="176" customFormat="1" ht="15" customHeight="1" x14ac:dyDescent="0.2">
      <c r="K1" s="149"/>
    </row>
    <row r="2" spans="1:18" s="176" customFormat="1" ht="15" customHeight="1" x14ac:dyDescent="0.2">
      <c r="K2" s="149"/>
    </row>
    <row r="3" spans="1:18" s="176" customFormat="1" ht="15" customHeight="1" x14ac:dyDescent="0.2">
      <c r="K3" s="149"/>
    </row>
    <row r="4" spans="1:18" s="176" customFormat="1" ht="15" customHeight="1" x14ac:dyDescent="0.2">
      <c r="K4" s="149"/>
    </row>
    <row r="5" spans="1:18" s="176" customFormat="1" ht="15" customHeight="1" x14ac:dyDescent="0.2">
      <c r="K5" s="149"/>
    </row>
    <row r="6" spans="1:18" s="176" customFormat="1" ht="15" customHeight="1" x14ac:dyDescent="0.2">
      <c r="K6" s="149"/>
    </row>
    <row r="7" spans="1:18" s="176" customFormat="1" ht="15" customHeight="1" x14ac:dyDescent="0.2">
      <c r="K7" s="149"/>
    </row>
    <row r="8" spans="1:18" s="176" customFormat="1" ht="15" customHeight="1" x14ac:dyDescent="0.2">
      <c r="K8" s="149"/>
    </row>
    <row r="9" spans="1:18" s="176" customFormat="1" ht="15" customHeight="1" x14ac:dyDescent="0.2">
      <c r="K9" s="149"/>
    </row>
    <row r="10" spans="1:18" s="176" customFormat="1" ht="15" customHeight="1" x14ac:dyDescent="0.2">
      <c r="K10" s="149"/>
    </row>
    <row r="11" spans="1:18" s="176" customFormat="1" ht="15" customHeight="1" x14ac:dyDescent="0.2">
      <c r="K11" s="149"/>
    </row>
    <row r="12" spans="1:18" s="176" customFormat="1" ht="12.75" x14ac:dyDescent="0.2">
      <c r="K12" s="149"/>
    </row>
    <row r="13" spans="1:18" s="176" customFormat="1" ht="12.75" x14ac:dyDescent="0.2">
      <c r="K13" s="149"/>
    </row>
    <row r="14" spans="1:18" ht="12.75" customHeight="1" x14ac:dyDescent="0.2"/>
    <row r="15" spans="1:18" ht="26.25" customHeight="1" x14ac:dyDescent="0.4">
      <c r="B15" s="188" t="s">
        <v>101</v>
      </c>
      <c r="C15" s="189"/>
      <c r="D15" s="189"/>
      <c r="E15" s="189"/>
      <c r="F15" s="189"/>
      <c r="G15" s="189"/>
      <c r="H15" s="189"/>
      <c r="I15" s="189"/>
      <c r="J15" s="189"/>
      <c r="K15" s="123" t="s">
        <v>77</v>
      </c>
      <c r="L15" s="1"/>
      <c r="M15" s="1"/>
      <c r="N15" s="29"/>
      <c r="O15" s="1"/>
      <c r="P15" s="29"/>
      <c r="Q15" s="29"/>
      <c r="R15" s="29"/>
    </row>
    <row r="16" spans="1:18" ht="20.25" customHeight="1" x14ac:dyDescent="0.2">
      <c r="A16" s="192" t="s">
        <v>9</v>
      </c>
      <c r="B16" s="193" t="s">
        <v>80</v>
      </c>
      <c r="C16" s="194"/>
      <c r="D16" s="194"/>
      <c r="E16" s="194"/>
      <c r="F16" s="194"/>
      <c r="G16" s="194"/>
      <c r="H16" s="194"/>
      <c r="I16" s="194"/>
      <c r="J16" s="195"/>
      <c r="K16" s="196" t="s">
        <v>10</v>
      </c>
      <c r="L16" s="184" t="s">
        <v>2</v>
      </c>
      <c r="M16" s="184" t="s">
        <v>3</v>
      </c>
      <c r="N16" s="191" t="s">
        <v>4</v>
      </c>
      <c r="O16" s="184" t="s">
        <v>5</v>
      </c>
      <c r="P16" s="198" t="s">
        <v>6</v>
      </c>
      <c r="Q16" s="198" t="s">
        <v>7</v>
      </c>
      <c r="R16" s="184" t="s">
        <v>8</v>
      </c>
    </row>
    <row r="17" spans="1:19" ht="15.75" customHeight="1" x14ac:dyDescent="0.25">
      <c r="A17" s="185"/>
      <c r="B17" s="49" t="s">
        <v>81</v>
      </c>
      <c r="C17" s="49" t="s">
        <v>82</v>
      </c>
      <c r="D17" s="49" t="s">
        <v>83</v>
      </c>
      <c r="E17" s="49" t="s">
        <v>84</v>
      </c>
      <c r="F17" s="49" t="s">
        <v>85</v>
      </c>
      <c r="G17" s="49" t="s">
        <v>86</v>
      </c>
      <c r="H17" s="49" t="s">
        <v>87</v>
      </c>
      <c r="I17" s="49" t="s">
        <v>88</v>
      </c>
      <c r="J17" s="49" t="s">
        <v>89</v>
      </c>
      <c r="K17" s="197"/>
      <c r="L17" s="185"/>
      <c r="M17" s="185"/>
      <c r="N17" s="185"/>
      <c r="O17" s="185"/>
      <c r="P17" s="185"/>
      <c r="Q17" s="185"/>
      <c r="R17" s="185"/>
    </row>
    <row r="18" spans="1:19" ht="15.75" customHeight="1" x14ac:dyDescent="0.25">
      <c r="A18" s="49">
        <v>1402</v>
      </c>
      <c r="B18" s="50">
        <v>32</v>
      </c>
      <c r="C18" s="50"/>
      <c r="D18" s="50"/>
      <c r="E18" s="50"/>
      <c r="F18" s="50"/>
      <c r="G18" s="50"/>
      <c r="H18" s="50"/>
      <c r="I18" s="50"/>
      <c r="J18" s="50"/>
      <c r="K18" s="82"/>
      <c r="L18" s="141"/>
      <c r="M18" s="142"/>
      <c r="N18" s="143"/>
      <c r="O18" s="133"/>
      <c r="P18" s="51">
        <f>B18</f>
        <v>32</v>
      </c>
      <c r="Q18" s="134"/>
      <c r="R18" s="133"/>
    </row>
    <row r="19" spans="1:19" ht="15.75" customHeight="1" x14ac:dyDescent="0.25">
      <c r="A19" s="49">
        <v>1501</v>
      </c>
      <c r="B19" s="50"/>
      <c r="C19" s="50">
        <v>20</v>
      </c>
      <c r="D19" s="50"/>
      <c r="E19" s="50"/>
      <c r="F19" s="50"/>
      <c r="G19" s="50"/>
      <c r="H19" s="50"/>
      <c r="I19" s="50"/>
      <c r="J19" s="50"/>
      <c r="K19" s="82"/>
      <c r="L19" s="144"/>
      <c r="M19" s="81"/>
      <c r="N19" s="145"/>
      <c r="O19" s="52">
        <f>IF(C19=0,"",C19/B18)</f>
        <v>0.625</v>
      </c>
      <c r="P19" s="53">
        <v>20</v>
      </c>
      <c r="Q19" s="124">
        <f t="shared" ref="Q19:Q26" si="0">IF(P19=0,"",P19/P18)</f>
        <v>0.625</v>
      </c>
      <c r="R19" s="124">
        <f t="shared" ref="R19:R26" si="1">IF(P19=0,"",100%-Q19)</f>
        <v>0.375</v>
      </c>
    </row>
    <row r="20" spans="1:19" ht="15.75" customHeight="1" x14ac:dyDescent="0.25">
      <c r="A20" s="49">
        <v>1502</v>
      </c>
      <c r="B20" s="50"/>
      <c r="C20" s="50"/>
      <c r="D20" s="50">
        <v>18</v>
      </c>
      <c r="E20" s="50"/>
      <c r="F20" s="50"/>
      <c r="G20" s="50"/>
      <c r="H20" s="50"/>
      <c r="I20" s="50"/>
      <c r="J20" s="50"/>
      <c r="K20" s="82"/>
      <c r="L20" s="144"/>
      <c r="M20" s="81"/>
      <c r="N20" s="145"/>
      <c r="O20" s="52">
        <f>IF(D20=0,"",D20/C19)</f>
        <v>0.9</v>
      </c>
      <c r="P20" s="53">
        <v>18</v>
      </c>
      <c r="Q20" s="124">
        <f t="shared" si="0"/>
        <v>0.9</v>
      </c>
      <c r="R20" s="124">
        <f t="shared" si="1"/>
        <v>9.9999999999999978E-2</v>
      </c>
      <c r="S20" s="8">
        <f>P20/P18</f>
        <v>0.5625</v>
      </c>
    </row>
    <row r="21" spans="1:19" ht="15.75" customHeight="1" x14ac:dyDescent="0.25">
      <c r="A21" s="49">
        <v>1601</v>
      </c>
      <c r="B21" s="50"/>
      <c r="C21" s="50"/>
      <c r="D21" s="50"/>
      <c r="E21" s="50">
        <v>16</v>
      </c>
      <c r="F21" s="50"/>
      <c r="G21" s="50"/>
      <c r="H21" s="50"/>
      <c r="I21" s="50"/>
      <c r="J21" s="50"/>
      <c r="K21" s="82"/>
      <c r="L21" s="144"/>
      <c r="M21" s="81"/>
      <c r="N21" s="145"/>
      <c r="O21" s="52">
        <f>IF(E21=0,"",E21/D20)</f>
        <v>0.88888888888888884</v>
      </c>
      <c r="P21" s="53">
        <v>18</v>
      </c>
      <c r="Q21" s="124">
        <f t="shared" si="0"/>
        <v>1</v>
      </c>
      <c r="R21" s="124">
        <f t="shared" si="1"/>
        <v>0</v>
      </c>
    </row>
    <row r="22" spans="1:19" ht="15.75" customHeight="1" x14ac:dyDescent="0.25">
      <c r="A22" s="49">
        <v>1602</v>
      </c>
      <c r="B22" s="50"/>
      <c r="C22" s="50"/>
      <c r="D22" s="50"/>
      <c r="E22" s="50"/>
      <c r="F22" s="50">
        <v>16</v>
      </c>
      <c r="G22" s="50"/>
      <c r="H22" s="50"/>
      <c r="I22" s="50"/>
      <c r="J22" s="50"/>
      <c r="K22" s="82"/>
      <c r="L22" s="144"/>
      <c r="M22" s="81"/>
      <c r="N22" s="145"/>
      <c r="O22" s="52">
        <f>IF(F22=0,"",F22/E21)</f>
        <v>1</v>
      </c>
      <c r="P22" s="53">
        <v>18</v>
      </c>
      <c r="Q22" s="124">
        <f t="shared" si="0"/>
        <v>1</v>
      </c>
      <c r="R22" s="124">
        <f t="shared" si="1"/>
        <v>0</v>
      </c>
    </row>
    <row r="23" spans="1:19" ht="15.75" customHeight="1" x14ac:dyDescent="0.25">
      <c r="A23" s="49">
        <v>1701</v>
      </c>
      <c r="B23" s="50"/>
      <c r="C23" s="50"/>
      <c r="D23" s="50"/>
      <c r="E23" s="50"/>
      <c r="F23" s="50"/>
      <c r="G23" s="50">
        <v>12</v>
      </c>
      <c r="H23" s="50"/>
      <c r="I23" s="50"/>
      <c r="J23" s="50"/>
      <c r="K23" s="82"/>
      <c r="L23" s="144"/>
      <c r="M23" s="81"/>
      <c r="N23" s="145"/>
      <c r="O23" s="52">
        <f>IF(G23=0,"",G23/F22)</f>
        <v>0.75</v>
      </c>
      <c r="P23" s="53">
        <v>15</v>
      </c>
      <c r="Q23" s="124">
        <f t="shared" si="0"/>
        <v>0.83333333333333337</v>
      </c>
      <c r="R23" s="124">
        <f t="shared" si="1"/>
        <v>0.16666666666666663</v>
      </c>
    </row>
    <row r="24" spans="1:19" ht="15.75" customHeight="1" x14ac:dyDescent="0.25">
      <c r="A24" s="49">
        <v>1702</v>
      </c>
      <c r="B24" s="50"/>
      <c r="C24" s="50"/>
      <c r="D24" s="50"/>
      <c r="E24" s="50"/>
      <c r="F24" s="50"/>
      <c r="G24" s="50"/>
      <c r="H24" s="50">
        <v>11</v>
      </c>
      <c r="I24" s="50"/>
      <c r="J24" s="50"/>
      <c r="K24" s="82"/>
      <c r="L24" s="144"/>
      <c r="M24" s="81"/>
      <c r="N24" s="145"/>
      <c r="O24" s="52">
        <f>IF(H24=0,"",H24/G23)</f>
        <v>0.91666666666666663</v>
      </c>
      <c r="P24" s="53">
        <v>13</v>
      </c>
      <c r="Q24" s="124">
        <f t="shared" si="0"/>
        <v>0.8666666666666667</v>
      </c>
      <c r="R24" s="124">
        <f t="shared" si="1"/>
        <v>0.1333333333333333</v>
      </c>
    </row>
    <row r="25" spans="1:19" ht="15.75" customHeight="1" x14ac:dyDescent="0.25">
      <c r="A25" s="49">
        <v>1801</v>
      </c>
      <c r="B25" s="50"/>
      <c r="C25" s="50"/>
      <c r="D25" s="50"/>
      <c r="E25" s="50"/>
      <c r="F25" s="50"/>
      <c r="G25" s="50"/>
      <c r="H25" s="50"/>
      <c r="I25" s="50">
        <v>11</v>
      </c>
      <c r="J25" s="50"/>
      <c r="K25" s="82"/>
      <c r="L25" s="144"/>
      <c r="M25" s="81"/>
      <c r="N25" s="145"/>
      <c r="O25" s="52">
        <f>IF(I25=0,"",I25/H24)</f>
        <v>1</v>
      </c>
      <c r="P25" s="53">
        <v>13</v>
      </c>
      <c r="Q25" s="124">
        <f t="shared" si="0"/>
        <v>1</v>
      </c>
      <c r="R25" s="124">
        <f t="shared" si="1"/>
        <v>0</v>
      </c>
    </row>
    <row r="26" spans="1:19" ht="15.75" customHeight="1" x14ac:dyDescent="0.25">
      <c r="A26" s="49">
        <v>1802</v>
      </c>
      <c r="B26" s="50"/>
      <c r="C26" s="50"/>
      <c r="D26" s="50"/>
      <c r="E26" s="50"/>
      <c r="F26" s="50"/>
      <c r="G26" s="50"/>
      <c r="H26" s="50"/>
      <c r="I26" s="50"/>
      <c r="J26" s="50">
        <v>11</v>
      </c>
      <c r="K26" s="82">
        <v>9</v>
      </c>
      <c r="L26" s="144"/>
      <c r="M26" s="81"/>
      <c r="N26" s="145"/>
      <c r="O26" s="54">
        <f>IF(J26=0,"",J26/I25)</f>
        <v>1</v>
      </c>
      <c r="P26" s="53">
        <v>13</v>
      </c>
      <c r="Q26" s="54">
        <f t="shared" si="0"/>
        <v>1</v>
      </c>
      <c r="R26" s="54">
        <f t="shared" si="1"/>
        <v>0</v>
      </c>
    </row>
    <row r="27" spans="1:19" ht="15.75" customHeight="1" x14ac:dyDescent="0.25">
      <c r="A27" s="49">
        <v>1901</v>
      </c>
      <c r="B27" s="50"/>
      <c r="C27" s="50"/>
      <c r="D27" s="50"/>
      <c r="E27" s="50"/>
      <c r="F27" s="50"/>
      <c r="G27" s="50"/>
      <c r="H27" s="50"/>
      <c r="I27" s="50"/>
      <c r="J27" s="50">
        <v>3</v>
      </c>
      <c r="K27" s="82">
        <v>3</v>
      </c>
      <c r="L27" s="144"/>
      <c r="M27" s="81"/>
      <c r="N27" s="137"/>
      <c r="O27" s="55"/>
      <c r="P27" s="53">
        <v>4</v>
      </c>
      <c r="Q27" s="55"/>
      <c r="R27" s="125"/>
    </row>
    <row r="28" spans="1:19" ht="15.75" customHeight="1" x14ac:dyDescent="0.25">
      <c r="A28" s="49">
        <v>1902</v>
      </c>
      <c r="B28" s="50"/>
      <c r="C28" s="50"/>
      <c r="D28" s="50"/>
      <c r="E28" s="50"/>
      <c r="F28" s="50"/>
      <c r="G28" s="50"/>
      <c r="H28" s="50"/>
      <c r="I28" s="50"/>
      <c r="J28" s="50">
        <v>1</v>
      </c>
      <c r="K28" s="82">
        <v>1</v>
      </c>
      <c r="L28" s="144"/>
      <c r="M28" s="81"/>
      <c r="N28" s="137"/>
      <c r="O28" s="79"/>
      <c r="P28" s="56">
        <v>1</v>
      </c>
      <c r="Q28" s="136"/>
      <c r="R28" s="79"/>
    </row>
    <row r="29" spans="1:19" ht="15.75" customHeight="1" x14ac:dyDescent="0.25">
      <c r="A29" s="49">
        <v>2001</v>
      </c>
      <c r="B29" s="50"/>
      <c r="C29" s="50"/>
      <c r="D29" s="50"/>
      <c r="E29" s="50"/>
      <c r="F29" s="50"/>
      <c r="G29" s="50"/>
      <c r="H29" s="50"/>
      <c r="I29" s="50"/>
      <c r="J29" s="50"/>
      <c r="K29" s="82"/>
      <c r="L29" s="144"/>
      <c r="M29" s="81"/>
      <c r="N29" s="137"/>
      <c r="O29" s="79"/>
      <c r="P29" s="56"/>
      <c r="Q29" s="136"/>
      <c r="R29" s="79"/>
    </row>
    <row r="30" spans="1:19" ht="15.75" customHeight="1" x14ac:dyDescent="0.25">
      <c r="A30" s="49">
        <v>2002</v>
      </c>
      <c r="B30" s="50"/>
      <c r="C30" s="50"/>
      <c r="D30" s="50"/>
      <c r="E30" s="50"/>
      <c r="F30" s="50"/>
      <c r="G30" s="50"/>
      <c r="H30" s="50"/>
      <c r="I30" s="50"/>
      <c r="J30" s="50"/>
      <c r="K30" s="82"/>
      <c r="L30" s="144"/>
      <c r="M30" s="81"/>
      <c r="N30" s="137"/>
      <c r="O30" s="79"/>
      <c r="P30" s="56"/>
      <c r="Q30" s="136"/>
      <c r="R30" s="79"/>
    </row>
    <row r="31" spans="1:19" ht="15.75" customHeight="1" x14ac:dyDescent="0.25">
      <c r="A31" s="49">
        <v>2101</v>
      </c>
      <c r="B31" s="50"/>
      <c r="C31" s="50"/>
      <c r="D31" s="50"/>
      <c r="E31" s="50"/>
      <c r="F31" s="50"/>
      <c r="G31" s="50"/>
      <c r="H31" s="50"/>
      <c r="I31" s="50"/>
      <c r="J31" s="50"/>
      <c r="K31" s="82"/>
      <c r="L31" s="144"/>
      <c r="M31" s="81"/>
      <c r="N31" s="137"/>
      <c r="O31" s="81"/>
      <c r="P31" s="137"/>
      <c r="Q31" s="138"/>
      <c r="R31" s="79"/>
    </row>
    <row r="32" spans="1:19" ht="15.75" customHeight="1" x14ac:dyDescent="0.25">
      <c r="A32" s="49">
        <v>2102</v>
      </c>
      <c r="B32" s="50"/>
      <c r="C32" s="50"/>
      <c r="D32" s="50"/>
      <c r="E32" s="50"/>
      <c r="F32" s="50"/>
      <c r="G32" s="50"/>
      <c r="H32" s="50"/>
      <c r="I32" s="50"/>
      <c r="J32" s="50"/>
      <c r="K32" s="82"/>
      <c r="L32" s="144"/>
      <c r="M32" s="81"/>
      <c r="N32" s="137"/>
      <c r="O32" s="126" t="s">
        <v>63</v>
      </c>
      <c r="P32" s="127">
        <v>11</v>
      </c>
      <c r="Q32" s="128">
        <f>IF(SUM(K20:K29)=0,"",SUM(K20:K29))</f>
        <v>13</v>
      </c>
      <c r="R32" s="129" t="s">
        <v>10</v>
      </c>
    </row>
    <row r="33" spans="1:19" ht="15.75" customHeight="1" x14ac:dyDescent="0.25">
      <c r="A33" s="49">
        <v>2201</v>
      </c>
      <c r="B33" s="50"/>
      <c r="C33" s="50"/>
      <c r="D33" s="50"/>
      <c r="E33" s="50"/>
      <c r="F33" s="50"/>
      <c r="G33" s="50"/>
      <c r="H33" s="50"/>
      <c r="I33" s="50"/>
      <c r="J33" s="50"/>
      <c r="K33" s="82"/>
      <c r="L33" s="144"/>
      <c r="M33" s="81"/>
      <c r="N33" s="137"/>
      <c r="O33" s="130" t="s">
        <v>64</v>
      </c>
      <c r="P33" s="57">
        <f>IF(P32/B18=0,"",P32/B18)</f>
        <v>0.34375</v>
      </c>
      <c r="Q33" s="131">
        <f>IF(P32/Q32=0,"",P32/Q32)</f>
        <v>0.84615384615384615</v>
      </c>
      <c r="R33" s="132" t="s">
        <v>65</v>
      </c>
    </row>
    <row r="34" spans="1:19" ht="15.75" customHeight="1" x14ac:dyDescent="0.25">
      <c r="A34" s="49">
        <v>2202</v>
      </c>
      <c r="B34" s="121"/>
      <c r="C34" s="121"/>
      <c r="D34" s="121"/>
      <c r="E34" s="121"/>
      <c r="F34" s="121"/>
      <c r="G34" s="121"/>
      <c r="H34" s="121"/>
      <c r="I34" s="121"/>
      <c r="J34" s="121"/>
      <c r="K34" s="82"/>
      <c r="L34" s="146"/>
      <c r="M34" s="147"/>
      <c r="N34" s="148"/>
      <c r="O34" s="92"/>
      <c r="P34" s="139"/>
      <c r="Q34" s="139"/>
      <c r="R34" s="140"/>
    </row>
    <row r="35" spans="1:19" ht="18" customHeight="1" x14ac:dyDescent="0.25">
      <c r="A35" s="28"/>
      <c r="B35" s="190" t="s">
        <v>90</v>
      </c>
      <c r="C35" s="190"/>
      <c r="D35" s="190"/>
      <c r="E35" s="190"/>
      <c r="F35" s="190"/>
      <c r="G35" s="190"/>
      <c r="H35" s="190"/>
      <c r="I35" s="190"/>
      <c r="J35" s="190"/>
      <c r="K35" s="120">
        <f>SUM(K18:K31)</f>
        <v>13</v>
      </c>
      <c r="L35" s="60">
        <f>IF(K26=0,"",K26/B18)</f>
        <v>0.28125</v>
      </c>
      <c r="M35" s="60">
        <f>IF(K35=0,"",K35/B18)</f>
        <v>0.40625</v>
      </c>
      <c r="N35" s="60">
        <f>IF(K26=0,"",M35-L35)</f>
        <v>0.125</v>
      </c>
      <c r="O35" s="1"/>
      <c r="P35" s="29"/>
      <c r="Q35" s="25"/>
      <c r="R35" s="1"/>
    </row>
    <row r="36" spans="1:19" ht="12.75" customHeight="1" x14ac:dyDescent="0.2"/>
    <row r="37" spans="1:19" ht="12.75" customHeight="1" x14ac:dyDescent="0.2"/>
    <row r="38" spans="1:19" ht="26.25" customHeight="1" x14ac:dyDescent="0.4">
      <c r="B38" s="188" t="s">
        <v>101</v>
      </c>
      <c r="C38" s="189"/>
      <c r="D38" s="189"/>
      <c r="E38" s="189"/>
      <c r="F38" s="189"/>
      <c r="G38" s="189"/>
      <c r="H38" s="189"/>
      <c r="I38" s="189"/>
      <c r="J38" s="189"/>
      <c r="K38" s="123" t="s">
        <v>78</v>
      </c>
      <c r="L38" s="1"/>
      <c r="M38" s="1"/>
      <c r="N38" s="29"/>
      <c r="O38" s="1"/>
      <c r="P38" s="29"/>
      <c r="Q38" s="29"/>
      <c r="R38" s="29"/>
    </row>
    <row r="39" spans="1:19" ht="20.25" customHeight="1" x14ac:dyDescent="0.2">
      <c r="A39" s="192" t="s">
        <v>9</v>
      </c>
      <c r="B39" s="193" t="s">
        <v>80</v>
      </c>
      <c r="C39" s="194"/>
      <c r="D39" s="194"/>
      <c r="E39" s="194"/>
      <c r="F39" s="194"/>
      <c r="G39" s="194"/>
      <c r="H39" s="194"/>
      <c r="I39" s="194"/>
      <c r="J39" s="195"/>
      <c r="K39" s="196" t="s">
        <v>10</v>
      </c>
      <c r="L39" s="184" t="s">
        <v>2</v>
      </c>
      <c r="M39" s="184" t="s">
        <v>3</v>
      </c>
      <c r="N39" s="191" t="s">
        <v>4</v>
      </c>
      <c r="O39" s="184" t="s">
        <v>5</v>
      </c>
      <c r="P39" s="198" t="s">
        <v>6</v>
      </c>
      <c r="Q39" s="198" t="s">
        <v>7</v>
      </c>
      <c r="R39" s="184" t="s">
        <v>8</v>
      </c>
    </row>
    <row r="40" spans="1:19" ht="15.75" customHeight="1" x14ac:dyDescent="0.25">
      <c r="A40" s="185"/>
      <c r="B40" s="49" t="s">
        <v>81</v>
      </c>
      <c r="C40" s="49" t="s">
        <v>82</v>
      </c>
      <c r="D40" s="49" t="s">
        <v>83</v>
      </c>
      <c r="E40" s="49" t="s">
        <v>84</v>
      </c>
      <c r="F40" s="49" t="s">
        <v>85</v>
      </c>
      <c r="G40" s="49" t="s">
        <v>86</v>
      </c>
      <c r="H40" s="49" t="s">
        <v>87</v>
      </c>
      <c r="I40" s="49" t="s">
        <v>88</v>
      </c>
      <c r="J40" s="49" t="s">
        <v>89</v>
      </c>
      <c r="K40" s="197"/>
      <c r="L40" s="185"/>
      <c r="M40" s="185"/>
      <c r="N40" s="185"/>
      <c r="O40" s="185"/>
      <c r="P40" s="185"/>
      <c r="Q40" s="185"/>
      <c r="R40" s="185"/>
    </row>
    <row r="41" spans="1:19" ht="15.75" customHeight="1" x14ac:dyDescent="0.25">
      <c r="A41" s="49">
        <v>1501</v>
      </c>
      <c r="B41" s="50">
        <v>11</v>
      </c>
      <c r="C41" s="50"/>
      <c r="D41" s="50"/>
      <c r="E41" s="50"/>
      <c r="F41" s="50"/>
      <c r="G41" s="50"/>
      <c r="H41" s="50"/>
      <c r="I41" s="50"/>
      <c r="J41" s="50"/>
      <c r="K41" s="82"/>
      <c r="L41" s="141"/>
      <c r="M41" s="142"/>
      <c r="N41" s="143"/>
      <c r="O41" s="133"/>
      <c r="P41" s="51">
        <f>B41</f>
        <v>11</v>
      </c>
      <c r="Q41" s="134"/>
      <c r="R41" s="133"/>
    </row>
    <row r="42" spans="1:19" ht="15.75" customHeight="1" x14ac:dyDescent="0.25">
      <c r="A42" s="49">
        <v>1502</v>
      </c>
      <c r="B42" s="50"/>
      <c r="C42" s="50">
        <v>7</v>
      </c>
      <c r="D42" s="50"/>
      <c r="E42" s="50"/>
      <c r="F42" s="50"/>
      <c r="G42" s="50"/>
      <c r="H42" s="50"/>
      <c r="I42" s="50"/>
      <c r="J42" s="50"/>
      <c r="K42" s="82"/>
      <c r="L42" s="144"/>
      <c r="M42" s="81"/>
      <c r="N42" s="145"/>
      <c r="O42" s="52">
        <f>IF(C42=0,"",C42/B41)</f>
        <v>0.63636363636363635</v>
      </c>
      <c r="P42" s="53">
        <v>7</v>
      </c>
      <c r="Q42" s="124">
        <f t="shared" ref="Q42:Q49" si="2">IF(P42=0,"",P42/P41)</f>
        <v>0.63636363636363635</v>
      </c>
      <c r="R42" s="124">
        <f t="shared" ref="R42:R49" si="3">IF(P42=0,"",100%-Q42)</f>
        <v>0.36363636363636365</v>
      </c>
    </row>
    <row r="43" spans="1:19" ht="15.75" customHeight="1" x14ac:dyDescent="0.25">
      <c r="A43" s="49">
        <v>1601</v>
      </c>
      <c r="B43" s="50"/>
      <c r="C43" s="50"/>
      <c r="D43" s="50">
        <v>6</v>
      </c>
      <c r="E43" s="50"/>
      <c r="F43" s="50"/>
      <c r="G43" s="50"/>
      <c r="H43" s="50"/>
      <c r="I43" s="50"/>
      <c r="J43" s="50"/>
      <c r="K43" s="82"/>
      <c r="L43" s="144"/>
      <c r="M43" s="81"/>
      <c r="N43" s="145"/>
      <c r="O43" s="52">
        <f>IF(D43=0,"",D43/C42)</f>
        <v>0.8571428571428571</v>
      </c>
      <c r="P43" s="53">
        <v>7</v>
      </c>
      <c r="Q43" s="124">
        <f t="shared" si="2"/>
        <v>1</v>
      </c>
      <c r="R43" s="124">
        <f t="shared" si="3"/>
        <v>0</v>
      </c>
      <c r="S43" s="8">
        <f>P43/P41</f>
        <v>0.63636363636363635</v>
      </c>
    </row>
    <row r="44" spans="1:19" ht="15.75" customHeight="1" x14ac:dyDescent="0.25">
      <c r="A44" s="49">
        <v>1602</v>
      </c>
      <c r="B44" s="50"/>
      <c r="C44" s="50"/>
      <c r="D44" s="50"/>
      <c r="E44" s="50">
        <v>3</v>
      </c>
      <c r="F44" s="50"/>
      <c r="G44" s="50"/>
      <c r="H44" s="50"/>
      <c r="I44" s="50"/>
      <c r="J44" s="50"/>
      <c r="K44" s="82"/>
      <c r="L44" s="144"/>
      <c r="M44" s="81"/>
      <c r="N44" s="145"/>
      <c r="O44" s="52">
        <f>IF(E44=0,"",E44/D43)</f>
        <v>0.5</v>
      </c>
      <c r="P44" s="53">
        <v>3</v>
      </c>
      <c r="Q44" s="124">
        <f t="shared" si="2"/>
        <v>0.42857142857142855</v>
      </c>
      <c r="R44" s="124">
        <f t="shared" si="3"/>
        <v>0.5714285714285714</v>
      </c>
    </row>
    <row r="45" spans="1:19" ht="15.75" customHeight="1" x14ac:dyDescent="0.25">
      <c r="A45" s="49">
        <v>1701</v>
      </c>
      <c r="B45" s="50"/>
      <c r="C45" s="50"/>
      <c r="D45" s="50"/>
      <c r="E45" s="50"/>
      <c r="F45" s="50">
        <v>3</v>
      </c>
      <c r="G45" s="50"/>
      <c r="H45" s="50"/>
      <c r="I45" s="50"/>
      <c r="J45" s="50"/>
      <c r="K45" s="82"/>
      <c r="L45" s="144"/>
      <c r="M45" s="81"/>
      <c r="N45" s="145"/>
      <c r="O45" s="52">
        <f>IF(F45=0,"",F45/E44)</f>
        <v>1</v>
      </c>
      <c r="P45" s="53">
        <v>3</v>
      </c>
      <c r="Q45" s="124">
        <f t="shared" si="2"/>
        <v>1</v>
      </c>
      <c r="R45" s="124">
        <f t="shared" si="3"/>
        <v>0</v>
      </c>
    </row>
    <row r="46" spans="1:19" ht="15.75" customHeight="1" x14ac:dyDescent="0.25">
      <c r="A46" s="49">
        <v>1702</v>
      </c>
      <c r="B46" s="50"/>
      <c r="C46" s="50"/>
      <c r="D46" s="50"/>
      <c r="E46" s="50"/>
      <c r="F46" s="50"/>
      <c r="G46" s="50">
        <v>3</v>
      </c>
      <c r="H46" s="50"/>
      <c r="I46" s="50"/>
      <c r="J46" s="50"/>
      <c r="K46" s="82"/>
      <c r="L46" s="144"/>
      <c r="M46" s="81"/>
      <c r="N46" s="145"/>
      <c r="O46" s="52">
        <f>IF(G46=0,"",G46/F45)</f>
        <v>1</v>
      </c>
      <c r="P46" s="53">
        <v>3</v>
      </c>
      <c r="Q46" s="124">
        <f t="shared" si="2"/>
        <v>1</v>
      </c>
      <c r="R46" s="124">
        <f t="shared" si="3"/>
        <v>0</v>
      </c>
    </row>
    <row r="47" spans="1:19" ht="15.75" customHeight="1" x14ac:dyDescent="0.25">
      <c r="A47" s="49">
        <v>1801</v>
      </c>
      <c r="B47" s="50"/>
      <c r="C47" s="50"/>
      <c r="D47" s="50"/>
      <c r="E47" s="50"/>
      <c r="F47" s="50"/>
      <c r="G47" s="50"/>
      <c r="H47" s="50">
        <v>3</v>
      </c>
      <c r="I47" s="50"/>
      <c r="J47" s="50"/>
      <c r="K47" s="82"/>
      <c r="L47" s="144"/>
      <c r="M47" s="81"/>
      <c r="N47" s="145"/>
      <c r="O47" s="52">
        <f>IF(H47=0,"",H47/G46)</f>
        <v>1</v>
      </c>
      <c r="P47" s="53">
        <v>3</v>
      </c>
      <c r="Q47" s="124">
        <f t="shared" si="2"/>
        <v>1</v>
      </c>
      <c r="R47" s="124">
        <f t="shared" si="3"/>
        <v>0</v>
      </c>
    </row>
    <row r="48" spans="1:19" ht="15.75" customHeight="1" x14ac:dyDescent="0.25">
      <c r="A48" s="49">
        <v>1802</v>
      </c>
      <c r="B48" s="50"/>
      <c r="C48" s="50"/>
      <c r="D48" s="50"/>
      <c r="E48" s="50"/>
      <c r="F48" s="50"/>
      <c r="G48" s="50"/>
      <c r="H48" s="50"/>
      <c r="I48" s="50">
        <v>3</v>
      </c>
      <c r="J48" s="50"/>
      <c r="K48" s="82"/>
      <c r="L48" s="144"/>
      <c r="M48" s="81"/>
      <c r="N48" s="145"/>
      <c r="O48" s="52">
        <f>IF(I48=0,"",I48/H47)</f>
        <v>1</v>
      </c>
      <c r="P48" s="53">
        <v>3</v>
      </c>
      <c r="Q48" s="124">
        <f t="shared" si="2"/>
        <v>1</v>
      </c>
      <c r="R48" s="124">
        <f t="shared" si="3"/>
        <v>0</v>
      </c>
    </row>
    <row r="49" spans="1:18" ht="15.75" customHeight="1" x14ac:dyDescent="0.25">
      <c r="A49" s="49">
        <v>1901</v>
      </c>
      <c r="B49" s="50"/>
      <c r="C49" s="50"/>
      <c r="D49" s="50"/>
      <c r="E49" s="50"/>
      <c r="F49" s="50"/>
      <c r="G49" s="50"/>
      <c r="H49" s="50"/>
      <c r="I49" s="50"/>
      <c r="J49" s="50">
        <v>3</v>
      </c>
      <c r="K49" s="82">
        <v>3</v>
      </c>
      <c r="L49" s="144"/>
      <c r="M49" s="81"/>
      <c r="N49" s="145"/>
      <c r="O49" s="54">
        <f>IF(J49=0,"",J49/I48)</f>
        <v>1</v>
      </c>
      <c r="P49" s="53">
        <v>3</v>
      </c>
      <c r="Q49" s="54">
        <f t="shared" si="2"/>
        <v>1</v>
      </c>
      <c r="R49" s="54">
        <f t="shared" si="3"/>
        <v>0</v>
      </c>
    </row>
    <row r="50" spans="1:18" ht="15.75" customHeight="1" x14ac:dyDescent="0.25">
      <c r="A50" s="49">
        <v>1902</v>
      </c>
      <c r="B50" s="50"/>
      <c r="C50" s="50"/>
      <c r="D50" s="50"/>
      <c r="E50" s="50"/>
      <c r="F50" s="50"/>
      <c r="G50" s="50"/>
      <c r="H50" s="50"/>
      <c r="I50" s="50"/>
      <c r="J50" s="50"/>
      <c r="K50" s="82"/>
      <c r="L50" s="144"/>
      <c r="M50" s="81"/>
      <c r="N50" s="137"/>
      <c r="O50" s="55"/>
      <c r="P50" s="53"/>
      <c r="Q50" s="55"/>
      <c r="R50" s="125"/>
    </row>
    <row r="51" spans="1:18" ht="15.75" customHeight="1" x14ac:dyDescent="0.25">
      <c r="A51" s="49">
        <v>2001</v>
      </c>
      <c r="B51" s="50"/>
      <c r="C51" s="50"/>
      <c r="D51" s="50"/>
      <c r="E51" s="50"/>
      <c r="F51" s="50"/>
      <c r="G51" s="50"/>
      <c r="H51" s="50"/>
      <c r="I51" s="50"/>
      <c r="J51" s="50"/>
      <c r="K51" s="82"/>
      <c r="L51" s="144"/>
      <c r="M51" s="81"/>
      <c r="N51" s="137"/>
      <c r="O51" s="79"/>
      <c r="P51" s="56"/>
      <c r="Q51" s="136"/>
      <c r="R51" s="79"/>
    </row>
    <row r="52" spans="1:18" ht="15.75" customHeight="1" x14ac:dyDescent="0.25">
      <c r="A52" s="49">
        <v>2002</v>
      </c>
      <c r="B52" s="50"/>
      <c r="C52" s="50"/>
      <c r="D52" s="50"/>
      <c r="E52" s="50"/>
      <c r="F52" s="50"/>
      <c r="G52" s="50"/>
      <c r="H52" s="50"/>
      <c r="I52" s="50"/>
      <c r="J52" s="50"/>
      <c r="K52" s="82"/>
      <c r="L52" s="144"/>
      <c r="M52" s="81"/>
      <c r="N52" s="137"/>
      <c r="O52" s="79"/>
      <c r="P52" s="56"/>
      <c r="Q52" s="136"/>
      <c r="R52" s="79"/>
    </row>
    <row r="53" spans="1:18" ht="15.75" customHeight="1" x14ac:dyDescent="0.25">
      <c r="A53" s="49">
        <v>2101</v>
      </c>
      <c r="B53" s="50"/>
      <c r="C53" s="50"/>
      <c r="D53" s="50"/>
      <c r="E53" s="50"/>
      <c r="F53" s="50"/>
      <c r="G53" s="50"/>
      <c r="H53" s="50"/>
      <c r="I53" s="50"/>
      <c r="J53" s="50"/>
      <c r="K53" s="82"/>
      <c r="L53" s="144"/>
      <c r="M53" s="81"/>
      <c r="N53" s="137"/>
      <c r="O53" s="79"/>
      <c r="P53" s="56"/>
      <c r="Q53" s="136"/>
      <c r="R53" s="79"/>
    </row>
    <row r="54" spans="1:18" ht="15.75" customHeight="1" x14ac:dyDescent="0.25">
      <c r="A54" s="49">
        <v>2102</v>
      </c>
      <c r="B54" s="50"/>
      <c r="C54" s="50"/>
      <c r="D54" s="50"/>
      <c r="E54" s="50"/>
      <c r="F54" s="50"/>
      <c r="G54" s="50"/>
      <c r="H54" s="50"/>
      <c r="I54" s="50"/>
      <c r="J54" s="50"/>
      <c r="K54" s="82"/>
      <c r="L54" s="144"/>
      <c r="M54" s="81"/>
      <c r="N54" s="137"/>
      <c r="O54" s="81"/>
      <c r="P54" s="137"/>
      <c r="Q54" s="138"/>
      <c r="R54" s="79"/>
    </row>
    <row r="55" spans="1:18" ht="15.75" customHeight="1" x14ac:dyDescent="0.25">
      <c r="A55" s="49">
        <v>2201</v>
      </c>
      <c r="B55" s="50"/>
      <c r="C55" s="50"/>
      <c r="D55" s="50"/>
      <c r="E55" s="50"/>
      <c r="F55" s="50"/>
      <c r="G55" s="50"/>
      <c r="H55" s="50"/>
      <c r="I55" s="50"/>
      <c r="J55" s="50"/>
      <c r="K55" s="82"/>
      <c r="L55" s="144"/>
      <c r="M55" s="81"/>
      <c r="N55" s="137"/>
      <c r="O55" s="126" t="s">
        <v>63</v>
      </c>
      <c r="P55" s="127">
        <v>1</v>
      </c>
      <c r="Q55" s="128">
        <f>IF(SUM(K43:K52)=0,"",SUM(K43:K52))</f>
        <v>3</v>
      </c>
      <c r="R55" s="129" t="s">
        <v>10</v>
      </c>
    </row>
    <row r="56" spans="1:18" ht="15.75" customHeight="1" x14ac:dyDescent="0.25">
      <c r="A56" s="49">
        <v>2202</v>
      </c>
      <c r="B56" s="50"/>
      <c r="C56" s="50"/>
      <c r="D56" s="50"/>
      <c r="E56" s="50"/>
      <c r="F56" s="50"/>
      <c r="G56" s="50"/>
      <c r="H56" s="50"/>
      <c r="I56" s="50"/>
      <c r="J56" s="50"/>
      <c r="K56" s="82"/>
      <c r="L56" s="144"/>
      <c r="M56" s="81"/>
      <c r="N56" s="137"/>
      <c r="O56" s="130" t="s">
        <v>64</v>
      </c>
      <c r="P56" s="57">
        <f>IF(P55/B41=0,"",P55/B41)</f>
        <v>9.0909090909090912E-2</v>
      </c>
      <c r="Q56" s="131">
        <f>IF(P55/Q55=0,"",P55/Q55)</f>
        <v>0.33333333333333331</v>
      </c>
      <c r="R56" s="132" t="s">
        <v>65</v>
      </c>
    </row>
    <row r="57" spans="1:18" ht="15.75" customHeight="1" x14ac:dyDescent="0.25">
      <c r="A57" s="49">
        <v>2301</v>
      </c>
      <c r="B57" s="50"/>
      <c r="C57" s="50"/>
      <c r="D57" s="50"/>
      <c r="E57" s="50"/>
      <c r="F57" s="50"/>
      <c r="G57" s="50"/>
      <c r="H57" s="50"/>
      <c r="I57" s="50"/>
      <c r="J57" s="50"/>
      <c r="K57" s="82"/>
      <c r="L57" s="146"/>
      <c r="M57" s="147"/>
      <c r="N57" s="148"/>
      <c r="O57" s="92"/>
      <c r="P57" s="139"/>
      <c r="Q57" s="139"/>
      <c r="R57" s="140"/>
    </row>
    <row r="58" spans="1:18" ht="18" customHeight="1" x14ac:dyDescent="0.25">
      <c r="A58" s="28"/>
      <c r="B58" s="190" t="s">
        <v>90</v>
      </c>
      <c r="C58" s="190"/>
      <c r="D58" s="190"/>
      <c r="E58" s="190"/>
      <c r="F58" s="190"/>
      <c r="G58" s="190"/>
      <c r="H58" s="190"/>
      <c r="I58" s="190"/>
      <c r="J58" s="190"/>
      <c r="K58" s="59">
        <f>SUM(K41:K54)</f>
        <v>3</v>
      </c>
      <c r="L58" s="60">
        <f>IF(K49=0,"",K49/B41)</f>
        <v>0.27272727272727271</v>
      </c>
      <c r="M58" s="60">
        <f>IF(K58=0,"",K58/B41)</f>
        <v>0.27272727272727271</v>
      </c>
      <c r="N58" s="60">
        <f>IF(K49=0,"",M58-L58)</f>
        <v>0</v>
      </c>
      <c r="O58" s="1"/>
      <c r="P58" s="29"/>
      <c r="Q58" s="25"/>
      <c r="R58" s="1"/>
    </row>
    <row r="59" spans="1:18" ht="12.75" customHeight="1" x14ac:dyDescent="0.2"/>
    <row r="60" spans="1:18" ht="12.75" customHeight="1" x14ac:dyDescent="0.2"/>
    <row r="61" spans="1:18" ht="26.25" customHeight="1" x14ac:dyDescent="0.4">
      <c r="B61" s="188" t="s">
        <v>101</v>
      </c>
      <c r="C61" s="189"/>
      <c r="D61" s="189"/>
      <c r="E61" s="189"/>
      <c r="F61" s="189"/>
      <c r="G61" s="189"/>
      <c r="H61" s="189"/>
      <c r="I61" s="189"/>
      <c r="J61" s="189"/>
      <c r="K61" s="123" t="s">
        <v>102</v>
      </c>
      <c r="L61" s="1"/>
      <c r="M61" s="1"/>
      <c r="N61" s="29"/>
      <c r="O61" s="1"/>
      <c r="P61" s="29"/>
      <c r="Q61" s="29"/>
      <c r="R61" s="29"/>
    </row>
    <row r="62" spans="1:18" ht="20.25" customHeight="1" x14ac:dyDescent="0.2">
      <c r="A62" s="192" t="s">
        <v>9</v>
      </c>
      <c r="B62" s="193" t="s">
        <v>80</v>
      </c>
      <c r="C62" s="194"/>
      <c r="D62" s="194"/>
      <c r="E62" s="194"/>
      <c r="F62" s="194"/>
      <c r="G62" s="194"/>
      <c r="H62" s="194"/>
      <c r="I62" s="194"/>
      <c r="J62" s="195"/>
      <c r="K62" s="196" t="s">
        <v>10</v>
      </c>
      <c r="L62" s="184" t="s">
        <v>2</v>
      </c>
      <c r="M62" s="184" t="s">
        <v>3</v>
      </c>
      <c r="N62" s="191" t="s">
        <v>4</v>
      </c>
      <c r="O62" s="184" t="s">
        <v>5</v>
      </c>
      <c r="P62" s="198" t="s">
        <v>6</v>
      </c>
      <c r="Q62" s="198" t="s">
        <v>7</v>
      </c>
      <c r="R62" s="184" t="s">
        <v>8</v>
      </c>
    </row>
    <row r="63" spans="1:18" ht="15.75" customHeight="1" x14ac:dyDescent="0.25">
      <c r="A63" s="185"/>
      <c r="B63" s="49" t="s">
        <v>81</v>
      </c>
      <c r="C63" s="49" t="s">
        <v>82</v>
      </c>
      <c r="D63" s="49" t="s">
        <v>83</v>
      </c>
      <c r="E63" s="49" t="s">
        <v>84</v>
      </c>
      <c r="F63" s="49" t="s">
        <v>85</v>
      </c>
      <c r="G63" s="49" t="s">
        <v>86</v>
      </c>
      <c r="H63" s="49" t="s">
        <v>87</v>
      </c>
      <c r="I63" s="49" t="s">
        <v>88</v>
      </c>
      <c r="J63" s="49" t="s">
        <v>89</v>
      </c>
      <c r="K63" s="197"/>
      <c r="L63" s="185"/>
      <c r="M63" s="185"/>
      <c r="N63" s="185"/>
      <c r="O63" s="185"/>
      <c r="P63" s="185"/>
      <c r="Q63" s="185"/>
      <c r="R63" s="185"/>
    </row>
    <row r="64" spans="1:18" ht="15.75" customHeight="1" x14ac:dyDescent="0.25">
      <c r="A64" s="49">
        <v>1502</v>
      </c>
      <c r="B64" s="50">
        <v>32</v>
      </c>
      <c r="C64" s="50"/>
      <c r="D64" s="50"/>
      <c r="E64" s="50"/>
      <c r="F64" s="50"/>
      <c r="G64" s="50"/>
      <c r="H64" s="50"/>
      <c r="I64" s="50"/>
      <c r="J64" s="50"/>
      <c r="K64" s="82"/>
      <c r="L64" s="141"/>
      <c r="M64" s="142"/>
      <c r="N64" s="143"/>
      <c r="O64" s="133"/>
      <c r="P64" s="51">
        <f>B64</f>
        <v>32</v>
      </c>
      <c r="Q64" s="134"/>
      <c r="R64" s="133"/>
    </row>
    <row r="65" spans="1:26" ht="15.75" customHeight="1" x14ac:dyDescent="0.25">
      <c r="A65" s="49">
        <v>1601</v>
      </c>
      <c r="B65" s="50"/>
      <c r="C65" s="50">
        <v>27</v>
      </c>
      <c r="D65" s="50"/>
      <c r="E65" s="50"/>
      <c r="F65" s="50"/>
      <c r="G65" s="50"/>
      <c r="H65" s="50"/>
      <c r="I65" s="50"/>
      <c r="J65" s="50"/>
      <c r="K65" s="82"/>
      <c r="L65" s="144"/>
      <c r="M65" s="81"/>
      <c r="N65" s="145"/>
      <c r="O65" s="52">
        <f>IF(C65=0,"",C65/B64)</f>
        <v>0.84375</v>
      </c>
      <c r="P65" s="53">
        <v>27</v>
      </c>
      <c r="Q65" s="124">
        <f t="shared" ref="Q65:Q72" si="4">IF(P65=0,"",P65/P64)</f>
        <v>0.84375</v>
      </c>
      <c r="R65" s="124">
        <f t="shared" ref="R65:R72" si="5">IF(P65=0,"",100%-Q65)</f>
        <v>0.15625</v>
      </c>
    </row>
    <row r="66" spans="1:26" ht="15.75" customHeight="1" x14ac:dyDescent="0.25">
      <c r="A66" s="49">
        <v>1602</v>
      </c>
      <c r="B66" s="50"/>
      <c r="C66" s="50"/>
      <c r="D66" s="50">
        <v>26</v>
      </c>
      <c r="E66" s="50"/>
      <c r="F66" s="50"/>
      <c r="G66" s="50"/>
      <c r="H66" s="50"/>
      <c r="I66" s="50"/>
      <c r="J66" s="50"/>
      <c r="K66" s="82"/>
      <c r="L66" s="144"/>
      <c r="M66" s="81"/>
      <c r="N66" s="145"/>
      <c r="O66" s="52">
        <f>IF(D66=0,"",D66/C65)</f>
        <v>0.96296296296296291</v>
      </c>
      <c r="P66" s="53">
        <v>26</v>
      </c>
      <c r="Q66" s="124">
        <f t="shared" si="4"/>
        <v>0.96296296296296291</v>
      </c>
      <c r="R66" s="124">
        <f t="shared" si="5"/>
        <v>3.703703703703709E-2</v>
      </c>
      <c r="S66" s="8">
        <f>P66/P64</f>
        <v>0.8125</v>
      </c>
    </row>
    <row r="67" spans="1:26" ht="15.75" customHeight="1" x14ac:dyDescent="0.25">
      <c r="A67" s="49">
        <v>1701</v>
      </c>
      <c r="B67" s="50"/>
      <c r="C67" s="50"/>
      <c r="D67" s="50"/>
      <c r="E67" s="50">
        <v>26</v>
      </c>
      <c r="F67" s="50"/>
      <c r="G67" s="50"/>
      <c r="H67" s="50"/>
      <c r="I67" s="50"/>
      <c r="J67" s="50"/>
      <c r="K67" s="82"/>
      <c r="L67" s="144"/>
      <c r="M67" s="81"/>
      <c r="N67" s="145"/>
      <c r="O67" s="52">
        <f>IF(E67=0,"",E67/D66)</f>
        <v>1</v>
      </c>
      <c r="P67" s="53">
        <v>26</v>
      </c>
      <c r="Q67" s="124">
        <f t="shared" si="4"/>
        <v>1</v>
      </c>
      <c r="R67" s="124">
        <f t="shared" si="5"/>
        <v>0</v>
      </c>
    </row>
    <row r="68" spans="1:26" ht="15.75" customHeight="1" x14ac:dyDescent="0.25">
      <c r="A68" s="49">
        <v>1702</v>
      </c>
      <c r="B68" s="50"/>
      <c r="C68" s="50"/>
      <c r="D68" s="50"/>
      <c r="E68" s="50"/>
      <c r="F68" s="50">
        <v>24</v>
      </c>
      <c r="G68" s="50"/>
      <c r="H68" s="50"/>
      <c r="I68" s="50"/>
      <c r="J68" s="50"/>
      <c r="K68" s="82"/>
      <c r="L68" s="144"/>
      <c r="M68" s="81"/>
      <c r="N68" s="145"/>
      <c r="O68" s="52">
        <f>IF(F68=0,"",F68/E67)</f>
        <v>0.92307692307692313</v>
      </c>
      <c r="P68" s="53">
        <v>26</v>
      </c>
      <c r="Q68" s="124">
        <f t="shared" si="4"/>
        <v>1</v>
      </c>
      <c r="R68" s="124">
        <f t="shared" si="5"/>
        <v>0</v>
      </c>
    </row>
    <row r="69" spans="1:26" ht="15.75" customHeight="1" x14ac:dyDescent="0.25">
      <c r="A69" s="49">
        <v>1801</v>
      </c>
      <c r="B69" s="50"/>
      <c r="C69" s="50"/>
      <c r="D69" s="50"/>
      <c r="E69" s="50"/>
      <c r="F69" s="50"/>
      <c r="G69" s="50">
        <v>24</v>
      </c>
      <c r="H69" s="50"/>
      <c r="I69" s="50"/>
      <c r="J69" s="50"/>
      <c r="K69" s="82"/>
      <c r="L69" s="144"/>
      <c r="M69" s="81"/>
      <c r="N69" s="145"/>
      <c r="O69" s="52">
        <f>IF(G69=0,"",G69/F68)</f>
        <v>1</v>
      </c>
      <c r="P69" s="53">
        <v>25</v>
      </c>
      <c r="Q69" s="124">
        <f t="shared" si="4"/>
        <v>0.96153846153846156</v>
      </c>
      <c r="R69" s="124">
        <f t="shared" si="5"/>
        <v>3.8461538461538436E-2</v>
      </c>
    </row>
    <row r="70" spans="1:26" ht="15.75" customHeight="1" x14ac:dyDescent="0.25">
      <c r="A70" s="49">
        <v>1802</v>
      </c>
      <c r="B70" s="50"/>
      <c r="C70" s="50"/>
      <c r="D70" s="50"/>
      <c r="E70" s="50"/>
      <c r="F70" s="50"/>
      <c r="G70" s="50"/>
      <c r="H70" s="50">
        <v>24</v>
      </c>
      <c r="I70" s="50"/>
      <c r="J70" s="50"/>
      <c r="K70" s="82"/>
      <c r="L70" s="144"/>
      <c r="M70" s="81"/>
      <c r="N70" s="145"/>
      <c r="O70" s="52">
        <f>IF(H70=0,"",H70/G69)</f>
        <v>1</v>
      </c>
      <c r="P70" s="53">
        <v>25</v>
      </c>
      <c r="Q70" s="124">
        <f t="shared" si="4"/>
        <v>1</v>
      </c>
      <c r="R70" s="124">
        <f t="shared" si="5"/>
        <v>0</v>
      </c>
    </row>
    <row r="71" spans="1:26" ht="15.75" customHeight="1" x14ac:dyDescent="0.25">
      <c r="A71" s="49">
        <v>1901</v>
      </c>
      <c r="B71" s="50"/>
      <c r="C71" s="50"/>
      <c r="D71" s="50"/>
      <c r="E71" s="50"/>
      <c r="F71" s="50"/>
      <c r="G71" s="50"/>
      <c r="H71" s="50"/>
      <c r="I71" s="50">
        <v>24</v>
      </c>
      <c r="J71" s="50"/>
      <c r="K71" s="82"/>
      <c r="L71" s="144"/>
      <c r="M71" s="81"/>
      <c r="N71" s="145"/>
      <c r="O71" s="52">
        <f>IF(I71=0,"",I71/H70)</f>
        <v>1</v>
      </c>
      <c r="P71" s="53">
        <v>24</v>
      </c>
      <c r="Q71" s="124">
        <f t="shared" si="4"/>
        <v>0.96</v>
      </c>
      <c r="R71" s="124">
        <f t="shared" si="5"/>
        <v>4.0000000000000036E-2</v>
      </c>
    </row>
    <row r="72" spans="1:26" ht="15.75" customHeight="1" x14ac:dyDescent="0.25">
      <c r="A72" s="49">
        <v>1902</v>
      </c>
      <c r="B72" s="50"/>
      <c r="C72" s="50"/>
      <c r="D72" s="50"/>
      <c r="E72" s="50"/>
      <c r="F72" s="50"/>
      <c r="G72" s="50"/>
      <c r="H72" s="50"/>
      <c r="I72" s="50"/>
      <c r="J72" s="50">
        <v>22</v>
      </c>
      <c r="K72" s="82">
        <v>22</v>
      </c>
      <c r="L72" s="144"/>
      <c r="M72" s="81"/>
      <c r="N72" s="145"/>
      <c r="O72" s="54">
        <f>IF(J72=0,"",J72/I71)</f>
        <v>0.91666666666666663</v>
      </c>
      <c r="P72" s="53">
        <v>23</v>
      </c>
      <c r="Q72" s="54">
        <f t="shared" si="4"/>
        <v>0.95833333333333337</v>
      </c>
      <c r="R72" s="54">
        <f t="shared" si="5"/>
        <v>4.166666666666663E-2</v>
      </c>
    </row>
    <row r="73" spans="1:26" ht="15.75" customHeight="1" x14ac:dyDescent="0.25">
      <c r="A73" s="49">
        <v>2001</v>
      </c>
      <c r="B73" s="50"/>
      <c r="C73" s="50"/>
      <c r="D73" s="50"/>
      <c r="E73" s="50"/>
      <c r="F73" s="50"/>
      <c r="G73" s="50"/>
      <c r="H73" s="50"/>
      <c r="I73" s="50"/>
      <c r="J73" s="50">
        <v>1</v>
      </c>
      <c r="K73" s="82">
        <v>1</v>
      </c>
      <c r="L73" s="144"/>
      <c r="M73" s="81"/>
      <c r="N73" s="137"/>
      <c r="O73" s="55"/>
      <c r="P73" s="53">
        <v>1</v>
      </c>
      <c r="Q73" s="55"/>
      <c r="R73" s="125"/>
    </row>
    <row r="74" spans="1:26" ht="15.75" customHeight="1" x14ac:dyDescent="0.25">
      <c r="A74" s="49">
        <v>2002</v>
      </c>
      <c r="B74" s="50"/>
      <c r="C74" s="50"/>
      <c r="D74" s="50"/>
      <c r="E74" s="50"/>
      <c r="F74" s="50"/>
      <c r="G74" s="50"/>
      <c r="H74" s="50"/>
      <c r="I74" s="50"/>
      <c r="J74" s="50">
        <v>1</v>
      </c>
      <c r="K74" s="82">
        <v>1</v>
      </c>
      <c r="L74" s="144"/>
      <c r="M74" s="81"/>
      <c r="N74" s="137"/>
      <c r="O74" s="79"/>
      <c r="P74" s="56">
        <v>1</v>
      </c>
      <c r="Q74" s="136"/>
      <c r="R74" s="79"/>
    </row>
    <row r="75" spans="1:26" ht="15.75" customHeight="1" x14ac:dyDescent="0.25">
      <c r="A75" s="49">
        <v>2101</v>
      </c>
      <c r="B75" s="50"/>
      <c r="C75" s="50"/>
      <c r="D75" s="50"/>
      <c r="E75" s="50"/>
      <c r="F75" s="50"/>
      <c r="G75" s="50"/>
      <c r="H75" s="50"/>
      <c r="I75" s="50"/>
      <c r="J75" s="50"/>
      <c r="K75" s="82"/>
      <c r="L75" s="144"/>
      <c r="M75" s="81"/>
      <c r="N75" s="137"/>
      <c r="O75" s="79"/>
      <c r="P75" s="56"/>
      <c r="Q75" s="136"/>
      <c r="R75" s="79"/>
    </row>
    <row r="76" spans="1:26" ht="15.75" customHeight="1" x14ac:dyDescent="0.25">
      <c r="A76" s="49">
        <v>2102</v>
      </c>
      <c r="B76" s="50"/>
      <c r="C76" s="50"/>
      <c r="D76" s="50"/>
      <c r="E76" s="50"/>
      <c r="F76" s="50"/>
      <c r="G76" s="50"/>
      <c r="H76" s="50"/>
      <c r="I76" s="50"/>
      <c r="J76" s="50"/>
      <c r="K76" s="82"/>
      <c r="L76" s="144"/>
      <c r="M76" s="81"/>
      <c r="N76" s="137"/>
      <c r="O76" s="79"/>
      <c r="P76" s="56"/>
      <c r="Q76" s="136"/>
      <c r="R76" s="79"/>
    </row>
    <row r="77" spans="1:26" ht="15.75" customHeight="1" x14ac:dyDescent="0.25">
      <c r="A77" s="49">
        <v>2201</v>
      </c>
      <c r="B77" s="50"/>
      <c r="C77" s="50"/>
      <c r="D77" s="50"/>
      <c r="E77" s="50"/>
      <c r="F77" s="50"/>
      <c r="G77" s="50"/>
      <c r="H77" s="50"/>
      <c r="I77" s="50"/>
      <c r="J77" s="50"/>
      <c r="K77" s="82"/>
      <c r="L77" s="144"/>
      <c r="M77" s="81"/>
      <c r="N77" s="137"/>
      <c r="O77" s="81"/>
      <c r="P77" s="137"/>
      <c r="Q77" s="138"/>
      <c r="R77" s="79"/>
      <c r="T77" s="29"/>
      <c r="U77" s="29"/>
      <c r="V77" s="29"/>
      <c r="W77" s="29"/>
      <c r="X77" s="29"/>
      <c r="Y77" s="29"/>
      <c r="Z77" s="29"/>
    </row>
    <row r="78" spans="1:26" ht="15.75" customHeight="1" x14ac:dyDescent="0.25">
      <c r="A78" s="49">
        <v>2202</v>
      </c>
      <c r="B78" s="50"/>
      <c r="C78" s="50"/>
      <c r="D78" s="50"/>
      <c r="E78" s="50"/>
      <c r="F78" s="50"/>
      <c r="G78" s="50"/>
      <c r="H78" s="50"/>
      <c r="I78" s="50"/>
      <c r="J78" s="50"/>
      <c r="K78" s="82"/>
      <c r="L78" s="144"/>
      <c r="M78" s="81"/>
      <c r="N78" s="137"/>
      <c r="O78" s="126" t="s">
        <v>63</v>
      </c>
      <c r="P78" s="127">
        <v>18</v>
      </c>
      <c r="Q78" s="128">
        <f>IF(SUM(K66:K75)=0,"",SUM(K66:K75))</f>
        <v>24</v>
      </c>
      <c r="R78" s="129" t="s">
        <v>10</v>
      </c>
      <c r="T78" s="29"/>
      <c r="U78" s="29"/>
      <c r="V78" s="29"/>
      <c r="W78" s="29"/>
      <c r="X78" s="29"/>
      <c r="Y78" s="29"/>
      <c r="Z78" s="29"/>
    </row>
    <row r="79" spans="1:26" ht="15.75" customHeight="1" x14ac:dyDescent="0.25">
      <c r="A79" s="49">
        <v>2301</v>
      </c>
      <c r="B79" s="50"/>
      <c r="C79" s="50"/>
      <c r="D79" s="50"/>
      <c r="E79" s="50"/>
      <c r="F79" s="50"/>
      <c r="G79" s="50"/>
      <c r="H79" s="50"/>
      <c r="I79" s="50"/>
      <c r="J79" s="50"/>
      <c r="K79" s="82"/>
      <c r="L79" s="144"/>
      <c r="M79" s="81"/>
      <c r="N79" s="137"/>
      <c r="O79" s="130" t="s">
        <v>64</v>
      </c>
      <c r="P79" s="57">
        <f>IF(P78/B64=0,"",P78/B64)</f>
        <v>0.5625</v>
      </c>
      <c r="Q79" s="131">
        <f>IF(P78/Q78=0,"",P78/Q78)</f>
        <v>0.75</v>
      </c>
      <c r="R79" s="132" t="s">
        <v>65</v>
      </c>
      <c r="T79" s="29"/>
      <c r="U79" s="29"/>
      <c r="V79" s="29"/>
      <c r="W79" s="29"/>
      <c r="X79" s="29"/>
      <c r="Y79" s="29"/>
      <c r="Z79" s="29"/>
    </row>
    <row r="80" spans="1:26" ht="15.75" customHeight="1" x14ac:dyDescent="0.25">
      <c r="A80" s="49">
        <v>2302</v>
      </c>
      <c r="B80" s="50"/>
      <c r="C80" s="50"/>
      <c r="D80" s="50"/>
      <c r="E80" s="50"/>
      <c r="F80" s="50"/>
      <c r="G80" s="50"/>
      <c r="H80" s="50"/>
      <c r="I80" s="50"/>
      <c r="J80" s="50"/>
      <c r="K80" s="82"/>
      <c r="L80" s="146"/>
      <c r="M80" s="147"/>
      <c r="N80" s="148"/>
      <c r="O80" s="92"/>
      <c r="P80" s="139"/>
      <c r="Q80" s="139"/>
      <c r="R80" s="140"/>
      <c r="T80" s="29"/>
      <c r="U80" s="29"/>
      <c r="V80" s="29"/>
      <c r="W80" s="29"/>
      <c r="X80" s="29"/>
      <c r="Y80" s="29"/>
      <c r="Z80" s="29"/>
    </row>
    <row r="81" spans="1:26" ht="18" customHeight="1" x14ac:dyDescent="0.25">
      <c r="A81" s="28"/>
      <c r="B81" s="190" t="s">
        <v>90</v>
      </c>
      <c r="C81" s="190"/>
      <c r="D81" s="190"/>
      <c r="E81" s="190"/>
      <c r="F81" s="190"/>
      <c r="G81" s="190"/>
      <c r="H81" s="190"/>
      <c r="I81" s="190"/>
      <c r="J81" s="190"/>
      <c r="K81" s="59">
        <f>SUM(K64:K77)</f>
        <v>24</v>
      </c>
      <c r="L81" s="60">
        <f>IF(K72=0,"",K72/B64)</f>
        <v>0.6875</v>
      </c>
      <c r="M81" s="60">
        <f>IF(K81=0,"",K81/B64)</f>
        <v>0.75</v>
      </c>
      <c r="N81" s="60">
        <f>IF(K72=0,"",M81-L81)</f>
        <v>6.25E-2</v>
      </c>
      <c r="O81" s="1"/>
      <c r="P81" s="29"/>
      <c r="Q81" s="25"/>
      <c r="R81" s="1"/>
      <c r="T81" s="29"/>
      <c r="U81" s="29"/>
      <c r="V81" s="29"/>
      <c r="W81" s="29"/>
      <c r="X81" s="29"/>
      <c r="Y81" s="29"/>
      <c r="Z81" s="29"/>
    </row>
    <row r="82" spans="1:26" ht="12.75" customHeight="1" x14ac:dyDescent="0.2">
      <c r="A82" s="83"/>
      <c r="B82" s="29"/>
      <c r="C82" s="29"/>
      <c r="D82" s="29"/>
      <c r="E82" s="29"/>
      <c r="F82" s="29"/>
      <c r="G82" s="29"/>
      <c r="H82" s="29"/>
      <c r="I82" s="29"/>
      <c r="J82" s="29"/>
      <c r="K82" s="135"/>
      <c r="L82" s="1"/>
      <c r="M82" s="1"/>
      <c r="N82" s="29"/>
      <c r="O82" s="1"/>
      <c r="P82" s="33"/>
      <c r="Q82" s="25"/>
      <c r="R82" s="1"/>
      <c r="S82" s="29"/>
      <c r="T82" s="29"/>
      <c r="U82" s="29"/>
      <c r="V82" s="29"/>
      <c r="W82" s="29"/>
      <c r="X82" s="29"/>
      <c r="Y82" s="29"/>
      <c r="Z82" s="29"/>
    </row>
    <row r="83" spans="1:26" ht="12.75" customHeight="1" x14ac:dyDescent="0.2">
      <c r="A83" s="83"/>
      <c r="B83" s="29"/>
      <c r="C83" s="29"/>
      <c r="D83" s="29"/>
      <c r="E83" s="29"/>
      <c r="F83" s="29"/>
      <c r="G83" s="29"/>
      <c r="H83" s="29"/>
      <c r="I83" s="29"/>
      <c r="J83" s="29"/>
      <c r="K83" s="135"/>
      <c r="L83" s="1"/>
      <c r="M83" s="1"/>
      <c r="N83" s="29"/>
      <c r="O83" s="1"/>
      <c r="P83" s="33"/>
      <c r="Q83" s="25"/>
      <c r="R83" s="1"/>
      <c r="S83" s="29"/>
      <c r="T83" s="29"/>
      <c r="U83" s="29"/>
      <c r="V83" s="29"/>
      <c r="W83" s="29"/>
      <c r="X83" s="29"/>
      <c r="Y83" s="29"/>
      <c r="Z83" s="29"/>
    </row>
    <row r="84" spans="1:26" s="118" customFormat="1" ht="26.25" customHeight="1" x14ac:dyDescent="0.4">
      <c r="B84" s="188" t="s">
        <v>101</v>
      </c>
      <c r="C84" s="189"/>
      <c r="D84" s="189"/>
      <c r="E84" s="189"/>
      <c r="F84" s="189"/>
      <c r="G84" s="189"/>
      <c r="H84" s="189"/>
      <c r="I84" s="189"/>
      <c r="J84" s="189"/>
      <c r="K84" s="123" t="s">
        <v>79</v>
      </c>
      <c r="L84" s="1"/>
      <c r="M84" s="1"/>
      <c r="N84" s="29"/>
      <c r="O84" s="1"/>
      <c r="P84" s="29"/>
      <c r="Q84" s="29"/>
      <c r="R84" s="29"/>
    </row>
    <row r="85" spans="1:26" ht="20.25" customHeight="1" x14ac:dyDescent="0.2">
      <c r="A85" s="192" t="s">
        <v>9</v>
      </c>
      <c r="B85" s="193" t="s">
        <v>80</v>
      </c>
      <c r="C85" s="194"/>
      <c r="D85" s="194"/>
      <c r="E85" s="194"/>
      <c r="F85" s="194"/>
      <c r="G85" s="194"/>
      <c r="H85" s="194"/>
      <c r="I85" s="194"/>
      <c r="J85" s="195"/>
      <c r="K85" s="196" t="s">
        <v>10</v>
      </c>
      <c r="L85" s="184" t="s">
        <v>2</v>
      </c>
      <c r="M85" s="184" t="s">
        <v>3</v>
      </c>
      <c r="N85" s="191" t="s">
        <v>4</v>
      </c>
      <c r="O85" s="184" t="s">
        <v>5</v>
      </c>
      <c r="P85" s="198" t="s">
        <v>6</v>
      </c>
      <c r="Q85" s="198" t="s">
        <v>7</v>
      </c>
      <c r="R85" s="184" t="s">
        <v>8</v>
      </c>
      <c r="T85" s="33"/>
    </row>
    <row r="86" spans="1:26" ht="15.75" customHeight="1" x14ac:dyDescent="0.25">
      <c r="A86" s="185"/>
      <c r="B86" s="49" t="s">
        <v>81</v>
      </c>
      <c r="C86" s="49" t="s">
        <v>82</v>
      </c>
      <c r="D86" s="49" t="s">
        <v>83</v>
      </c>
      <c r="E86" s="49" t="s">
        <v>84</v>
      </c>
      <c r="F86" s="49" t="s">
        <v>85</v>
      </c>
      <c r="G86" s="49" t="s">
        <v>86</v>
      </c>
      <c r="H86" s="49" t="s">
        <v>87</v>
      </c>
      <c r="I86" s="49" t="s">
        <v>88</v>
      </c>
      <c r="J86" s="49" t="s">
        <v>89</v>
      </c>
      <c r="K86" s="197"/>
      <c r="L86" s="185"/>
      <c r="M86" s="185"/>
      <c r="N86" s="185"/>
      <c r="O86" s="185"/>
      <c r="P86" s="185"/>
      <c r="Q86" s="185"/>
      <c r="R86" s="185"/>
      <c r="T86" s="33"/>
    </row>
    <row r="87" spans="1:26" ht="15.75" customHeight="1" x14ac:dyDescent="0.25">
      <c r="A87" s="49">
        <v>1601</v>
      </c>
      <c r="B87" s="50">
        <v>13</v>
      </c>
      <c r="C87" s="50"/>
      <c r="D87" s="50"/>
      <c r="E87" s="50"/>
      <c r="F87" s="50"/>
      <c r="G87" s="50"/>
      <c r="H87" s="50"/>
      <c r="I87" s="50"/>
      <c r="J87" s="50"/>
      <c r="K87" s="82"/>
      <c r="L87" s="141"/>
      <c r="M87" s="142"/>
      <c r="N87" s="143"/>
      <c r="O87" s="133"/>
      <c r="P87" s="51">
        <f>B87</f>
        <v>13</v>
      </c>
      <c r="Q87" s="134"/>
      <c r="R87" s="133"/>
      <c r="T87" s="33"/>
    </row>
    <row r="88" spans="1:26" ht="15.75" customHeight="1" x14ac:dyDescent="0.25">
      <c r="A88" s="49">
        <v>1602</v>
      </c>
      <c r="B88" s="50"/>
      <c r="C88" s="50">
        <v>10</v>
      </c>
      <c r="D88" s="50"/>
      <c r="E88" s="50"/>
      <c r="F88" s="50"/>
      <c r="G88" s="50"/>
      <c r="H88" s="50"/>
      <c r="I88" s="50"/>
      <c r="J88" s="50"/>
      <c r="K88" s="82"/>
      <c r="L88" s="144"/>
      <c r="M88" s="81"/>
      <c r="N88" s="145"/>
      <c r="O88" s="52">
        <f>IF(C88=0,"",C88/B87)</f>
        <v>0.76923076923076927</v>
      </c>
      <c r="P88" s="53">
        <v>10</v>
      </c>
      <c r="Q88" s="124">
        <f t="shared" ref="Q88:Q95" si="6">IF(P88=0,"",P88/P87)</f>
        <v>0.76923076923076927</v>
      </c>
      <c r="R88" s="124">
        <f t="shared" ref="R88:R95" si="7">IF(P88=0,"",100%-Q88)</f>
        <v>0.23076923076923073</v>
      </c>
      <c r="T88" s="33"/>
    </row>
    <row r="89" spans="1:26" ht="15.75" customHeight="1" x14ac:dyDescent="0.25">
      <c r="A89" s="49">
        <v>1701</v>
      </c>
      <c r="B89" s="50"/>
      <c r="C89" s="50"/>
      <c r="D89" s="50">
        <v>10</v>
      </c>
      <c r="E89" s="50"/>
      <c r="F89" s="50"/>
      <c r="G89" s="50"/>
      <c r="H89" s="50"/>
      <c r="I89" s="50"/>
      <c r="J89" s="50"/>
      <c r="K89" s="82"/>
      <c r="L89" s="144"/>
      <c r="M89" s="81"/>
      <c r="N89" s="145"/>
      <c r="O89" s="52">
        <f>IF(D89=0,"",D89/C88)</f>
        <v>1</v>
      </c>
      <c r="P89" s="53">
        <v>10</v>
      </c>
      <c r="Q89" s="124">
        <f t="shared" si="6"/>
        <v>1</v>
      </c>
      <c r="R89" s="124">
        <f t="shared" si="7"/>
        <v>0</v>
      </c>
      <c r="S89" s="8">
        <f>P89/P87</f>
        <v>0.76923076923076927</v>
      </c>
    </row>
    <row r="90" spans="1:26" ht="15.75" customHeight="1" x14ac:dyDescent="0.25">
      <c r="A90" s="49">
        <v>1702</v>
      </c>
      <c r="B90" s="50"/>
      <c r="C90" s="50"/>
      <c r="D90" s="50"/>
      <c r="E90" s="50">
        <v>10</v>
      </c>
      <c r="F90" s="50"/>
      <c r="G90" s="50"/>
      <c r="H90" s="50"/>
      <c r="I90" s="50"/>
      <c r="J90" s="50"/>
      <c r="K90" s="82"/>
      <c r="L90" s="144"/>
      <c r="M90" s="81"/>
      <c r="N90" s="145"/>
      <c r="O90" s="52">
        <f>IF(E90=0,"",E90/D89)</f>
        <v>1</v>
      </c>
      <c r="P90" s="53">
        <v>10</v>
      </c>
      <c r="Q90" s="124">
        <f t="shared" si="6"/>
        <v>1</v>
      </c>
      <c r="R90" s="124">
        <f t="shared" si="7"/>
        <v>0</v>
      </c>
      <c r="S90" s="33"/>
    </row>
    <row r="91" spans="1:26" ht="15.75" customHeight="1" x14ac:dyDescent="0.25">
      <c r="A91" s="49">
        <v>1801</v>
      </c>
      <c r="B91" s="50"/>
      <c r="C91" s="50"/>
      <c r="D91" s="50"/>
      <c r="E91" s="50"/>
      <c r="F91" s="50">
        <v>4</v>
      </c>
      <c r="G91" s="50"/>
      <c r="H91" s="50"/>
      <c r="I91" s="50"/>
      <c r="J91" s="50"/>
      <c r="K91" s="82"/>
      <c r="L91" s="144"/>
      <c r="M91" s="81"/>
      <c r="N91" s="145"/>
      <c r="O91" s="52">
        <f>IF(F91=0,"",F91/E90)</f>
        <v>0.4</v>
      </c>
      <c r="P91" s="53">
        <v>9</v>
      </c>
      <c r="Q91" s="124">
        <f t="shared" si="6"/>
        <v>0.9</v>
      </c>
      <c r="R91" s="124">
        <f t="shared" si="7"/>
        <v>9.9999999999999978E-2</v>
      </c>
      <c r="S91" s="33"/>
    </row>
    <row r="92" spans="1:26" ht="15.75" customHeight="1" x14ac:dyDescent="0.25">
      <c r="A92" s="49">
        <v>1802</v>
      </c>
      <c r="B92" s="50"/>
      <c r="C92" s="50"/>
      <c r="D92" s="50"/>
      <c r="E92" s="50"/>
      <c r="F92" s="50"/>
      <c r="G92" s="50">
        <v>4</v>
      </c>
      <c r="H92" s="50"/>
      <c r="I92" s="50"/>
      <c r="J92" s="50"/>
      <c r="K92" s="82"/>
      <c r="L92" s="144"/>
      <c r="M92" s="81"/>
      <c r="N92" s="145"/>
      <c r="O92" s="52">
        <f>IF(G92=0,"",G92/F91)</f>
        <v>1</v>
      </c>
      <c r="P92" s="53">
        <v>7</v>
      </c>
      <c r="Q92" s="124">
        <f t="shared" si="6"/>
        <v>0.77777777777777779</v>
      </c>
      <c r="R92" s="124">
        <f t="shared" si="7"/>
        <v>0.22222222222222221</v>
      </c>
      <c r="S92" s="33"/>
    </row>
    <row r="93" spans="1:26" ht="15.75" customHeight="1" x14ac:dyDescent="0.25">
      <c r="A93" s="49">
        <v>1901</v>
      </c>
      <c r="B93" s="50"/>
      <c r="C93" s="50"/>
      <c r="D93" s="50"/>
      <c r="E93" s="50"/>
      <c r="F93" s="50"/>
      <c r="G93" s="50"/>
      <c r="H93" s="50">
        <v>3</v>
      </c>
      <c r="I93" s="50"/>
      <c r="J93" s="50"/>
      <c r="K93" s="82"/>
      <c r="L93" s="144"/>
      <c r="M93" s="81"/>
      <c r="N93" s="145"/>
      <c r="O93" s="52">
        <f>IF(H93=0,"",H93/G92)</f>
        <v>0.75</v>
      </c>
      <c r="P93" s="53">
        <v>7</v>
      </c>
      <c r="Q93" s="124">
        <f t="shared" si="6"/>
        <v>1</v>
      </c>
      <c r="R93" s="124">
        <f t="shared" si="7"/>
        <v>0</v>
      </c>
      <c r="S93" s="33"/>
    </row>
    <row r="94" spans="1:26" ht="15.75" customHeight="1" x14ac:dyDescent="0.25">
      <c r="A94" s="49">
        <v>1902</v>
      </c>
      <c r="B94" s="50"/>
      <c r="C94" s="50"/>
      <c r="D94" s="50"/>
      <c r="E94" s="50"/>
      <c r="F94" s="50"/>
      <c r="G94" s="50"/>
      <c r="H94" s="50"/>
      <c r="I94" s="50">
        <v>3</v>
      </c>
      <c r="J94" s="50"/>
      <c r="K94" s="82"/>
      <c r="L94" s="144"/>
      <c r="M94" s="81"/>
      <c r="N94" s="145"/>
      <c r="O94" s="52">
        <f>IF(I94=0,"",I94/H93)</f>
        <v>1</v>
      </c>
      <c r="P94" s="53">
        <v>7</v>
      </c>
      <c r="Q94" s="124">
        <f t="shared" si="6"/>
        <v>1</v>
      </c>
      <c r="R94" s="124">
        <f t="shared" si="7"/>
        <v>0</v>
      </c>
      <c r="S94" s="33"/>
    </row>
    <row r="95" spans="1:26" ht="15.75" customHeight="1" x14ac:dyDescent="0.25">
      <c r="A95" s="49">
        <v>2001</v>
      </c>
      <c r="B95" s="50"/>
      <c r="C95" s="50"/>
      <c r="D95" s="50"/>
      <c r="E95" s="50"/>
      <c r="F95" s="50"/>
      <c r="G95" s="50"/>
      <c r="H95" s="50"/>
      <c r="I95" s="50"/>
      <c r="J95" s="50">
        <v>2</v>
      </c>
      <c r="K95" s="82">
        <v>1</v>
      </c>
      <c r="L95" s="144"/>
      <c r="M95" s="81"/>
      <c r="N95" s="145"/>
      <c r="O95" s="54">
        <f>IF(J95=0,"",J95/I94)</f>
        <v>0.66666666666666663</v>
      </c>
      <c r="P95" s="53">
        <v>7</v>
      </c>
      <c r="Q95" s="54">
        <f t="shared" si="6"/>
        <v>1</v>
      </c>
      <c r="R95" s="54">
        <f t="shared" si="7"/>
        <v>0</v>
      </c>
      <c r="S95" s="33"/>
    </row>
    <row r="96" spans="1:26" ht="15.75" customHeight="1" x14ac:dyDescent="0.25">
      <c r="A96" s="49">
        <v>2002</v>
      </c>
      <c r="B96" s="50"/>
      <c r="C96" s="50"/>
      <c r="D96" s="50"/>
      <c r="E96" s="50"/>
      <c r="F96" s="50"/>
      <c r="G96" s="50"/>
      <c r="H96" s="50"/>
      <c r="I96" s="50"/>
      <c r="J96" s="50">
        <v>2</v>
      </c>
      <c r="K96" s="82">
        <v>2</v>
      </c>
      <c r="L96" s="144"/>
      <c r="M96" s="81"/>
      <c r="N96" s="137"/>
      <c r="O96" s="55"/>
      <c r="P96" s="53">
        <v>6</v>
      </c>
      <c r="Q96" s="55"/>
      <c r="R96" s="125"/>
      <c r="S96" s="33"/>
    </row>
    <row r="97" spans="1:19" ht="15.75" customHeight="1" x14ac:dyDescent="0.25">
      <c r="A97" s="49">
        <v>2101</v>
      </c>
      <c r="B97" s="50"/>
      <c r="C97" s="50"/>
      <c r="D97" s="50"/>
      <c r="E97" s="50"/>
      <c r="F97" s="50"/>
      <c r="G97" s="50"/>
      <c r="H97" s="50"/>
      <c r="I97" s="50"/>
      <c r="J97" s="50">
        <v>1</v>
      </c>
      <c r="K97" s="82">
        <v>1</v>
      </c>
      <c r="L97" s="144"/>
      <c r="M97" s="81"/>
      <c r="N97" s="137"/>
      <c r="O97" s="79"/>
      <c r="P97" s="56">
        <v>4</v>
      </c>
      <c r="Q97" s="136"/>
      <c r="R97" s="79"/>
      <c r="S97" s="33"/>
    </row>
    <row r="98" spans="1:19" ht="15.75" customHeight="1" x14ac:dyDescent="0.25">
      <c r="A98" s="49">
        <v>2102</v>
      </c>
      <c r="B98" s="50"/>
      <c r="C98" s="50"/>
      <c r="D98" s="50"/>
      <c r="E98" s="50"/>
      <c r="F98" s="50"/>
      <c r="G98" s="50"/>
      <c r="H98" s="50"/>
      <c r="I98" s="50"/>
      <c r="J98" s="50">
        <v>2</v>
      </c>
      <c r="K98" s="82">
        <v>2</v>
      </c>
      <c r="L98" s="144"/>
      <c r="M98" s="81"/>
      <c r="N98" s="137"/>
      <c r="O98" s="79"/>
      <c r="P98" s="56">
        <v>3</v>
      </c>
      <c r="Q98" s="136"/>
      <c r="R98" s="79"/>
      <c r="S98" s="33"/>
    </row>
    <row r="99" spans="1:19" ht="15.75" customHeight="1" x14ac:dyDescent="0.25">
      <c r="A99" s="49">
        <v>2201</v>
      </c>
      <c r="B99" s="50"/>
      <c r="C99" s="50"/>
      <c r="D99" s="50"/>
      <c r="E99" s="50"/>
      <c r="F99" s="50"/>
      <c r="G99" s="50"/>
      <c r="H99" s="50"/>
      <c r="I99" s="50"/>
      <c r="J99" s="50">
        <v>1</v>
      </c>
      <c r="K99" s="82"/>
      <c r="L99" s="144"/>
      <c r="M99" s="81"/>
      <c r="N99" s="137"/>
      <c r="O99" s="79"/>
      <c r="P99" s="56">
        <v>1</v>
      </c>
      <c r="Q99" s="136"/>
      <c r="R99" s="79"/>
      <c r="S99" s="33"/>
    </row>
    <row r="100" spans="1:19" ht="15.75" customHeight="1" x14ac:dyDescent="0.25">
      <c r="A100" s="49">
        <v>2202</v>
      </c>
      <c r="B100" s="50"/>
      <c r="C100" s="50"/>
      <c r="D100" s="50"/>
      <c r="E100" s="50"/>
      <c r="F100" s="50"/>
      <c r="G100" s="50"/>
      <c r="H100" s="50"/>
      <c r="I100" s="50"/>
      <c r="J100" s="50"/>
      <c r="K100" s="82"/>
      <c r="L100" s="144"/>
      <c r="M100" s="81"/>
      <c r="N100" s="137"/>
      <c r="O100" s="81"/>
      <c r="P100" s="137"/>
      <c r="Q100" s="138"/>
      <c r="R100" s="79"/>
      <c r="S100" s="33"/>
    </row>
    <row r="101" spans="1:19" ht="15.75" customHeight="1" x14ac:dyDescent="0.25">
      <c r="A101" s="49">
        <v>2301</v>
      </c>
      <c r="B101" s="50"/>
      <c r="C101" s="50"/>
      <c r="D101" s="50"/>
      <c r="E101" s="50"/>
      <c r="F101" s="50"/>
      <c r="G101" s="50"/>
      <c r="H101" s="50"/>
      <c r="I101" s="50"/>
      <c r="J101" s="50"/>
      <c r="K101" s="82"/>
      <c r="L101" s="144"/>
      <c r="M101" s="81"/>
      <c r="N101" s="137"/>
      <c r="O101" s="126" t="s">
        <v>63</v>
      </c>
      <c r="P101" s="127">
        <v>2</v>
      </c>
      <c r="Q101" s="128">
        <f>IF(SUM(K89:K98)=0,"",SUM(K89:K98))</f>
        <v>6</v>
      </c>
      <c r="R101" s="129" t="s">
        <v>10</v>
      </c>
      <c r="S101" s="33"/>
    </row>
    <row r="102" spans="1:19" ht="15.75" customHeight="1" x14ac:dyDescent="0.25">
      <c r="A102" s="49">
        <v>2302</v>
      </c>
      <c r="B102" s="50"/>
      <c r="C102" s="50"/>
      <c r="D102" s="50"/>
      <c r="E102" s="50"/>
      <c r="F102" s="50"/>
      <c r="G102" s="50"/>
      <c r="H102" s="50"/>
      <c r="I102" s="50"/>
      <c r="J102" s="50"/>
      <c r="K102" s="82"/>
      <c r="L102" s="144"/>
      <c r="M102" s="81"/>
      <c r="N102" s="137"/>
      <c r="O102" s="130" t="s">
        <v>64</v>
      </c>
      <c r="P102" s="57">
        <f>IF(P101/B87=0,"",P101/B87)</f>
        <v>0.15384615384615385</v>
      </c>
      <c r="Q102" s="131">
        <f>IF(P101/Q101=0,"",P101/Q101)</f>
        <v>0.33333333333333331</v>
      </c>
      <c r="R102" s="132" t="s">
        <v>65</v>
      </c>
      <c r="S102" s="33"/>
    </row>
    <row r="103" spans="1:19" ht="15.75" customHeight="1" x14ac:dyDescent="0.25">
      <c r="A103" s="49">
        <v>2401</v>
      </c>
      <c r="B103" s="50"/>
      <c r="C103" s="50"/>
      <c r="D103" s="50"/>
      <c r="E103" s="50"/>
      <c r="F103" s="50"/>
      <c r="G103" s="50"/>
      <c r="H103" s="50"/>
      <c r="I103" s="50"/>
      <c r="J103" s="50"/>
      <c r="K103" s="82"/>
      <c r="L103" s="146"/>
      <c r="M103" s="147"/>
      <c r="N103" s="148"/>
      <c r="O103" s="92"/>
      <c r="P103" s="139"/>
      <c r="Q103" s="139"/>
      <c r="R103" s="140"/>
      <c r="S103" s="33"/>
    </row>
    <row r="104" spans="1:19" ht="18" customHeight="1" x14ac:dyDescent="0.25">
      <c r="A104" s="28"/>
      <c r="B104" s="190" t="s">
        <v>90</v>
      </c>
      <c r="C104" s="190"/>
      <c r="D104" s="190"/>
      <c r="E104" s="190"/>
      <c r="F104" s="190"/>
      <c r="G104" s="190"/>
      <c r="H104" s="190"/>
      <c r="I104" s="190"/>
      <c r="J104" s="190"/>
      <c r="K104" s="59">
        <f>SUM(K87:K100)</f>
        <v>6</v>
      </c>
      <c r="L104" s="60">
        <f>IF(K95=0,"",K95/B87)</f>
        <v>7.6923076923076927E-2</v>
      </c>
      <c r="M104" s="60">
        <f>IF(K104=0,"",K104/B87)</f>
        <v>0.46153846153846156</v>
      </c>
      <c r="N104" s="60">
        <f>IF(K95=0,"",M104-L104)</f>
        <v>0.38461538461538464</v>
      </c>
      <c r="O104" s="1"/>
      <c r="P104" s="29"/>
      <c r="Q104" s="25"/>
      <c r="R104" s="1"/>
      <c r="S104" s="33"/>
    </row>
    <row r="105" spans="1:19" ht="12.75" customHeight="1" x14ac:dyDescent="0.2"/>
    <row r="106" spans="1:19" ht="12.75" customHeight="1" x14ac:dyDescent="0.2"/>
    <row r="107" spans="1:19" s="118" customFormat="1" ht="26.25" customHeight="1" x14ac:dyDescent="0.4">
      <c r="B107" s="188" t="s">
        <v>101</v>
      </c>
      <c r="C107" s="189"/>
      <c r="D107" s="189"/>
      <c r="E107" s="189"/>
      <c r="F107" s="189"/>
      <c r="G107" s="189"/>
      <c r="H107" s="189"/>
      <c r="I107" s="189"/>
      <c r="J107" s="189"/>
      <c r="K107" s="123" t="s">
        <v>103</v>
      </c>
      <c r="L107" s="1"/>
      <c r="M107" s="1"/>
      <c r="N107" s="29"/>
      <c r="O107" s="1"/>
      <c r="P107" s="29"/>
      <c r="Q107" s="29"/>
      <c r="R107" s="29"/>
    </row>
    <row r="108" spans="1:19" ht="20.25" customHeight="1" x14ac:dyDescent="0.2">
      <c r="A108" s="192" t="s">
        <v>9</v>
      </c>
      <c r="B108" s="193" t="s">
        <v>80</v>
      </c>
      <c r="C108" s="194"/>
      <c r="D108" s="194"/>
      <c r="E108" s="194"/>
      <c r="F108" s="194"/>
      <c r="G108" s="194"/>
      <c r="H108" s="194"/>
      <c r="I108" s="194"/>
      <c r="J108" s="195"/>
      <c r="K108" s="196" t="s">
        <v>10</v>
      </c>
      <c r="L108" s="184" t="s">
        <v>2</v>
      </c>
      <c r="M108" s="184" t="s">
        <v>3</v>
      </c>
      <c r="N108" s="191" t="s">
        <v>4</v>
      </c>
      <c r="O108" s="184" t="s">
        <v>5</v>
      </c>
      <c r="P108" s="198" t="s">
        <v>6</v>
      </c>
      <c r="Q108" s="198" t="s">
        <v>7</v>
      </c>
      <c r="R108" s="184" t="s">
        <v>8</v>
      </c>
    </row>
    <row r="109" spans="1:19" ht="15.75" customHeight="1" x14ac:dyDescent="0.25">
      <c r="A109" s="185"/>
      <c r="B109" s="49" t="s">
        <v>81</v>
      </c>
      <c r="C109" s="49" t="s">
        <v>82</v>
      </c>
      <c r="D109" s="49" t="s">
        <v>83</v>
      </c>
      <c r="E109" s="49" t="s">
        <v>84</v>
      </c>
      <c r="F109" s="49" t="s">
        <v>85</v>
      </c>
      <c r="G109" s="49" t="s">
        <v>86</v>
      </c>
      <c r="H109" s="49" t="s">
        <v>87</v>
      </c>
      <c r="I109" s="49" t="s">
        <v>88</v>
      </c>
      <c r="J109" s="49" t="s">
        <v>89</v>
      </c>
      <c r="K109" s="197"/>
      <c r="L109" s="185"/>
      <c r="M109" s="185"/>
      <c r="N109" s="185"/>
      <c r="O109" s="185"/>
      <c r="P109" s="185"/>
      <c r="Q109" s="185"/>
      <c r="R109" s="185"/>
    </row>
    <row r="110" spans="1:19" ht="15.75" customHeight="1" x14ac:dyDescent="0.25">
      <c r="A110" s="49">
        <v>1602</v>
      </c>
      <c r="B110" s="50">
        <v>30</v>
      </c>
      <c r="C110" s="50"/>
      <c r="D110" s="50"/>
      <c r="E110" s="50"/>
      <c r="F110" s="50"/>
      <c r="G110" s="50"/>
      <c r="H110" s="50"/>
      <c r="I110" s="50"/>
      <c r="J110" s="50"/>
      <c r="K110" s="82"/>
      <c r="L110" s="141"/>
      <c r="M110" s="142"/>
      <c r="N110" s="143"/>
      <c r="O110" s="133"/>
      <c r="P110" s="51">
        <f>B110</f>
        <v>30</v>
      </c>
      <c r="Q110" s="134"/>
      <c r="R110" s="133"/>
    </row>
    <row r="111" spans="1:19" ht="15.75" customHeight="1" x14ac:dyDescent="0.25">
      <c r="A111" s="49">
        <v>1701</v>
      </c>
      <c r="B111" s="50"/>
      <c r="C111" s="50">
        <v>27</v>
      </c>
      <c r="D111" s="50"/>
      <c r="E111" s="50"/>
      <c r="F111" s="50"/>
      <c r="G111" s="50"/>
      <c r="H111" s="50"/>
      <c r="I111" s="50"/>
      <c r="J111" s="50"/>
      <c r="K111" s="82"/>
      <c r="L111" s="144"/>
      <c r="M111" s="81"/>
      <c r="N111" s="145"/>
      <c r="O111" s="52">
        <f>IF(C111=0,"",C111/B110)</f>
        <v>0.9</v>
      </c>
      <c r="P111" s="53">
        <v>27</v>
      </c>
      <c r="Q111" s="124">
        <f t="shared" ref="Q111:Q118" si="8">IF(P111=0,"",P111/P110)</f>
        <v>0.9</v>
      </c>
      <c r="R111" s="124">
        <f t="shared" ref="R111:R118" si="9">IF(P111=0,"",100%-Q111)</f>
        <v>9.9999999999999978E-2</v>
      </c>
    </row>
    <row r="112" spans="1:19" ht="15.75" customHeight="1" x14ac:dyDescent="0.25">
      <c r="A112" s="49">
        <v>1702</v>
      </c>
      <c r="B112" s="50"/>
      <c r="C112" s="50"/>
      <c r="D112" s="50">
        <v>23</v>
      </c>
      <c r="E112" s="50"/>
      <c r="F112" s="50"/>
      <c r="G112" s="50"/>
      <c r="H112" s="50"/>
      <c r="I112" s="50"/>
      <c r="J112" s="50"/>
      <c r="K112" s="82"/>
      <c r="L112" s="144"/>
      <c r="M112" s="81"/>
      <c r="N112" s="145"/>
      <c r="O112" s="52">
        <f>IF(D112=0,"",D112/C111)</f>
        <v>0.85185185185185186</v>
      </c>
      <c r="P112" s="53">
        <v>25</v>
      </c>
      <c r="Q112" s="124">
        <f t="shared" si="8"/>
        <v>0.92592592592592593</v>
      </c>
      <c r="R112" s="124">
        <f t="shared" si="9"/>
        <v>7.407407407407407E-2</v>
      </c>
      <c r="S112" s="8">
        <f>P112/P110</f>
        <v>0.83333333333333337</v>
      </c>
    </row>
    <row r="113" spans="1:18" ht="15.75" customHeight="1" x14ac:dyDescent="0.25">
      <c r="A113" s="49">
        <v>1801</v>
      </c>
      <c r="B113" s="50"/>
      <c r="C113" s="50"/>
      <c r="D113" s="50"/>
      <c r="E113" s="50">
        <v>18</v>
      </c>
      <c r="F113" s="50"/>
      <c r="G113" s="50"/>
      <c r="H113" s="50"/>
      <c r="I113" s="50"/>
      <c r="J113" s="50"/>
      <c r="K113" s="82"/>
      <c r="L113" s="144"/>
      <c r="M113" s="81"/>
      <c r="N113" s="145"/>
      <c r="O113" s="52">
        <f>IF(E113=0,"",E113/D112)</f>
        <v>0.78260869565217395</v>
      </c>
      <c r="P113" s="53">
        <v>23</v>
      </c>
      <c r="Q113" s="124">
        <f t="shared" si="8"/>
        <v>0.92</v>
      </c>
      <c r="R113" s="124">
        <f t="shared" si="9"/>
        <v>7.999999999999996E-2</v>
      </c>
    </row>
    <row r="114" spans="1:18" ht="15.75" customHeight="1" x14ac:dyDescent="0.25">
      <c r="A114" s="49">
        <v>1802</v>
      </c>
      <c r="B114" s="50"/>
      <c r="C114" s="50"/>
      <c r="D114" s="50"/>
      <c r="E114" s="50"/>
      <c r="F114" s="50">
        <v>18</v>
      </c>
      <c r="G114" s="50"/>
      <c r="H114" s="50"/>
      <c r="I114" s="50"/>
      <c r="J114" s="50"/>
      <c r="K114" s="82"/>
      <c r="L114" s="144"/>
      <c r="M114" s="81"/>
      <c r="N114" s="145"/>
      <c r="O114" s="52">
        <f>IF(F114=0,"",F114/E113)</f>
        <v>1</v>
      </c>
      <c r="P114" s="53">
        <v>21</v>
      </c>
      <c r="Q114" s="124">
        <f t="shared" si="8"/>
        <v>0.91304347826086951</v>
      </c>
      <c r="R114" s="124">
        <f t="shared" si="9"/>
        <v>8.6956521739130488E-2</v>
      </c>
    </row>
    <row r="115" spans="1:18" ht="15.75" customHeight="1" x14ac:dyDescent="0.25">
      <c r="A115" s="49">
        <v>1901</v>
      </c>
      <c r="B115" s="50"/>
      <c r="C115" s="50"/>
      <c r="D115" s="50"/>
      <c r="E115" s="50"/>
      <c r="F115" s="50"/>
      <c r="G115" s="50">
        <v>17</v>
      </c>
      <c r="H115" s="50"/>
      <c r="I115" s="50"/>
      <c r="J115" s="50"/>
      <c r="K115" s="82"/>
      <c r="L115" s="144"/>
      <c r="M115" s="81"/>
      <c r="N115" s="145"/>
      <c r="O115" s="52">
        <f>IF(G115=0,"",G115/F114)</f>
        <v>0.94444444444444442</v>
      </c>
      <c r="P115" s="53">
        <v>20</v>
      </c>
      <c r="Q115" s="124">
        <f t="shared" si="8"/>
        <v>0.95238095238095233</v>
      </c>
      <c r="R115" s="124">
        <f t="shared" si="9"/>
        <v>4.7619047619047672E-2</v>
      </c>
    </row>
    <row r="116" spans="1:18" ht="15.75" customHeight="1" x14ac:dyDescent="0.25">
      <c r="A116" s="49">
        <v>1902</v>
      </c>
      <c r="B116" s="50"/>
      <c r="C116" s="50"/>
      <c r="D116" s="50"/>
      <c r="E116" s="50"/>
      <c r="F116" s="50"/>
      <c r="G116" s="50"/>
      <c r="H116" s="50">
        <v>14</v>
      </c>
      <c r="I116" s="50"/>
      <c r="J116" s="50"/>
      <c r="K116" s="82"/>
      <c r="L116" s="144"/>
      <c r="M116" s="81"/>
      <c r="N116" s="145"/>
      <c r="O116" s="52">
        <f>IF(H116=0,"",H116/G115)</f>
        <v>0.82352941176470584</v>
      </c>
      <c r="P116" s="53">
        <v>19</v>
      </c>
      <c r="Q116" s="124">
        <f t="shared" si="8"/>
        <v>0.95</v>
      </c>
      <c r="R116" s="124">
        <f t="shared" si="9"/>
        <v>5.0000000000000044E-2</v>
      </c>
    </row>
    <row r="117" spans="1:18" ht="15.75" customHeight="1" x14ac:dyDescent="0.25">
      <c r="A117" s="49">
        <v>2001</v>
      </c>
      <c r="B117" s="50"/>
      <c r="C117" s="50"/>
      <c r="D117" s="50"/>
      <c r="E117" s="50"/>
      <c r="F117" s="50"/>
      <c r="G117" s="50"/>
      <c r="H117" s="50"/>
      <c r="I117" s="50">
        <v>14</v>
      </c>
      <c r="J117" s="50"/>
      <c r="K117" s="82"/>
      <c r="L117" s="144"/>
      <c r="M117" s="81"/>
      <c r="N117" s="145"/>
      <c r="O117" s="52">
        <f>IF(I117=0,"",I117/H116)</f>
        <v>1</v>
      </c>
      <c r="P117" s="53">
        <v>18</v>
      </c>
      <c r="Q117" s="124">
        <f t="shared" si="8"/>
        <v>0.94736842105263153</v>
      </c>
      <c r="R117" s="124">
        <f t="shared" si="9"/>
        <v>5.2631578947368474E-2</v>
      </c>
    </row>
    <row r="118" spans="1:18" ht="15.75" customHeight="1" x14ac:dyDescent="0.25">
      <c r="A118" s="49">
        <v>2002</v>
      </c>
      <c r="B118" s="50"/>
      <c r="C118" s="50"/>
      <c r="D118" s="50"/>
      <c r="E118" s="50"/>
      <c r="F118" s="50"/>
      <c r="G118" s="50"/>
      <c r="H118" s="50"/>
      <c r="I118" s="50"/>
      <c r="J118" s="50">
        <v>14</v>
      </c>
      <c r="K118" s="82">
        <v>12</v>
      </c>
      <c r="L118" s="144"/>
      <c r="M118" s="81"/>
      <c r="N118" s="145"/>
      <c r="O118" s="54">
        <f>IF(J118=0,"",J118/I117)</f>
        <v>1</v>
      </c>
      <c r="P118" s="53">
        <v>18</v>
      </c>
      <c r="Q118" s="54">
        <f t="shared" si="8"/>
        <v>1</v>
      </c>
      <c r="R118" s="54">
        <f t="shared" si="9"/>
        <v>0</v>
      </c>
    </row>
    <row r="119" spans="1:18" ht="15.75" customHeight="1" x14ac:dyDescent="0.25">
      <c r="A119" s="49">
        <v>2101</v>
      </c>
      <c r="B119" s="50"/>
      <c r="C119" s="50"/>
      <c r="D119" s="50"/>
      <c r="E119" s="50"/>
      <c r="F119" s="50"/>
      <c r="G119" s="50"/>
      <c r="H119" s="50"/>
      <c r="I119" s="50"/>
      <c r="J119" s="50">
        <v>4</v>
      </c>
      <c r="K119" s="82">
        <v>4</v>
      </c>
      <c r="L119" s="144"/>
      <c r="M119" s="81"/>
      <c r="N119" s="137"/>
      <c r="O119" s="55"/>
      <c r="P119" s="53">
        <v>5</v>
      </c>
      <c r="Q119" s="55"/>
      <c r="R119" s="125"/>
    </row>
    <row r="120" spans="1:18" ht="15.75" customHeight="1" x14ac:dyDescent="0.25">
      <c r="A120" s="49">
        <v>2102</v>
      </c>
      <c r="B120" s="50"/>
      <c r="C120" s="50"/>
      <c r="D120" s="50"/>
      <c r="E120" s="50"/>
      <c r="F120" s="50"/>
      <c r="G120" s="50"/>
      <c r="H120" s="50"/>
      <c r="I120" s="50"/>
      <c r="J120" s="50">
        <v>2</v>
      </c>
      <c r="K120" s="82"/>
      <c r="L120" s="144"/>
      <c r="M120" s="81"/>
      <c r="N120" s="137"/>
      <c r="O120" s="79"/>
      <c r="P120" s="56">
        <v>2</v>
      </c>
      <c r="Q120" s="136"/>
      <c r="R120" s="79"/>
    </row>
    <row r="121" spans="1:18" ht="15.75" customHeight="1" x14ac:dyDescent="0.25">
      <c r="A121" s="49">
        <v>2201</v>
      </c>
      <c r="B121" s="50"/>
      <c r="C121" s="50"/>
      <c r="D121" s="50"/>
      <c r="E121" s="50"/>
      <c r="F121" s="50"/>
      <c r="G121" s="50"/>
      <c r="H121" s="50"/>
      <c r="I121" s="50"/>
      <c r="J121" s="50"/>
      <c r="K121" s="82"/>
      <c r="L121" s="144"/>
      <c r="M121" s="81"/>
      <c r="N121" s="137"/>
      <c r="O121" s="79"/>
      <c r="P121" s="56"/>
      <c r="Q121" s="136"/>
      <c r="R121" s="79"/>
    </row>
    <row r="122" spans="1:18" ht="15.75" customHeight="1" x14ac:dyDescent="0.25">
      <c r="A122" s="49">
        <v>2202</v>
      </c>
      <c r="B122" s="50"/>
      <c r="C122" s="50"/>
      <c r="D122" s="50"/>
      <c r="E122" s="50"/>
      <c r="F122" s="50"/>
      <c r="G122" s="50"/>
      <c r="H122" s="50"/>
      <c r="I122" s="50"/>
      <c r="J122" s="50"/>
      <c r="K122" s="82"/>
      <c r="L122" s="144"/>
      <c r="M122" s="81"/>
      <c r="N122" s="137"/>
      <c r="O122" s="79"/>
      <c r="P122" s="56"/>
      <c r="Q122" s="136"/>
      <c r="R122" s="79"/>
    </row>
    <row r="123" spans="1:18" ht="15.75" customHeight="1" x14ac:dyDescent="0.25">
      <c r="A123" s="49">
        <v>2301</v>
      </c>
      <c r="B123" s="50"/>
      <c r="C123" s="50"/>
      <c r="D123" s="50"/>
      <c r="E123" s="50"/>
      <c r="F123" s="50"/>
      <c r="G123" s="50"/>
      <c r="H123" s="50"/>
      <c r="I123" s="50"/>
      <c r="J123" s="50"/>
      <c r="K123" s="82"/>
      <c r="L123" s="144"/>
      <c r="M123" s="81"/>
      <c r="N123" s="137"/>
      <c r="O123" s="81"/>
      <c r="P123" s="137"/>
      <c r="Q123" s="138"/>
      <c r="R123" s="79"/>
    </row>
    <row r="124" spans="1:18" ht="15.75" customHeight="1" x14ac:dyDescent="0.25">
      <c r="A124" s="49">
        <v>2302</v>
      </c>
      <c r="B124" s="50"/>
      <c r="C124" s="50"/>
      <c r="D124" s="50"/>
      <c r="E124" s="50"/>
      <c r="F124" s="50"/>
      <c r="G124" s="50"/>
      <c r="H124" s="50"/>
      <c r="I124" s="50"/>
      <c r="J124" s="50"/>
      <c r="K124" s="82"/>
      <c r="L124" s="144"/>
      <c r="M124" s="81"/>
      <c r="N124" s="137"/>
      <c r="O124" s="126" t="s">
        <v>63</v>
      </c>
      <c r="P124" s="127">
        <v>12</v>
      </c>
      <c r="Q124" s="128">
        <f>IF(SUM(K112:K121)=0,"",SUM(K112:K121))</f>
        <v>16</v>
      </c>
      <c r="R124" s="129" t="s">
        <v>10</v>
      </c>
    </row>
    <row r="125" spans="1:18" ht="15.75" customHeight="1" x14ac:dyDescent="0.25">
      <c r="A125" s="49">
        <v>2401</v>
      </c>
      <c r="B125" s="50"/>
      <c r="C125" s="50"/>
      <c r="D125" s="50"/>
      <c r="E125" s="50"/>
      <c r="F125" s="50"/>
      <c r="G125" s="50"/>
      <c r="H125" s="50"/>
      <c r="I125" s="50"/>
      <c r="J125" s="50"/>
      <c r="K125" s="82"/>
      <c r="L125" s="144"/>
      <c r="M125" s="81"/>
      <c r="N125" s="137"/>
      <c r="O125" s="130" t="s">
        <v>64</v>
      </c>
      <c r="P125" s="57">
        <f>IF(P124/B110=0,"",P124/B110)</f>
        <v>0.4</v>
      </c>
      <c r="Q125" s="131">
        <f>IF(P124/Q124=0,"",P124/Q124)</f>
        <v>0.75</v>
      </c>
      <c r="R125" s="132" t="s">
        <v>65</v>
      </c>
    </row>
    <row r="126" spans="1:18" ht="15.75" customHeight="1" x14ac:dyDescent="0.25">
      <c r="A126" s="49">
        <v>2402</v>
      </c>
      <c r="B126" s="50"/>
      <c r="C126" s="50"/>
      <c r="D126" s="50"/>
      <c r="E126" s="50"/>
      <c r="F126" s="50"/>
      <c r="G126" s="50"/>
      <c r="H126" s="50"/>
      <c r="I126" s="50"/>
      <c r="J126" s="50"/>
      <c r="K126" s="82"/>
      <c r="L126" s="146"/>
      <c r="M126" s="147"/>
      <c r="N126" s="148"/>
      <c r="O126" s="92"/>
      <c r="P126" s="139"/>
      <c r="Q126" s="139"/>
      <c r="R126" s="140"/>
    </row>
    <row r="127" spans="1:18" ht="18" customHeight="1" x14ac:dyDescent="0.25">
      <c r="A127" s="28"/>
      <c r="B127" s="190" t="s">
        <v>90</v>
      </c>
      <c r="C127" s="190"/>
      <c r="D127" s="190"/>
      <c r="E127" s="190"/>
      <c r="F127" s="190"/>
      <c r="G127" s="190"/>
      <c r="H127" s="190"/>
      <c r="I127" s="190"/>
      <c r="J127" s="190"/>
      <c r="K127" s="59">
        <f>SUM(K110:K123)</f>
        <v>16</v>
      </c>
      <c r="L127" s="60">
        <f>IF(K118=0,"",K118/B110)</f>
        <v>0.4</v>
      </c>
      <c r="M127" s="60">
        <f>IF(K127=0,"",K127/B110)</f>
        <v>0.53333333333333333</v>
      </c>
      <c r="N127" s="60">
        <f>IF(K118=0,"",M127-L127)</f>
        <v>0.1333333333333333</v>
      </c>
      <c r="O127" s="1"/>
      <c r="P127" s="29"/>
      <c r="Q127" s="25"/>
      <c r="R127" s="1"/>
    </row>
    <row r="128" spans="1:18" ht="12.75" customHeight="1" x14ac:dyDescent="0.2"/>
    <row r="129" spans="1:20" ht="12.75" customHeight="1" x14ac:dyDescent="0.2"/>
    <row r="130" spans="1:20" s="118" customFormat="1" ht="26.25" customHeight="1" x14ac:dyDescent="0.4">
      <c r="B130" s="188" t="s">
        <v>101</v>
      </c>
      <c r="C130" s="189"/>
      <c r="D130" s="189"/>
      <c r="E130" s="189"/>
      <c r="F130" s="189"/>
      <c r="G130" s="189"/>
      <c r="H130" s="189"/>
      <c r="I130" s="189"/>
      <c r="J130" s="189"/>
      <c r="K130" s="123" t="s">
        <v>104</v>
      </c>
      <c r="L130" s="1"/>
      <c r="M130" s="1"/>
      <c r="N130" s="29"/>
      <c r="O130" s="1"/>
      <c r="P130" s="29"/>
      <c r="Q130" s="29"/>
      <c r="R130" s="29"/>
    </row>
    <row r="131" spans="1:20" ht="20.25" customHeight="1" x14ac:dyDescent="0.2">
      <c r="A131" s="192" t="s">
        <v>9</v>
      </c>
      <c r="B131" s="193" t="s">
        <v>80</v>
      </c>
      <c r="C131" s="194"/>
      <c r="D131" s="194"/>
      <c r="E131" s="194"/>
      <c r="F131" s="194"/>
      <c r="G131" s="194"/>
      <c r="H131" s="194"/>
      <c r="I131" s="194"/>
      <c r="J131" s="195"/>
      <c r="K131" s="196" t="s">
        <v>10</v>
      </c>
      <c r="L131" s="184" t="s">
        <v>2</v>
      </c>
      <c r="M131" s="184" t="s">
        <v>3</v>
      </c>
      <c r="N131" s="191" t="s">
        <v>4</v>
      </c>
      <c r="O131" s="184" t="s">
        <v>5</v>
      </c>
      <c r="P131" s="198" t="s">
        <v>6</v>
      </c>
      <c r="Q131" s="198" t="s">
        <v>7</v>
      </c>
      <c r="R131" s="184" t="s">
        <v>8</v>
      </c>
    </row>
    <row r="132" spans="1:20" ht="15.75" customHeight="1" x14ac:dyDescent="0.25">
      <c r="A132" s="185"/>
      <c r="B132" s="49" t="s">
        <v>81</v>
      </c>
      <c r="C132" s="49" t="s">
        <v>82</v>
      </c>
      <c r="D132" s="49" t="s">
        <v>83</v>
      </c>
      <c r="E132" s="49" t="s">
        <v>84</v>
      </c>
      <c r="F132" s="49" t="s">
        <v>85</v>
      </c>
      <c r="G132" s="49" t="s">
        <v>86</v>
      </c>
      <c r="H132" s="49" t="s">
        <v>87</v>
      </c>
      <c r="I132" s="49" t="s">
        <v>88</v>
      </c>
      <c r="J132" s="49" t="s">
        <v>89</v>
      </c>
      <c r="K132" s="197"/>
      <c r="L132" s="185"/>
      <c r="M132" s="185"/>
      <c r="N132" s="185"/>
      <c r="O132" s="185"/>
      <c r="P132" s="185"/>
      <c r="Q132" s="185"/>
      <c r="R132" s="185"/>
    </row>
    <row r="133" spans="1:20" ht="15.75" customHeight="1" x14ac:dyDescent="0.25">
      <c r="A133" s="49">
        <v>1701</v>
      </c>
      <c r="B133" s="50">
        <v>12</v>
      </c>
      <c r="C133" s="50"/>
      <c r="D133" s="50"/>
      <c r="E133" s="50"/>
      <c r="F133" s="50"/>
      <c r="G133" s="50"/>
      <c r="H133" s="50"/>
      <c r="I133" s="50"/>
      <c r="J133" s="50"/>
      <c r="K133" s="82"/>
      <c r="L133" s="141"/>
      <c r="M133" s="142"/>
      <c r="N133" s="143"/>
      <c r="O133" s="133"/>
      <c r="P133" s="51">
        <f>B133</f>
        <v>12</v>
      </c>
      <c r="Q133" s="134"/>
      <c r="R133" s="133"/>
    </row>
    <row r="134" spans="1:20" ht="15.75" customHeight="1" x14ac:dyDescent="0.25">
      <c r="A134" s="49">
        <v>1702</v>
      </c>
      <c r="B134" s="50"/>
      <c r="C134" s="50">
        <v>12</v>
      </c>
      <c r="D134" s="50"/>
      <c r="E134" s="50"/>
      <c r="F134" s="50"/>
      <c r="G134" s="50"/>
      <c r="H134" s="50"/>
      <c r="I134" s="50"/>
      <c r="J134" s="50"/>
      <c r="K134" s="82"/>
      <c r="L134" s="144"/>
      <c r="M134" s="81"/>
      <c r="N134" s="145"/>
      <c r="O134" s="52">
        <f>IF(C134=0,"",C134/B133)</f>
        <v>1</v>
      </c>
      <c r="P134" s="53">
        <v>12</v>
      </c>
      <c r="Q134" s="124">
        <f t="shared" ref="Q134:Q141" si="10">IF(P134=0,"",P134/P133)</f>
        <v>1</v>
      </c>
      <c r="R134" s="124">
        <f t="shared" ref="R134:R141" si="11">IF(P134=0,"",100%-Q134)</f>
        <v>0</v>
      </c>
    </row>
    <row r="135" spans="1:20" ht="15.75" customHeight="1" x14ac:dyDescent="0.25">
      <c r="A135" s="49">
        <v>1801</v>
      </c>
      <c r="B135" s="50"/>
      <c r="C135" s="50"/>
      <c r="D135" s="50">
        <v>11</v>
      </c>
      <c r="E135" s="50"/>
      <c r="F135" s="50"/>
      <c r="G135" s="50"/>
      <c r="H135" s="50"/>
      <c r="I135" s="50"/>
      <c r="J135" s="50"/>
      <c r="K135" s="82"/>
      <c r="L135" s="144"/>
      <c r="M135" s="81"/>
      <c r="N135" s="145"/>
      <c r="O135" s="52">
        <f>IF(D135=0,"",D135/C134)</f>
        <v>0.91666666666666663</v>
      </c>
      <c r="P135" s="53">
        <v>11</v>
      </c>
      <c r="Q135" s="124">
        <f t="shared" si="10"/>
        <v>0.91666666666666663</v>
      </c>
      <c r="R135" s="124">
        <f t="shared" si="11"/>
        <v>8.333333333333337E-2</v>
      </c>
      <c r="T135" s="8">
        <f>P135/P133</f>
        <v>0.91666666666666663</v>
      </c>
    </row>
    <row r="136" spans="1:20" ht="15.75" customHeight="1" x14ac:dyDescent="0.25">
      <c r="A136" s="49">
        <v>1802</v>
      </c>
      <c r="B136" s="50"/>
      <c r="C136" s="50"/>
      <c r="D136" s="50"/>
      <c r="E136" s="50">
        <v>11</v>
      </c>
      <c r="F136" s="50"/>
      <c r="G136" s="50"/>
      <c r="H136" s="50"/>
      <c r="I136" s="50"/>
      <c r="J136" s="50"/>
      <c r="K136" s="82"/>
      <c r="L136" s="144"/>
      <c r="M136" s="81"/>
      <c r="N136" s="145"/>
      <c r="O136" s="52">
        <f>IF(E136=0,"",E136/D135)</f>
        <v>1</v>
      </c>
      <c r="P136" s="53">
        <v>11</v>
      </c>
      <c r="Q136" s="124">
        <f t="shared" si="10"/>
        <v>1</v>
      </c>
      <c r="R136" s="124">
        <f t="shared" si="11"/>
        <v>0</v>
      </c>
    </row>
    <row r="137" spans="1:20" ht="15.75" customHeight="1" x14ac:dyDescent="0.25">
      <c r="A137" s="49">
        <v>1901</v>
      </c>
      <c r="B137" s="50"/>
      <c r="C137" s="50"/>
      <c r="D137" s="50"/>
      <c r="E137" s="50"/>
      <c r="F137" s="50">
        <v>11</v>
      </c>
      <c r="G137" s="50"/>
      <c r="H137" s="50"/>
      <c r="I137" s="50"/>
      <c r="J137" s="50"/>
      <c r="K137" s="82"/>
      <c r="L137" s="144"/>
      <c r="M137" s="81"/>
      <c r="N137" s="145"/>
      <c r="O137" s="52">
        <f>IF(F137=0,"",F137/E136)</f>
        <v>1</v>
      </c>
      <c r="P137" s="53">
        <v>11</v>
      </c>
      <c r="Q137" s="124">
        <f t="shared" si="10"/>
        <v>1</v>
      </c>
      <c r="R137" s="124">
        <f t="shared" si="11"/>
        <v>0</v>
      </c>
    </row>
    <row r="138" spans="1:20" ht="15.75" customHeight="1" x14ac:dyDescent="0.25">
      <c r="A138" s="49">
        <v>1902</v>
      </c>
      <c r="B138" s="50"/>
      <c r="C138" s="50"/>
      <c r="D138" s="50"/>
      <c r="E138" s="50"/>
      <c r="F138" s="50"/>
      <c r="G138" s="50">
        <v>10</v>
      </c>
      <c r="H138" s="50"/>
      <c r="I138" s="50"/>
      <c r="J138" s="50"/>
      <c r="K138" s="82"/>
      <c r="L138" s="144"/>
      <c r="M138" s="81"/>
      <c r="N138" s="145"/>
      <c r="O138" s="52">
        <f>IF(G138=0,"",G138/F137)</f>
        <v>0.90909090909090906</v>
      </c>
      <c r="P138" s="53">
        <v>10</v>
      </c>
      <c r="Q138" s="124">
        <f t="shared" si="10"/>
        <v>0.90909090909090906</v>
      </c>
      <c r="R138" s="124">
        <f t="shared" si="11"/>
        <v>9.0909090909090939E-2</v>
      </c>
    </row>
    <row r="139" spans="1:20" ht="15.75" customHeight="1" x14ac:dyDescent="0.25">
      <c r="A139" s="49">
        <v>2001</v>
      </c>
      <c r="B139" s="50"/>
      <c r="C139" s="50"/>
      <c r="D139" s="50"/>
      <c r="E139" s="50"/>
      <c r="F139" s="50"/>
      <c r="G139" s="50"/>
      <c r="H139" s="50">
        <v>8</v>
      </c>
      <c r="I139" s="50"/>
      <c r="J139" s="50"/>
      <c r="K139" s="82"/>
      <c r="L139" s="144"/>
      <c r="M139" s="81"/>
      <c r="N139" s="145"/>
      <c r="O139" s="52">
        <f>IF(H139=0,"",H139/G138)</f>
        <v>0.8</v>
      </c>
      <c r="P139" s="53">
        <v>10</v>
      </c>
      <c r="Q139" s="124">
        <f t="shared" si="10"/>
        <v>1</v>
      </c>
      <c r="R139" s="124">
        <f t="shared" si="11"/>
        <v>0</v>
      </c>
    </row>
    <row r="140" spans="1:20" ht="15.75" customHeight="1" x14ac:dyDescent="0.25">
      <c r="A140" s="49">
        <v>2002</v>
      </c>
      <c r="B140" s="50"/>
      <c r="C140" s="50"/>
      <c r="D140" s="50"/>
      <c r="E140" s="50"/>
      <c r="F140" s="50"/>
      <c r="G140" s="50"/>
      <c r="H140" s="50"/>
      <c r="I140" s="50">
        <v>6</v>
      </c>
      <c r="J140" s="50"/>
      <c r="K140" s="82"/>
      <c r="L140" s="144"/>
      <c r="M140" s="81"/>
      <c r="N140" s="145"/>
      <c r="O140" s="52">
        <f>IF(I140=0,"",I140/H139)</f>
        <v>0.75</v>
      </c>
      <c r="P140" s="53">
        <v>10</v>
      </c>
      <c r="Q140" s="124">
        <f t="shared" si="10"/>
        <v>1</v>
      </c>
      <c r="R140" s="124">
        <f t="shared" si="11"/>
        <v>0</v>
      </c>
    </row>
    <row r="141" spans="1:20" ht="15.75" customHeight="1" x14ac:dyDescent="0.25">
      <c r="A141" s="49">
        <v>2101</v>
      </c>
      <c r="B141" s="50"/>
      <c r="C141" s="50"/>
      <c r="D141" s="50"/>
      <c r="E141" s="50"/>
      <c r="F141" s="50"/>
      <c r="G141" s="50"/>
      <c r="H141" s="50"/>
      <c r="I141" s="50"/>
      <c r="J141" s="50">
        <v>6</v>
      </c>
      <c r="K141" s="82">
        <v>1</v>
      </c>
      <c r="L141" s="144"/>
      <c r="M141" s="81"/>
      <c r="N141" s="145"/>
      <c r="O141" s="54">
        <f>IF(J141=0,"",J141/I140)</f>
        <v>1</v>
      </c>
      <c r="P141" s="53">
        <v>9</v>
      </c>
      <c r="Q141" s="54">
        <f t="shared" si="10"/>
        <v>0.9</v>
      </c>
      <c r="R141" s="54">
        <f t="shared" si="11"/>
        <v>9.9999999999999978E-2</v>
      </c>
    </row>
    <row r="142" spans="1:20" ht="15.75" customHeight="1" x14ac:dyDescent="0.25">
      <c r="A142" s="49">
        <v>2102</v>
      </c>
      <c r="B142" s="50"/>
      <c r="C142" s="50"/>
      <c r="D142" s="50"/>
      <c r="E142" s="50"/>
      <c r="F142" s="50"/>
      <c r="G142" s="50"/>
      <c r="H142" s="50"/>
      <c r="I142" s="50"/>
      <c r="J142" s="50">
        <v>6</v>
      </c>
      <c r="K142" s="82">
        <v>3</v>
      </c>
      <c r="L142" s="144"/>
      <c r="M142" s="81"/>
      <c r="N142" s="137"/>
      <c r="O142" s="55"/>
      <c r="P142" s="53">
        <v>7</v>
      </c>
      <c r="Q142" s="55"/>
      <c r="R142" s="125"/>
    </row>
    <row r="143" spans="1:20" ht="15.75" customHeight="1" x14ac:dyDescent="0.25">
      <c r="A143" s="49">
        <v>2201</v>
      </c>
      <c r="B143" s="50"/>
      <c r="C143" s="50"/>
      <c r="D143" s="50"/>
      <c r="E143" s="50"/>
      <c r="F143" s="50"/>
      <c r="G143" s="50"/>
      <c r="H143" s="50"/>
      <c r="I143" s="50"/>
      <c r="J143" s="50">
        <v>2</v>
      </c>
      <c r="K143" s="82"/>
      <c r="L143" s="144"/>
      <c r="M143" s="81"/>
      <c r="N143" s="137"/>
      <c r="O143" s="79"/>
      <c r="P143" s="56">
        <v>2</v>
      </c>
      <c r="Q143" s="136"/>
      <c r="R143" s="79"/>
    </row>
    <row r="144" spans="1:20" ht="15.75" customHeight="1" x14ac:dyDescent="0.25">
      <c r="A144" s="49">
        <v>2202</v>
      </c>
      <c r="B144" s="50"/>
      <c r="C144" s="50"/>
      <c r="D144" s="50"/>
      <c r="E144" s="50"/>
      <c r="F144" s="50"/>
      <c r="G144" s="50"/>
      <c r="H144" s="50"/>
      <c r="I144" s="50"/>
      <c r="J144" s="50">
        <v>1</v>
      </c>
      <c r="K144" s="82"/>
      <c r="L144" s="144"/>
      <c r="M144" s="81"/>
      <c r="N144" s="137"/>
      <c r="O144" s="79"/>
      <c r="P144" s="156">
        <v>1</v>
      </c>
      <c r="Q144" s="136"/>
      <c r="R144" s="79"/>
    </row>
    <row r="145" spans="1:23" ht="15.75" customHeight="1" x14ac:dyDescent="0.25">
      <c r="A145" s="49">
        <v>2301</v>
      </c>
      <c r="B145" s="50"/>
      <c r="C145" s="50"/>
      <c r="D145" s="50"/>
      <c r="E145" s="50"/>
      <c r="F145" s="50"/>
      <c r="G145" s="50"/>
      <c r="H145" s="50"/>
      <c r="I145" s="50"/>
      <c r="J145" s="50">
        <v>1</v>
      </c>
      <c r="K145" s="82"/>
      <c r="L145" s="144"/>
      <c r="M145" s="81"/>
      <c r="N145" s="137"/>
      <c r="O145" s="154"/>
      <c r="P145" s="157">
        <v>1</v>
      </c>
      <c r="Q145" s="155"/>
      <c r="R145" s="79"/>
    </row>
    <row r="146" spans="1:23" ht="15.75" customHeight="1" x14ac:dyDescent="0.25">
      <c r="A146" s="49">
        <v>2302</v>
      </c>
      <c r="B146" s="50"/>
      <c r="C146" s="50"/>
      <c r="D146" s="50"/>
      <c r="E146" s="50"/>
      <c r="F146" s="50"/>
      <c r="G146" s="50"/>
      <c r="H146" s="50"/>
      <c r="I146" s="50"/>
      <c r="J146" s="50">
        <v>1</v>
      </c>
      <c r="K146" s="82"/>
      <c r="L146" s="144"/>
      <c r="M146" s="81"/>
      <c r="N146" s="137"/>
      <c r="O146" s="154"/>
      <c r="P146" s="157">
        <v>1</v>
      </c>
      <c r="Q146" s="155"/>
      <c r="R146" s="79"/>
    </row>
    <row r="147" spans="1:23" ht="15.75" customHeight="1" x14ac:dyDescent="0.25">
      <c r="A147" s="49">
        <v>2401</v>
      </c>
      <c r="B147" s="50"/>
      <c r="C147" s="50"/>
      <c r="D147" s="50"/>
      <c r="E147" s="50"/>
      <c r="F147" s="50"/>
      <c r="G147" s="50"/>
      <c r="H147" s="50"/>
      <c r="I147" s="50"/>
      <c r="J147" s="50"/>
      <c r="K147" s="82"/>
      <c r="L147" s="144"/>
      <c r="M147" s="81"/>
      <c r="N147" s="137"/>
      <c r="O147" s="126" t="s">
        <v>63</v>
      </c>
      <c r="P147" s="145">
        <v>1</v>
      </c>
      <c r="Q147" s="128">
        <f>IF(SUM(K135:K144)=0,"",SUM(K135:K144))</f>
        <v>4</v>
      </c>
      <c r="R147" s="129" t="s">
        <v>10</v>
      </c>
    </row>
    <row r="148" spans="1:23" ht="15.75" customHeight="1" x14ac:dyDescent="0.25">
      <c r="A148" s="49">
        <v>2402</v>
      </c>
      <c r="B148" s="50"/>
      <c r="C148" s="50"/>
      <c r="D148" s="50"/>
      <c r="E148" s="50"/>
      <c r="F148" s="50"/>
      <c r="G148" s="50"/>
      <c r="H148" s="50"/>
      <c r="I148" s="50"/>
      <c r="J148" s="50"/>
      <c r="K148" s="82"/>
      <c r="L148" s="144"/>
      <c r="M148" s="81"/>
      <c r="N148" s="137"/>
      <c r="O148" s="130" t="s">
        <v>64</v>
      </c>
      <c r="P148" s="57">
        <f>IF(P147/B133=0,"",P147/B133)</f>
        <v>8.3333333333333329E-2</v>
      </c>
      <c r="Q148" s="131">
        <f>IF(P147/Q147=0,"",P147/Q147)</f>
        <v>0.25</v>
      </c>
      <c r="R148" s="132" t="s">
        <v>65</v>
      </c>
    </row>
    <row r="149" spans="1:23" ht="15.75" customHeight="1" x14ac:dyDescent="0.25">
      <c r="A149" s="49">
        <v>2501</v>
      </c>
      <c r="B149" s="50"/>
      <c r="C149" s="50"/>
      <c r="D149" s="50"/>
      <c r="E149" s="50"/>
      <c r="F149" s="50"/>
      <c r="G149" s="50"/>
      <c r="H149" s="50"/>
      <c r="I149" s="50"/>
      <c r="J149" s="50"/>
      <c r="K149" s="82"/>
      <c r="L149" s="146"/>
      <c r="M149" s="147"/>
      <c r="N149" s="148"/>
      <c r="O149" s="92"/>
      <c r="P149" s="139"/>
      <c r="Q149" s="139"/>
      <c r="R149" s="140"/>
    </row>
    <row r="150" spans="1:23" ht="18" customHeight="1" x14ac:dyDescent="0.25">
      <c r="A150" s="28"/>
      <c r="B150" s="190" t="s">
        <v>90</v>
      </c>
      <c r="C150" s="190"/>
      <c r="D150" s="190"/>
      <c r="E150" s="190"/>
      <c r="F150" s="190"/>
      <c r="G150" s="190"/>
      <c r="H150" s="190"/>
      <c r="I150" s="190"/>
      <c r="J150" s="190"/>
      <c r="K150" s="59">
        <f>SUM(K133:K146)</f>
        <v>4</v>
      </c>
      <c r="L150" s="60">
        <f>IF(K141=0,"",K141/B133)</f>
        <v>8.3333333333333329E-2</v>
      </c>
      <c r="M150" s="60">
        <f>IF(K150=0,"",K150/B133)</f>
        <v>0.33333333333333331</v>
      </c>
      <c r="N150" s="60">
        <f>IF(K141=0,"",M150-L150)</f>
        <v>0.25</v>
      </c>
      <c r="O150" s="1"/>
      <c r="P150" s="29"/>
      <c r="Q150" s="25"/>
      <c r="R150" s="1"/>
    </row>
    <row r="151" spans="1:23" ht="12.75" customHeight="1" x14ac:dyDescent="0.2"/>
    <row r="152" spans="1:23" ht="12.75" customHeight="1" x14ac:dyDescent="0.2"/>
    <row r="153" spans="1:23" ht="26.25" customHeight="1" x14ac:dyDescent="0.4">
      <c r="B153" s="188" t="s">
        <v>101</v>
      </c>
      <c r="C153" s="189"/>
      <c r="D153" s="189"/>
      <c r="E153" s="189"/>
      <c r="F153" s="189"/>
      <c r="G153" s="189"/>
      <c r="H153" s="189"/>
      <c r="I153" s="189"/>
      <c r="J153" s="189"/>
      <c r="K153" s="123" t="s">
        <v>105</v>
      </c>
      <c r="L153" s="1"/>
      <c r="M153" s="1"/>
      <c r="N153" s="29"/>
      <c r="O153" s="1"/>
      <c r="P153" s="29"/>
      <c r="Q153" s="29"/>
      <c r="R153" s="29"/>
      <c r="W153" s="101">
        <f>AVERAGE(P148,P171)</f>
        <v>0.20295698924731181</v>
      </c>
    </row>
    <row r="154" spans="1:23" ht="20.25" customHeight="1" x14ac:dyDescent="0.2">
      <c r="A154" s="192" t="s">
        <v>9</v>
      </c>
      <c r="B154" s="193" t="s">
        <v>80</v>
      </c>
      <c r="C154" s="194"/>
      <c r="D154" s="194"/>
      <c r="E154" s="194"/>
      <c r="F154" s="194"/>
      <c r="G154" s="194"/>
      <c r="H154" s="194"/>
      <c r="I154" s="194"/>
      <c r="J154" s="195"/>
      <c r="K154" s="196" t="s">
        <v>10</v>
      </c>
      <c r="L154" s="184" t="s">
        <v>2</v>
      </c>
      <c r="M154" s="184" t="s">
        <v>3</v>
      </c>
      <c r="N154" s="191" t="s">
        <v>4</v>
      </c>
      <c r="O154" s="184" t="s">
        <v>5</v>
      </c>
      <c r="P154" s="198" t="s">
        <v>6</v>
      </c>
      <c r="Q154" s="198" t="s">
        <v>7</v>
      </c>
      <c r="R154" s="184" t="s">
        <v>8</v>
      </c>
    </row>
    <row r="155" spans="1:23" ht="15.75" customHeight="1" x14ac:dyDescent="0.25">
      <c r="A155" s="185"/>
      <c r="B155" s="49" t="s">
        <v>81</v>
      </c>
      <c r="C155" s="49" t="s">
        <v>82</v>
      </c>
      <c r="D155" s="49" t="s">
        <v>83</v>
      </c>
      <c r="E155" s="49" t="s">
        <v>84</v>
      </c>
      <c r="F155" s="49" t="s">
        <v>85</v>
      </c>
      <c r="G155" s="49" t="s">
        <v>86</v>
      </c>
      <c r="H155" s="49" t="s">
        <v>87</v>
      </c>
      <c r="I155" s="49" t="s">
        <v>88</v>
      </c>
      <c r="J155" s="49" t="s">
        <v>89</v>
      </c>
      <c r="K155" s="197"/>
      <c r="L155" s="185"/>
      <c r="M155" s="185"/>
      <c r="N155" s="185"/>
      <c r="O155" s="185"/>
      <c r="P155" s="185"/>
      <c r="Q155" s="185"/>
      <c r="R155" s="185"/>
    </row>
    <row r="156" spans="1:23" ht="15.75" customHeight="1" x14ac:dyDescent="0.25">
      <c r="A156" s="49">
        <v>1702</v>
      </c>
      <c r="B156" s="50">
        <v>31</v>
      </c>
      <c r="C156" s="50"/>
      <c r="D156" s="50"/>
      <c r="E156" s="50"/>
      <c r="F156" s="50"/>
      <c r="G156" s="50"/>
      <c r="H156" s="50"/>
      <c r="I156" s="50"/>
      <c r="J156" s="50"/>
      <c r="K156" s="82"/>
      <c r="L156" s="141"/>
      <c r="M156" s="142"/>
      <c r="N156" s="143"/>
      <c r="O156" s="133"/>
      <c r="P156" s="51">
        <f>B156</f>
        <v>31</v>
      </c>
      <c r="Q156" s="134"/>
      <c r="R156" s="133"/>
    </row>
    <row r="157" spans="1:23" ht="15.75" customHeight="1" x14ac:dyDescent="0.25">
      <c r="A157" s="49">
        <v>1801</v>
      </c>
      <c r="B157" s="50"/>
      <c r="C157" s="50">
        <v>23</v>
      </c>
      <c r="D157" s="50"/>
      <c r="E157" s="50"/>
      <c r="F157" s="50"/>
      <c r="G157" s="50"/>
      <c r="H157" s="50"/>
      <c r="I157" s="50"/>
      <c r="J157" s="50"/>
      <c r="K157" s="82"/>
      <c r="L157" s="144"/>
      <c r="M157" s="81"/>
      <c r="N157" s="145"/>
      <c r="O157" s="52">
        <f>IF(C157=0,"",C157/B156)</f>
        <v>0.74193548387096775</v>
      </c>
      <c r="P157" s="53">
        <v>23</v>
      </c>
      <c r="Q157" s="124">
        <f t="shared" ref="Q157:Q164" si="12">IF(P157=0,"",P157/P156)</f>
        <v>0.74193548387096775</v>
      </c>
      <c r="R157" s="124">
        <f t="shared" ref="R157:R164" si="13">IF(P157=0,"",100%-Q157)</f>
        <v>0.25806451612903225</v>
      </c>
    </row>
    <row r="158" spans="1:23" ht="15.75" customHeight="1" x14ac:dyDescent="0.25">
      <c r="A158" s="49">
        <v>1802</v>
      </c>
      <c r="B158" s="50"/>
      <c r="C158" s="50"/>
      <c r="D158" s="50">
        <v>19</v>
      </c>
      <c r="E158" s="50"/>
      <c r="F158" s="50"/>
      <c r="G158" s="50"/>
      <c r="H158" s="50"/>
      <c r="I158" s="50"/>
      <c r="J158" s="50"/>
      <c r="K158" s="82"/>
      <c r="L158" s="144"/>
      <c r="M158" s="81"/>
      <c r="N158" s="145"/>
      <c r="O158" s="52">
        <f>IF(D158=0,"",D158/C157)</f>
        <v>0.82608695652173914</v>
      </c>
      <c r="P158" s="53">
        <v>23</v>
      </c>
      <c r="Q158" s="124">
        <f t="shared" si="12"/>
        <v>1</v>
      </c>
      <c r="R158" s="124">
        <f t="shared" si="13"/>
        <v>0</v>
      </c>
      <c r="S158" s="8">
        <f>P158/P156</f>
        <v>0.74193548387096775</v>
      </c>
    </row>
    <row r="159" spans="1:23" ht="15.75" customHeight="1" x14ac:dyDescent="0.25">
      <c r="A159" s="49">
        <v>1901</v>
      </c>
      <c r="B159" s="50"/>
      <c r="C159" s="50"/>
      <c r="D159" s="50"/>
      <c r="E159" s="50">
        <v>17</v>
      </c>
      <c r="F159" s="50"/>
      <c r="G159" s="50"/>
      <c r="H159" s="50"/>
      <c r="I159" s="50"/>
      <c r="J159" s="50"/>
      <c r="K159" s="82"/>
      <c r="L159" s="144"/>
      <c r="M159" s="81"/>
      <c r="N159" s="145"/>
      <c r="O159" s="52">
        <f>IF(E159=0,"",E159/D158)</f>
        <v>0.89473684210526316</v>
      </c>
      <c r="P159" s="53">
        <v>20</v>
      </c>
      <c r="Q159" s="124">
        <f t="shared" si="12"/>
        <v>0.86956521739130432</v>
      </c>
      <c r="R159" s="124">
        <f t="shared" si="13"/>
        <v>0.13043478260869568</v>
      </c>
    </row>
    <row r="160" spans="1:23" ht="15.75" customHeight="1" x14ac:dyDescent="0.25">
      <c r="A160" s="49">
        <v>1902</v>
      </c>
      <c r="B160" s="50"/>
      <c r="C160" s="50"/>
      <c r="D160" s="50"/>
      <c r="E160" s="50"/>
      <c r="F160" s="50">
        <v>17</v>
      </c>
      <c r="G160" s="50"/>
      <c r="H160" s="50"/>
      <c r="I160" s="50"/>
      <c r="J160" s="50"/>
      <c r="K160" s="82"/>
      <c r="L160" s="144"/>
      <c r="M160" s="81"/>
      <c r="N160" s="145"/>
      <c r="O160" s="52">
        <f>IF(F160=0,"",F160/E159)</f>
        <v>1</v>
      </c>
      <c r="P160" s="53">
        <v>19</v>
      </c>
      <c r="Q160" s="124">
        <f t="shared" si="12"/>
        <v>0.95</v>
      </c>
      <c r="R160" s="124">
        <f t="shared" si="13"/>
        <v>5.0000000000000044E-2</v>
      </c>
    </row>
    <row r="161" spans="1:18" ht="15.75" customHeight="1" x14ac:dyDescent="0.25">
      <c r="A161" s="49">
        <v>2001</v>
      </c>
      <c r="B161" s="50"/>
      <c r="C161" s="50"/>
      <c r="D161" s="50"/>
      <c r="E161" s="50"/>
      <c r="F161" s="50"/>
      <c r="G161" s="50">
        <v>17</v>
      </c>
      <c r="H161" s="50"/>
      <c r="I161" s="50"/>
      <c r="J161" s="50"/>
      <c r="K161" s="82"/>
      <c r="L161" s="144"/>
      <c r="M161" s="81"/>
      <c r="N161" s="145"/>
      <c r="O161" s="52">
        <f>IF(G161=0,"",G161/F160)</f>
        <v>1</v>
      </c>
      <c r="P161" s="53">
        <v>19</v>
      </c>
      <c r="Q161" s="124">
        <f t="shared" si="12"/>
        <v>1</v>
      </c>
      <c r="R161" s="124">
        <f t="shared" si="13"/>
        <v>0</v>
      </c>
    </row>
    <row r="162" spans="1:18" ht="15.75" customHeight="1" x14ac:dyDescent="0.25">
      <c r="A162" s="49">
        <v>2002</v>
      </c>
      <c r="B162" s="50"/>
      <c r="C162" s="50"/>
      <c r="D162" s="50"/>
      <c r="E162" s="50"/>
      <c r="F162" s="50"/>
      <c r="G162" s="50"/>
      <c r="H162" s="50">
        <v>16</v>
      </c>
      <c r="I162" s="50"/>
      <c r="J162" s="50"/>
      <c r="K162" s="82"/>
      <c r="L162" s="144"/>
      <c r="M162" s="81"/>
      <c r="N162" s="145"/>
      <c r="O162" s="52">
        <f>IF(H162=0,"",H162/G161)</f>
        <v>0.94117647058823528</v>
      </c>
      <c r="P162" s="53">
        <v>18</v>
      </c>
      <c r="Q162" s="124">
        <f t="shared" si="12"/>
        <v>0.94736842105263153</v>
      </c>
      <c r="R162" s="124">
        <f t="shared" si="13"/>
        <v>5.2631578947368474E-2</v>
      </c>
    </row>
    <row r="163" spans="1:18" ht="15.75" customHeight="1" x14ac:dyDescent="0.25">
      <c r="A163" s="49">
        <v>2101</v>
      </c>
      <c r="B163" s="50"/>
      <c r="C163" s="50"/>
      <c r="D163" s="50"/>
      <c r="E163" s="50"/>
      <c r="F163" s="50"/>
      <c r="G163" s="50"/>
      <c r="H163" s="50"/>
      <c r="I163" s="50">
        <v>15</v>
      </c>
      <c r="J163" s="50"/>
      <c r="K163" s="82"/>
      <c r="L163" s="144"/>
      <c r="M163" s="81"/>
      <c r="N163" s="145"/>
      <c r="O163" s="52">
        <f>IF(I163=0,"",I163/H162)</f>
        <v>0.9375</v>
      </c>
      <c r="P163" s="53">
        <v>18</v>
      </c>
      <c r="Q163" s="124">
        <f t="shared" si="12"/>
        <v>1</v>
      </c>
      <c r="R163" s="124">
        <f t="shared" si="13"/>
        <v>0</v>
      </c>
    </row>
    <row r="164" spans="1:18" ht="15.75" customHeight="1" x14ac:dyDescent="0.25">
      <c r="A164" s="49">
        <v>2102</v>
      </c>
      <c r="B164" s="50"/>
      <c r="C164" s="50"/>
      <c r="D164" s="50"/>
      <c r="E164" s="50"/>
      <c r="F164" s="50"/>
      <c r="G164" s="50"/>
      <c r="H164" s="50"/>
      <c r="I164" s="50"/>
      <c r="J164" s="50">
        <v>14</v>
      </c>
      <c r="K164" s="82">
        <v>14</v>
      </c>
      <c r="L164" s="144"/>
      <c r="M164" s="81"/>
      <c r="N164" s="145"/>
      <c r="O164" s="54">
        <f>IF(J164=0,"",J164/I163)</f>
        <v>0.93333333333333335</v>
      </c>
      <c r="P164" s="53">
        <v>18</v>
      </c>
      <c r="Q164" s="54">
        <f t="shared" si="12"/>
        <v>1</v>
      </c>
      <c r="R164" s="54">
        <f t="shared" si="13"/>
        <v>0</v>
      </c>
    </row>
    <row r="165" spans="1:18" ht="15.75" customHeight="1" x14ac:dyDescent="0.25">
      <c r="A165" s="49">
        <v>2201</v>
      </c>
      <c r="B165" s="50"/>
      <c r="C165" s="50"/>
      <c r="D165" s="50"/>
      <c r="E165" s="50"/>
      <c r="F165" s="50"/>
      <c r="G165" s="50"/>
      <c r="H165" s="50"/>
      <c r="I165" s="50"/>
      <c r="J165" s="50">
        <v>4</v>
      </c>
      <c r="K165" s="82">
        <v>2</v>
      </c>
      <c r="L165" s="144"/>
      <c r="M165" s="81"/>
      <c r="N165" s="137"/>
      <c r="O165" s="55"/>
      <c r="P165" s="53">
        <v>4</v>
      </c>
      <c r="Q165" s="55"/>
      <c r="R165" s="125"/>
    </row>
    <row r="166" spans="1:18" ht="15.75" customHeight="1" x14ac:dyDescent="0.25">
      <c r="A166" s="49">
        <v>2202</v>
      </c>
      <c r="B166" s="50"/>
      <c r="C166" s="50"/>
      <c r="D166" s="50"/>
      <c r="E166" s="50"/>
      <c r="F166" s="50"/>
      <c r="G166" s="50"/>
      <c r="H166" s="50"/>
      <c r="I166" s="50"/>
      <c r="J166" s="50">
        <v>1</v>
      </c>
      <c r="K166" s="82"/>
      <c r="L166" s="144"/>
      <c r="M166" s="81"/>
      <c r="N166" s="137"/>
      <c r="O166" s="79"/>
      <c r="P166" s="56">
        <v>2</v>
      </c>
      <c r="Q166" s="136"/>
      <c r="R166" s="79"/>
    </row>
    <row r="167" spans="1:18" ht="15.75" customHeight="1" x14ac:dyDescent="0.25">
      <c r="A167" s="49">
        <v>2301</v>
      </c>
      <c r="B167" s="50"/>
      <c r="C167" s="50"/>
      <c r="D167" s="50"/>
      <c r="E167" s="50"/>
      <c r="F167" s="50"/>
      <c r="G167" s="50"/>
      <c r="H167" s="50"/>
      <c r="I167" s="50"/>
      <c r="J167" s="50">
        <v>1</v>
      </c>
      <c r="K167" s="82"/>
      <c r="L167" s="144"/>
      <c r="M167" s="81"/>
      <c r="N167" s="137"/>
      <c r="O167" s="79"/>
      <c r="P167" s="156">
        <v>1</v>
      </c>
      <c r="Q167" s="136"/>
      <c r="R167" s="79"/>
    </row>
    <row r="168" spans="1:18" ht="15.75" customHeight="1" x14ac:dyDescent="0.25">
      <c r="A168" s="49">
        <v>2302</v>
      </c>
      <c r="B168" s="50"/>
      <c r="C168" s="50"/>
      <c r="D168" s="50"/>
      <c r="E168" s="50"/>
      <c r="F168" s="50"/>
      <c r="G168" s="50"/>
      <c r="H168" s="50"/>
      <c r="I168" s="50"/>
      <c r="J168" s="50">
        <v>1</v>
      </c>
      <c r="K168" s="82">
        <v>1</v>
      </c>
      <c r="L168" s="144"/>
      <c r="M168" s="81"/>
      <c r="N168" s="137"/>
      <c r="O168" s="154"/>
      <c r="P168" s="157">
        <v>1</v>
      </c>
      <c r="Q168" s="155"/>
      <c r="R168" s="79"/>
    </row>
    <row r="169" spans="1:18" ht="15.75" customHeight="1" x14ac:dyDescent="0.25">
      <c r="A169" s="49">
        <v>2401</v>
      </c>
      <c r="B169" s="50"/>
      <c r="C169" s="50"/>
      <c r="D169" s="50"/>
      <c r="E169" s="50"/>
      <c r="F169" s="50"/>
      <c r="G169" s="50"/>
      <c r="H169" s="50"/>
      <c r="I169" s="50"/>
      <c r="J169" s="50">
        <v>1</v>
      </c>
      <c r="K169" s="82">
        <v>1</v>
      </c>
      <c r="L169" s="144"/>
      <c r="M169" s="81"/>
      <c r="N169" s="137"/>
      <c r="O169" s="154"/>
      <c r="P169" s="157">
        <v>1</v>
      </c>
      <c r="Q169" s="155"/>
      <c r="R169" s="79"/>
    </row>
    <row r="170" spans="1:18" ht="15.75" customHeight="1" x14ac:dyDescent="0.25">
      <c r="A170" s="49">
        <v>2402</v>
      </c>
      <c r="B170" s="50"/>
      <c r="C170" s="50"/>
      <c r="D170" s="50"/>
      <c r="E170" s="50"/>
      <c r="F170" s="50"/>
      <c r="G170" s="50"/>
      <c r="H170" s="50"/>
      <c r="I170" s="50"/>
      <c r="J170" s="50"/>
      <c r="K170" s="82"/>
      <c r="L170" s="144"/>
      <c r="M170" s="81"/>
      <c r="N170" s="137"/>
      <c r="O170" s="126" t="s">
        <v>63</v>
      </c>
      <c r="P170" s="145">
        <v>10</v>
      </c>
      <c r="Q170" s="128">
        <f>K173</f>
        <v>18</v>
      </c>
      <c r="R170" s="129" t="s">
        <v>10</v>
      </c>
    </row>
    <row r="171" spans="1:18" ht="15.75" customHeight="1" x14ac:dyDescent="0.25">
      <c r="A171" s="49">
        <v>2501</v>
      </c>
      <c r="B171" s="50"/>
      <c r="C171" s="50"/>
      <c r="D171" s="50"/>
      <c r="E171" s="50"/>
      <c r="F171" s="50"/>
      <c r="G171" s="50"/>
      <c r="H171" s="50"/>
      <c r="I171" s="50"/>
      <c r="J171" s="50"/>
      <c r="K171" s="82"/>
      <c r="L171" s="144"/>
      <c r="M171" s="81"/>
      <c r="N171" s="137"/>
      <c r="O171" s="130" t="s">
        <v>64</v>
      </c>
      <c r="P171" s="57">
        <f>IF(P170/B156=0,"",P170/B156)</f>
        <v>0.32258064516129031</v>
      </c>
      <c r="Q171" s="131">
        <f>IF(P170/Q170=0,"",P170/Q170)</f>
        <v>0.55555555555555558</v>
      </c>
      <c r="R171" s="132" t="s">
        <v>65</v>
      </c>
    </row>
    <row r="172" spans="1:18" ht="15.75" customHeight="1" x14ac:dyDescent="0.25">
      <c r="A172" s="49">
        <v>2502</v>
      </c>
      <c r="B172" s="50"/>
      <c r="C172" s="50"/>
      <c r="D172" s="50"/>
      <c r="E172" s="50"/>
      <c r="F172" s="50"/>
      <c r="G172" s="50"/>
      <c r="H172" s="50"/>
      <c r="I172" s="50"/>
      <c r="J172" s="50"/>
      <c r="K172" s="82"/>
      <c r="L172" s="146"/>
      <c r="M172" s="147"/>
      <c r="N172" s="148"/>
      <c r="O172" s="92"/>
      <c r="P172" s="139"/>
      <c r="Q172" s="139"/>
      <c r="R172" s="140"/>
    </row>
    <row r="173" spans="1:18" ht="18" customHeight="1" x14ac:dyDescent="0.25">
      <c r="A173" s="28"/>
      <c r="B173" s="190" t="s">
        <v>90</v>
      </c>
      <c r="C173" s="190"/>
      <c r="D173" s="190"/>
      <c r="E173" s="190"/>
      <c r="F173" s="190"/>
      <c r="G173" s="190"/>
      <c r="H173" s="190"/>
      <c r="I173" s="190"/>
      <c r="J173" s="190"/>
      <c r="K173" s="59">
        <f>SUM(K156:K169)</f>
        <v>18</v>
      </c>
      <c r="L173" s="60">
        <f>IF(K164=0,"",K164/B156)</f>
        <v>0.45161290322580644</v>
      </c>
      <c r="M173" s="60">
        <f>IF(K173=0,"",K173/B156)</f>
        <v>0.58064516129032262</v>
      </c>
      <c r="N173" s="60">
        <f>IF(K164=0,"",M173-L173)</f>
        <v>0.12903225806451618</v>
      </c>
      <c r="O173" s="1"/>
      <c r="P173" s="29"/>
      <c r="Q173" s="25"/>
      <c r="R173" s="1"/>
    </row>
    <row r="174" spans="1:18" ht="12.75" customHeight="1" x14ac:dyDescent="0.2"/>
    <row r="175" spans="1:18" ht="12.75" customHeight="1" x14ac:dyDescent="0.2"/>
    <row r="176" spans="1:18" ht="26.25" customHeight="1" x14ac:dyDescent="0.4">
      <c r="B176" s="188" t="s">
        <v>101</v>
      </c>
      <c r="C176" s="189"/>
      <c r="D176" s="189"/>
      <c r="E176" s="189"/>
      <c r="F176" s="189"/>
      <c r="G176" s="189"/>
      <c r="H176" s="189"/>
      <c r="I176" s="189"/>
      <c r="J176" s="189"/>
      <c r="K176" s="123" t="s">
        <v>106</v>
      </c>
      <c r="L176" s="1"/>
      <c r="M176" s="1"/>
      <c r="N176" s="29"/>
      <c r="O176" s="1"/>
      <c r="P176" s="29"/>
      <c r="Q176" s="29"/>
      <c r="R176" s="29"/>
    </row>
    <row r="177" spans="1:19" ht="20.25" customHeight="1" x14ac:dyDescent="0.2">
      <c r="A177" s="192" t="s">
        <v>9</v>
      </c>
      <c r="B177" s="193" t="s">
        <v>80</v>
      </c>
      <c r="C177" s="194"/>
      <c r="D177" s="194"/>
      <c r="E177" s="194"/>
      <c r="F177" s="194"/>
      <c r="G177" s="194"/>
      <c r="H177" s="194"/>
      <c r="I177" s="194"/>
      <c r="J177" s="195"/>
      <c r="K177" s="196" t="s">
        <v>10</v>
      </c>
      <c r="L177" s="184" t="s">
        <v>2</v>
      </c>
      <c r="M177" s="184" t="s">
        <v>3</v>
      </c>
      <c r="N177" s="191" t="s">
        <v>4</v>
      </c>
      <c r="O177" s="184" t="s">
        <v>5</v>
      </c>
      <c r="P177" s="198" t="s">
        <v>6</v>
      </c>
      <c r="Q177" s="198" t="s">
        <v>7</v>
      </c>
      <c r="R177" s="184" t="s">
        <v>8</v>
      </c>
    </row>
    <row r="178" spans="1:19" ht="15.75" customHeight="1" x14ac:dyDescent="0.25">
      <c r="A178" s="185"/>
      <c r="B178" s="49" t="s">
        <v>81</v>
      </c>
      <c r="C178" s="49" t="s">
        <v>82</v>
      </c>
      <c r="D178" s="49" t="s">
        <v>83</v>
      </c>
      <c r="E178" s="49" t="s">
        <v>84</v>
      </c>
      <c r="F178" s="49" t="s">
        <v>85</v>
      </c>
      <c r="G178" s="49" t="s">
        <v>86</v>
      </c>
      <c r="H178" s="49" t="s">
        <v>87</v>
      </c>
      <c r="I178" s="49" t="s">
        <v>88</v>
      </c>
      <c r="J178" s="49" t="s">
        <v>89</v>
      </c>
      <c r="K178" s="197"/>
      <c r="L178" s="185"/>
      <c r="M178" s="185"/>
      <c r="N178" s="185"/>
      <c r="O178" s="185"/>
      <c r="P178" s="185"/>
      <c r="Q178" s="185"/>
      <c r="R178" s="185"/>
    </row>
    <row r="179" spans="1:19" ht="15.75" customHeight="1" x14ac:dyDescent="0.25">
      <c r="A179" s="49">
        <v>1801</v>
      </c>
      <c r="B179" s="50">
        <v>10</v>
      </c>
      <c r="C179" s="50"/>
      <c r="D179" s="50"/>
      <c r="E179" s="50"/>
      <c r="F179" s="50"/>
      <c r="G179" s="50"/>
      <c r="H179" s="50"/>
      <c r="I179" s="50"/>
      <c r="J179" s="50"/>
      <c r="K179" s="82"/>
      <c r="L179" s="141"/>
      <c r="M179" s="142"/>
      <c r="N179" s="143"/>
      <c r="O179" s="133"/>
      <c r="P179" s="51">
        <f>B179</f>
        <v>10</v>
      </c>
      <c r="Q179" s="134"/>
      <c r="R179" s="133"/>
    </row>
    <row r="180" spans="1:19" ht="15.75" customHeight="1" x14ac:dyDescent="0.25">
      <c r="A180" s="49">
        <v>1802</v>
      </c>
      <c r="B180" s="50"/>
      <c r="C180" s="50">
        <v>9</v>
      </c>
      <c r="D180" s="50"/>
      <c r="E180" s="50"/>
      <c r="F180" s="50"/>
      <c r="G180" s="50"/>
      <c r="H180" s="50"/>
      <c r="I180" s="50"/>
      <c r="J180" s="50"/>
      <c r="K180" s="82"/>
      <c r="L180" s="144"/>
      <c r="M180" s="81"/>
      <c r="N180" s="145"/>
      <c r="O180" s="52">
        <f>IF(C180=0,"",C180/B179)</f>
        <v>0.9</v>
      </c>
      <c r="P180" s="53">
        <v>9</v>
      </c>
      <c r="Q180" s="124">
        <f t="shared" ref="Q180:Q186" si="14">IF(P180=0,"",P180/P179)</f>
        <v>0.9</v>
      </c>
      <c r="R180" s="124">
        <f t="shared" ref="R180:R186" si="15">IF(P180=0,"",100%-Q180)</f>
        <v>9.9999999999999978E-2</v>
      </c>
    </row>
    <row r="181" spans="1:19" ht="15.75" customHeight="1" x14ac:dyDescent="0.25">
      <c r="A181" s="49">
        <v>1901</v>
      </c>
      <c r="B181" s="50"/>
      <c r="C181" s="50"/>
      <c r="D181" s="50">
        <v>6</v>
      </c>
      <c r="E181" s="50"/>
      <c r="F181" s="50"/>
      <c r="G181" s="50"/>
      <c r="H181" s="50"/>
      <c r="I181" s="50"/>
      <c r="J181" s="50"/>
      <c r="K181" s="82"/>
      <c r="L181" s="144"/>
      <c r="M181" s="81"/>
      <c r="N181" s="145"/>
      <c r="O181" s="52">
        <f>IF(D181=0,"",D181/C180)</f>
        <v>0.66666666666666663</v>
      </c>
      <c r="P181" s="53">
        <v>7</v>
      </c>
      <c r="Q181" s="124">
        <f t="shared" si="14"/>
        <v>0.77777777777777779</v>
      </c>
      <c r="R181" s="124">
        <f t="shared" si="15"/>
        <v>0.22222222222222221</v>
      </c>
      <c r="S181" s="8">
        <f>P181/P179</f>
        <v>0.7</v>
      </c>
    </row>
    <row r="182" spans="1:19" ht="15.75" customHeight="1" x14ac:dyDescent="0.25">
      <c r="A182" s="49">
        <v>1902</v>
      </c>
      <c r="B182" s="50"/>
      <c r="C182" s="50"/>
      <c r="D182" s="50"/>
      <c r="E182" s="50">
        <v>4</v>
      </c>
      <c r="F182" s="50"/>
      <c r="G182" s="50"/>
      <c r="H182" s="50"/>
      <c r="I182" s="50"/>
      <c r="J182" s="50"/>
      <c r="K182" s="82"/>
      <c r="L182" s="144"/>
      <c r="M182" s="81"/>
      <c r="N182" s="145"/>
      <c r="O182" s="52">
        <f>IF(E182=0,"",E182/D181)</f>
        <v>0.66666666666666663</v>
      </c>
      <c r="P182" s="53">
        <v>5</v>
      </c>
      <c r="Q182" s="124">
        <f t="shared" si="14"/>
        <v>0.7142857142857143</v>
      </c>
      <c r="R182" s="124">
        <f t="shared" si="15"/>
        <v>0.2857142857142857</v>
      </c>
    </row>
    <row r="183" spans="1:19" ht="15.75" customHeight="1" x14ac:dyDescent="0.25">
      <c r="A183" s="49">
        <v>2001</v>
      </c>
      <c r="B183" s="50"/>
      <c r="C183" s="50"/>
      <c r="D183" s="50"/>
      <c r="E183" s="50"/>
      <c r="F183" s="50">
        <v>4</v>
      </c>
      <c r="G183" s="50"/>
      <c r="H183" s="50"/>
      <c r="I183" s="50"/>
      <c r="J183" s="50"/>
      <c r="K183" s="82"/>
      <c r="L183" s="144"/>
      <c r="M183" s="81"/>
      <c r="N183" s="145"/>
      <c r="O183" s="52">
        <f>IF(F183=0,"",F183/E182)</f>
        <v>1</v>
      </c>
      <c r="P183" s="53">
        <v>5</v>
      </c>
      <c r="Q183" s="124">
        <f t="shared" si="14"/>
        <v>1</v>
      </c>
      <c r="R183" s="124">
        <f t="shared" si="15"/>
        <v>0</v>
      </c>
    </row>
    <row r="184" spans="1:19" ht="15.75" customHeight="1" x14ac:dyDescent="0.25">
      <c r="A184" s="49">
        <v>2002</v>
      </c>
      <c r="B184" s="50"/>
      <c r="C184" s="50"/>
      <c r="D184" s="50"/>
      <c r="E184" s="50"/>
      <c r="F184" s="50"/>
      <c r="G184" s="50">
        <v>4</v>
      </c>
      <c r="H184" s="50"/>
      <c r="I184" s="50"/>
      <c r="J184" s="50"/>
      <c r="K184" s="82"/>
      <c r="L184" s="144"/>
      <c r="M184" s="81"/>
      <c r="N184" s="145"/>
      <c r="O184" s="52">
        <f>IF(G184=0,"",G184/F183)</f>
        <v>1</v>
      </c>
      <c r="P184" s="53">
        <v>5</v>
      </c>
      <c r="Q184" s="124">
        <f t="shared" si="14"/>
        <v>1</v>
      </c>
      <c r="R184" s="124">
        <f t="shared" si="15"/>
        <v>0</v>
      </c>
    </row>
    <row r="185" spans="1:19" ht="15.75" customHeight="1" x14ac:dyDescent="0.25">
      <c r="A185" s="49">
        <v>2101</v>
      </c>
      <c r="B185" s="50"/>
      <c r="C185" s="50"/>
      <c r="D185" s="50"/>
      <c r="E185" s="50"/>
      <c r="F185" s="50"/>
      <c r="G185" s="50"/>
      <c r="H185" s="50">
        <v>4</v>
      </c>
      <c r="I185" s="50"/>
      <c r="J185" s="50"/>
      <c r="K185" s="82"/>
      <c r="L185" s="144"/>
      <c r="M185" s="81"/>
      <c r="N185" s="145"/>
      <c r="O185" s="52">
        <f>IF(H185=0,"",H185/G184)</f>
        <v>1</v>
      </c>
      <c r="P185" s="53">
        <v>5</v>
      </c>
      <c r="Q185" s="124">
        <f t="shared" si="14"/>
        <v>1</v>
      </c>
      <c r="R185" s="124">
        <f t="shared" si="15"/>
        <v>0</v>
      </c>
    </row>
    <row r="186" spans="1:19" ht="15.75" customHeight="1" x14ac:dyDescent="0.25">
      <c r="A186" s="49">
        <v>2102</v>
      </c>
      <c r="B186" s="50"/>
      <c r="C186" s="50"/>
      <c r="D186" s="50"/>
      <c r="E186" s="50"/>
      <c r="F186" s="50"/>
      <c r="G186" s="50"/>
      <c r="H186" s="50"/>
      <c r="I186" s="50">
        <v>4</v>
      </c>
      <c r="J186" s="50"/>
      <c r="K186" s="82"/>
      <c r="L186" s="144"/>
      <c r="M186" s="81"/>
      <c r="N186" s="145"/>
      <c r="O186" s="52">
        <f>IF(I186=0,"",I186/H185)</f>
        <v>1</v>
      </c>
      <c r="P186" s="53">
        <v>5</v>
      </c>
      <c r="Q186" s="124">
        <f t="shared" si="14"/>
        <v>1</v>
      </c>
      <c r="R186" s="54">
        <f t="shared" si="15"/>
        <v>0</v>
      </c>
    </row>
    <row r="187" spans="1:19" ht="15.75" customHeight="1" x14ac:dyDescent="0.25">
      <c r="A187" s="49">
        <v>2201</v>
      </c>
      <c r="B187" s="50"/>
      <c r="C187" s="50"/>
      <c r="D187" s="50"/>
      <c r="E187" s="50"/>
      <c r="F187" s="50"/>
      <c r="G187" s="50"/>
      <c r="H187" s="50"/>
      <c r="I187" s="50"/>
      <c r="J187" s="50">
        <v>4</v>
      </c>
      <c r="K187" s="82">
        <v>3</v>
      </c>
      <c r="L187" s="144"/>
      <c r="M187" s="81"/>
      <c r="N187" s="137"/>
      <c r="O187" s="55"/>
      <c r="P187" s="53">
        <v>5</v>
      </c>
      <c r="Q187" s="55"/>
      <c r="R187" s="125"/>
    </row>
    <row r="188" spans="1:19" ht="15.75" customHeight="1" x14ac:dyDescent="0.25">
      <c r="A188" s="49">
        <v>2202</v>
      </c>
      <c r="B188" s="50"/>
      <c r="C188" s="50"/>
      <c r="D188" s="50"/>
      <c r="E188" s="50"/>
      <c r="F188" s="50"/>
      <c r="G188" s="50"/>
      <c r="H188" s="50"/>
      <c r="I188" s="50"/>
      <c r="J188" s="50">
        <v>1</v>
      </c>
      <c r="K188" s="82"/>
      <c r="L188" s="144"/>
      <c r="M188" s="81"/>
      <c r="N188" s="137"/>
      <c r="O188" s="79"/>
      <c r="P188" s="56">
        <v>1</v>
      </c>
      <c r="Q188" s="136"/>
      <c r="R188" s="79"/>
    </row>
    <row r="189" spans="1:19" ht="15.75" customHeight="1" x14ac:dyDescent="0.25">
      <c r="A189" s="49">
        <v>2301</v>
      </c>
      <c r="B189" s="50"/>
      <c r="C189" s="50"/>
      <c r="D189" s="50"/>
      <c r="E189" s="50"/>
      <c r="F189" s="50"/>
      <c r="G189" s="50"/>
      <c r="H189" s="50"/>
      <c r="I189" s="50"/>
      <c r="J189" s="50">
        <v>1</v>
      </c>
      <c r="K189" s="82">
        <v>1</v>
      </c>
      <c r="L189" s="144"/>
      <c r="M189" s="81"/>
      <c r="N189" s="137"/>
      <c r="O189" s="79"/>
      <c r="P189" s="56">
        <v>2</v>
      </c>
      <c r="Q189" s="136"/>
      <c r="R189" s="79"/>
    </row>
    <row r="190" spans="1:19" ht="15.75" customHeight="1" x14ac:dyDescent="0.25">
      <c r="A190" s="49">
        <v>2302</v>
      </c>
      <c r="B190" s="50"/>
      <c r="C190" s="50"/>
      <c r="D190" s="50"/>
      <c r="E190" s="50"/>
      <c r="F190" s="50"/>
      <c r="G190" s="50"/>
      <c r="H190" s="50"/>
      <c r="I190" s="50"/>
      <c r="J190" s="50">
        <v>1</v>
      </c>
      <c r="K190" s="82">
        <v>1</v>
      </c>
      <c r="L190" s="144"/>
      <c r="M190" s="81"/>
      <c r="N190" s="137"/>
      <c r="O190" s="79"/>
      <c r="P190" s="56">
        <v>1</v>
      </c>
      <c r="Q190" s="136"/>
      <c r="R190" s="79"/>
    </row>
    <row r="191" spans="1:19" ht="15.75" customHeight="1" x14ac:dyDescent="0.25">
      <c r="A191" s="49">
        <v>2401</v>
      </c>
      <c r="B191" s="50"/>
      <c r="C191" s="50"/>
      <c r="D191" s="50"/>
      <c r="E191" s="50"/>
      <c r="F191" s="50"/>
      <c r="G191" s="50"/>
      <c r="H191" s="50"/>
      <c r="I191" s="50"/>
      <c r="J191" s="50"/>
      <c r="K191" s="82"/>
      <c r="L191" s="144"/>
      <c r="M191" s="81"/>
      <c r="N191" s="137"/>
      <c r="O191" s="81"/>
      <c r="P191" s="137"/>
      <c r="Q191" s="138"/>
      <c r="R191" s="79"/>
    </row>
    <row r="192" spans="1:19" ht="15.75" customHeight="1" x14ac:dyDescent="0.25">
      <c r="A192" s="49">
        <v>2402</v>
      </c>
      <c r="B192" s="50"/>
      <c r="C192" s="50"/>
      <c r="D192" s="50"/>
      <c r="E192" s="50"/>
      <c r="F192" s="50"/>
      <c r="G192" s="50"/>
      <c r="H192" s="50"/>
      <c r="I192" s="50"/>
      <c r="J192" s="50"/>
      <c r="K192" s="82"/>
      <c r="L192" s="144"/>
      <c r="M192" s="81"/>
      <c r="N192" s="137"/>
      <c r="O192" s="126" t="s">
        <v>63</v>
      </c>
      <c r="P192" s="127">
        <v>4</v>
      </c>
      <c r="Q192" s="128">
        <f>K195</f>
        <v>5</v>
      </c>
      <c r="R192" s="129" t="s">
        <v>10</v>
      </c>
    </row>
    <row r="193" spans="1:22" ht="15.75" customHeight="1" x14ac:dyDescent="0.25">
      <c r="A193" s="49">
        <v>2501</v>
      </c>
      <c r="B193" s="50"/>
      <c r="C193" s="50"/>
      <c r="D193" s="50"/>
      <c r="E193" s="50"/>
      <c r="F193" s="50"/>
      <c r="G193" s="50"/>
      <c r="H193" s="50"/>
      <c r="I193" s="50"/>
      <c r="J193" s="50"/>
      <c r="K193" s="82"/>
      <c r="L193" s="144"/>
      <c r="M193" s="81"/>
      <c r="N193" s="137"/>
      <c r="O193" s="130" t="s">
        <v>64</v>
      </c>
      <c r="P193" s="57">
        <f>IF(P192/B179=0,"",P192/B179)</f>
        <v>0.4</v>
      </c>
      <c r="Q193" s="131">
        <f>IF(P192/Q192=0,"",P192/Q192)</f>
        <v>0.8</v>
      </c>
      <c r="R193" s="132" t="s">
        <v>65</v>
      </c>
    </row>
    <row r="194" spans="1:22" ht="15.75" customHeight="1" x14ac:dyDescent="0.25">
      <c r="A194" s="49">
        <v>2502</v>
      </c>
      <c r="B194" s="50"/>
      <c r="C194" s="50"/>
      <c r="D194" s="50"/>
      <c r="E194" s="50"/>
      <c r="F194" s="50"/>
      <c r="G194" s="50"/>
      <c r="H194" s="50"/>
      <c r="I194" s="50"/>
      <c r="J194" s="50"/>
      <c r="K194" s="82"/>
      <c r="L194" s="146"/>
      <c r="M194" s="147"/>
      <c r="N194" s="148"/>
      <c r="O194" s="92"/>
      <c r="P194" s="139"/>
      <c r="Q194" s="139"/>
      <c r="R194" s="140"/>
    </row>
    <row r="195" spans="1:22" ht="18" customHeight="1" x14ac:dyDescent="0.25">
      <c r="A195" s="28"/>
      <c r="B195" s="190" t="s">
        <v>90</v>
      </c>
      <c r="C195" s="190"/>
      <c r="D195" s="190"/>
      <c r="E195" s="190"/>
      <c r="F195" s="190"/>
      <c r="G195" s="190"/>
      <c r="H195" s="190"/>
      <c r="I195" s="190"/>
      <c r="J195" s="190"/>
      <c r="K195" s="59">
        <f>SUM(K179:K191)</f>
        <v>5</v>
      </c>
      <c r="L195" s="60">
        <f>IF(K187=0,"",K187/B179)</f>
        <v>0.3</v>
      </c>
      <c r="M195" s="60">
        <f>IF(K195=0,"",K195/B179)</f>
        <v>0.5</v>
      </c>
      <c r="N195" s="60">
        <f>M195-L195</f>
        <v>0.2</v>
      </c>
      <c r="O195" s="1"/>
      <c r="P195" s="29"/>
      <c r="Q195" s="25"/>
      <c r="R195" s="1"/>
    </row>
    <row r="196" spans="1:22" ht="12.75" customHeight="1" x14ac:dyDescent="0.2"/>
    <row r="197" spans="1:22" ht="12.75" customHeight="1" x14ac:dyDescent="0.2"/>
    <row r="198" spans="1:22" ht="26.25" customHeight="1" x14ac:dyDescent="0.4">
      <c r="B198" s="188" t="s">
        <v>101</v>
      </c>
      <c r="C198" s="189"/>
      <c r="D198" s="189"/>
      <c r="E198" s="189"/>
      <c r="F198" s="189"/>
      <c r="G198" s="189"/>
      <c r="H198" s="189"/>
      <c r="I198" s="189"/>
      <c r="J198" s="189"/>
      <c r="K198" s="123" t="s">
        <v>107</v>
      </c>
      <c r="L198" s="1"/>
      <c r="M198" s="1"/>
      <c r="N198" s="29"/>
      <c r="O198" s="1"/>
      <c r="P198" s="29"/>
      <c r="Q198" s="29"/>
      <c r="R198" s="29"/>
      <c r="V198" s="99">
        <f>AVERAGE(L195,L216)</f>
        <v>0.32999999999999996</v>
      </c>
    </row>
    <row r="199" spans="1:22" ht="20.25" customHeight="1" x14ac:dyDescent="0.2">
      <c r="A199" s="192" t="s">
        <v>9</v>
      </c>
      <c r="B199" s="193" t="s">
        <v>80</v>
      </c>
      <c r="C199" s="194"/>
      <c r="D199" s="194"/>
      <c r="E199" s="194"/>
      <c r="F199" s="194"/>
      <c r="G199" s="194"/>
      <c r="H199" s="194"/>
      <c r="I199" s="194"/>
      <c r="J199" s="195"/>
      <c r="K199" s="196" t="s">
        <v>10</v>
      </c>
      <c r="L199" s="184" t="s">
        <v>2</v>
      </c>
      <c r="M199" s="184" t="s">
        <v>3</v>
      </c>
      <c r="N199" s="191" t="s">
        <v>4</v>
      </c>
      <c r="O199" s="184" t="s">
        <v>5</v>
      </c>
      <c r="P199" s="198" t="s">
        <v>6</v>
      </c>
      <c r="Q199" s="198" t="s">
        <v>7</v>
      </c>
      <c r="R199" s="184" t="s">
        <v>8</v>
      </c>
    </row>
    <row r="200" spans="1:22" ht="15.75" customHeight="1" x14ac:dyDescent="0.25">
      <c r="A200" s="185"/>
      <c r="B200" s="49" t="s">
        <v>81</v>
      </c>
      <c r="C200" s="49" t="s">
        <v>82</v>
      </c>
      <c r="D200" s="49" t="s">
        <v>83</v>
      </c>
      <c r="E200" s="49" t="s">
        <v>84</v>
      </c>
      <c r="F200" s="49" t="s">
        <v>85</v>
      </c>
      <c r="G200" s="49" t="s">
        <v>86</v>
      </c>
      <c r="H200" s="49" t="s">
        <v>87</v>
      </c>
      <c r="I200" s="49" t="s">
        <v>88</v>
      </c>
      <c r="J200" s="49" t="s">
        <v>89</v>
      </c>
      <c r="K200" s="197"/>
      <c r="L200" s="185"/>
      <c r="M200" s="185"/>
      <c r="N200" s="185"/>
      <c r="O200" s="185"/>
      <c r="P200" s="185"/>
      <c r="Q200" s="185"/>
      <c r="R200" s="185"/>
    </row>
    <row r="201" spans="1:22" ht="15.75" customHeight="1" x14ac:dyDescent="0.25">
      <c r="A201" s="49">
        <v>1802</v>
      </c>
      <c r="B201" s="50">
        <v>25</v>
      </c>
      <c r="C201" s="50"/>
      <c r="D201" s="50"/>
      <c r="E201" s="50"/>
      <c r="F201" s="50"/>
      <c r="G201" s="50"/>
      <c r="H201" s="50"/>
      <c r="I201" s="50"/>
      <c r="J201" s="50"/>
      <c r="K201" s="82"/>
      <c r="L201" s="141"/>
      <c r="M201" s="142"/>
      <c r="N201" s="143"/>
      <c r="O201" s="133"/>
      <c r="P201" s="51">
        <f>B201</f>
        <v>25</v>
      </c>
      <c r="Q201" s="134"/>
      <c r="R201" s="133"/>
    </row>
    <row r="202" spans="1:22" ht="15.75" customHeight="1" x14ac:dyDescent="0.25">
      <c r="A202" s="49">
        <v>1901</v>
      </c>
      <c r="B202" s="50"/>
      <c r="C202" s="50">
        <v>18</v>
      </c>
      <c r="D202" s="50"/>
      <c r="E202" s="50"/>
      <c r="F202" s="50"/>
      <c r="G202" s="50"/>
      <c r="H202" s="50"/>
      <c r="I202" s="50"/>
      <c r="J202" s="50"/>
      <c r="K202" s="82"/>
      <c r="L202" s="144"/>
      <c r="M202" s="81"/>
      <c r="N202" s="145"/>
      <c r="O202" s="52">
        <f>IF(C202=0,"",C202/B201)</f>
        <v>0.72</v>
      </c>
      <c r="P202" s="53">
        <v>18</v>
      </c>
      <c r="Q202" s="124">
        <f t="shared" ref="Q202:Q208" si="16">IF(P202=0,"",P202/P201)</f>
        <v>0.72</v>
      </c>
      <c r="R202" s="124">
        <f t="shared" ref="R202:R208" si="17">IF(P202=0,"",100%-Q202)</f>
        <v>0.28000000000000003</v>
      </c>
    </row>
    <row r="203" spans="1:22" ht="15.75" customHeight="1" x14ac:dyDescent="0.25">
      <c r="A203" s="49">
        <v>1902</v>
      </c>
      <c r="B203" s="50"/>
      <c r="C203" s="50"/>
      <c r="D203" s="50">
        <v>14</v>
      </c>
      <c r="E203" s="50"/>
      <c r="F203" s="50"/>
      <c r="G203" s="50"/>
      <c r="H203" s="50"/>
      <c r="I203" s="50"/>
      <c r="J203" s="50"/>
      <c r="K203" s="82"/>
      <c r="L203" s="144"/>
      <c r="M203" s="81"/>
      <c r="N203" s="145"/>
      <c r="O203" s="52">
        <f>IF(D203=0,"",D203/C202)</f>
        <v>0.77777777777777779</v>
      </c>
      <c r="P203" s="53">
        <v>15</v>
      </c>
      <c r="Q203" s="124">
        <f t="shared" si="16"/>
        <v>0.83333333333333337</v>
      </c>
      <c r="R203" s="124">
        <f t="shared" si="17"/>
        <v>0.16666666666666663</v>
      </c>
      <c r="S203" s="8">
        <f>P203/P201</f>
        <v>0.6</v>
      </c>
    </row>
    <row r="204" spans="1:22" ht="15.75" customHeight="1" x14ac:dyDescent="0.25">
      <c r="A204" s="49">
        <v>2001</v>
      </c>
      <c r="B204" s="50"/>
      <c r="C204" s="50"/>
      <c r="D204" s="50"/>
      <c r="E204" s="50">
        <v>14</v>
      </c>
      <c r="F204" s="50"/>
      <c r="G204" s="50"/>
      <c r="H204" s="50"/>
      <c r="I204" s="50"/>
      <c r="J204" s="50"/>
      <c r="K204" s="82"/>
      <c r="L204" s="144"/>
      <c r="M204" s="81"/>
      <c r="N204" s="145"/>
      <c r="O204" s="52">
        <f>IF(E204=0,"",E204/D203)</f>
        <v>1</v>
      </c>
      <c r="P204" s="53">
        <v>15</v>
      </c>
      <c r="Q204" s="124">
        <f t="shared" si="16"/>
        <v>1</v>
      </c>
      <c r="R204" s="124">
        <f t="shared" si="17"/>
        <v>0</v>
      </c>
    </row>
    <row r="205" spans="1:22" ht="15.75" customHeight="1" x14ac:dyDescent="0.25">
      <c r="A205" s="49">
        <v>2002</v>
      </c>
      <c r="B205" s="50"/>
      <c r="C205" s="50"/>
      <c r="D205" s="50"/>
      <c r="E205" s="50"/>
      <c r="F205" s="50">
        <v>13</v>
      </c>
      <c r="G205" s="50"/>
      <c r="H205" s="50"/>
      <c r="I205" s="50"/>
      <c r="J205" s="50"/>
      <c r="K205" s="82"/>
      <c r="L205" s="144"/>
      <c r="M205" s="81"/>
      <c r="N205" s="145"/>
      <c r="O205" s="52">
        <f>IF(F205=0,"",F205/E204)</f>
        <v>0.9285714285714286</v>
      </c>
      <c r="P205" s="53">
        <v>15</v>
      </c>
      <c r="Q205" s="124">
        <f t="shared" si="16"/>
        <v>1</v>
      </c>
      <c r="R205" s="124">
        <f t="shared" si="17"/>
        <v>0</v>
      </c>
    </row>
    <row r="206" spans="1:22" ht="15.75" customHeight="1" x14ac:dyDescent="0.25">
      <c r="A206" s="49">
        <v>2101</v>
      </c>
      <c r="B206" s="50"/>
      <c r="C206" s="50"/>
      <c r="D206" s="50"/>
      <c r="E206" s="50"/>
      <c r="F206" s="50"/>
      <c r="G206" s="50">
        <v>12</v>
      </c>
      <c r="H206" s="50"/>
      <c r="I206" s="50"/>
      <c r="J206" s="50"/>
      <c r="K206" s="82"/>
      <c r="L206" s="144"/>
      <c r="M206" s="81"/>
      <c r="N206" s="145"/>
      <c r="O206" s="52">
        <f>IF(G206=0,"",G206/F205)</f>
        <v>0.92307692307692313</v>
      </c>
      <c r="P206" s="53">
        <v>13</v>
      </c>
      <c r="Q206" s="124">
        <f t="shared" si="16"/>
        <v>0.8666666666666667</v>
      </c>
      <c r="R206" s="124">
        <f t="shared" si="17"/>
        <v>0.1333333333333333</v>
      </c>
    </row>
    <row r="207" spans="1:22" ht="15.75" customHeight="1" x14ac:dyDescent="0.25">
      <c r="A207" s="49">
        <v>2102</v>
      </c>
      <c r="B207" s="50"/>
      <c r="C207" s="50"/>
      <c r="D207" s="50"/>
      <c r="E207" s="50"/>
      <c r="F207" s="50"/>
      <c r="G207" s="50"/>
      <c r="H207" s="50">
        <v>12</v>
      </c>
      <c r="I207" s="50"/>
      <c r="J207" s="50"/>
      <c r="K207" s="82"/>
      <c r="L207" s="144"/>
      <c r="M207" s="81"/>
      <c r="N207" s="145"/>
      <c r="O207" s="52">
        <f>IF(H207=0,"",H207/G206)</f>
        <v>1</v>
      </c>
      <c r="P207" s="53">
        <v>13</v>
      </c>
      <c r="Q207" s="124">
        <f t="shared" si="16"/>
        <v>1</v>
      </c>
      <c r="R207" s="124">
        <f t="shared" si="17"/>
        <v>0</v>
      </c>
    </row>
    <row r="208" spans="1:22" ht="15.75" customHeight="1" x14ac:dyDescent="0.25">
      <c r="A208" s="49">
        <v>2201</v>
      </c>
      <c r="B208" s="50"/>
      <c r="C208" s="50"/>
      <c r="D208" s="50"/>
      <c r="E208" s="50"/>
      <c r="F208" s="50"/>
      <c r="G208" s="50"/>
      <c r="H208" s="50"/>
      <c r="I208" s="50">
        <v>12</v>
      </c>
      <c r="J208" s="50"/>
      <c r="K208" s="82"/>
      <c r="L208" s="144"/>
      <c r="M208" s="81"/>
      <c r="N208" s="145"/>
      <c r="O208" s="54">
        <f>IF(I208=0,"",I208/H207)</f>
        <v>1</v>
      </c>
      <c r="P208" s="53">
        <v>12</v>
      </c>
      <c r="Q208" s="124">
        <f t="shared" si="16"/>
        <v>0.92307692307692313</v>
      </c>
      <c r="R208" s="54">
        <f t="shared" si="17"/>
        <v>7.6923076923076872E-2</v>
      </c>
    </row>
    <row r="209" spans="1:19" ht="15.75" customHeight="1" x14ac:dyDescent="0.25">
      <c r="A209" s="49">
        <v>2202</v>
      </c>
      <c r="B209" s="50"/>
      <c r="C209" s="50"/>
      <c r="D209" s="50"/>
      <c r="E209" s="50"/>
      <c r="F209" s="50"/>
      <c r="G209" s="50"/>
      <c r="H209" s="50"/>
      <c r="I209" s="50"/>
      <c r="J209" s="50">
        <v>10</v>
      </c>
      <c r="K209" s="82">
        <v>9</v>
      </c>
      <c r="L209" s="144"/>
      <c r="M209" s="81"/>
      <c r="N209" s="137"/>
      <c r="O209" s="55"/>
      <c r="P209" s="53">
        <v>10</v>
      </c>
      <c r="Q209" s="55"/>
      <c r="R209" s="125"/>
    </row>
    <row r="210" spans="1:19" ht="15.75" customHeight="1" x14ac:dyDescent="0.25">
      <c r="A210" s="49">
        <v>2301</v>
      </c>
      <c r="B210" s="50"/>
      <c r="C210" s="50"/>
      <c r="D210" s="50"/>
      <c r="E210" s="50"/>
      <c r="F210" s="50"/>
      <c r="G210" s="50"/>
      <c r="H210" s="50"/>
      <c r="I210" s="50"/>
      <c r="J210" s="50">
        <v>1</v>
      </c>
      <c r="K210" s="82">
        <v>1</v>
      </c>
      <c r="L210" s="144"/>
      <c r="M210" s="81"/>
      <c r="N210" s="137"/>
      <c r="O210" s="79"/>
      <c r="P210" s="56">
        <v>1</v>
      </c>
      <c r="Q210" s="136"/>
      <c r="R210" s="79"/>
    </row>
    <row r="211" spans="1:19" ht="15.75" customHeight="1" x14ac:dyDescent="0.25">
      <c r="A211" s="49">
        <v>2302</v>
      </c>
      <c r="B211" s="50"/>
      <c r="C211" s="50"/>
      <c r="D211" s="50"/>
      <c r="E211" s="50"/>
      <c r="F211" s="50"/>
      <c r="G211" s="50"/>
      <c r="H211" s="50"/>
      <c r="I211" s="50"/>
      <c r="J211" s="50">
        <v>1</v>
      </c>
      <c r="K211" s="82">
        <v>1</v>
      </c>
      <c r="L211" s="144"/>
      <c r="M211" s="81"/>
      <c r="N211" s="137"/>
      <c r="O211" s="79"/>
      <c r="P211" s="56">
        <v>1</v>
      </c>
      <c r="Q211" s="136"/>
      <c r="R211" s="79"/>
    </row>
    <row r="212" spans="1:19" ht="15.75" customHeight="1" x14ac:dyDescent="0.25">
      <c r="A212" s="49">
        <v>2401</v>
      </c>
      <c r="B212" s="50"/>
      <c r="C212" s="50"/>
      <c r="D212" s="50"/>
      <c r="E212" s="50"/>
      <c r="F212" s="50"/>
      <c r="G212" s="50"/>
      <c r="H212" s="50"/>
      <c r="I212" s="50"/>
      <c r="J212" s="50"/>
      <c r="K212" s="82"/>
      <c r="L212" s="144"/>
      <c r="M212" s="81"/>
      <c r="N212" s="137"/>
      <c r="O212" s="79"/>
      <c r="P212" s="56"/>
      <c r="Q212" s="136"/>
      <c r="R212" s="79"/>
    </row>
    <row r="213" spans="1:19" ht="15.75" customHeight="1" x14ac:dyDescent="0.25">
      <c r="A213" s="49">
        <v>2402</v>
      </c>
      <c r="B213" s="50"/>
      <c r="C213" s="50"/>
      <c r="D213" s="50"/>
      <c r="E213" s="50"/>
      <c r="F213" s="50"/>
      <c r="G213" s="50"/>
      <c r="H213" s="50"/>
      <c r="I213" s="50"/>
      <c r="J213" s="50"/>
      <c r="K213" s="82"/>
      <c r="L213" s="144"/>
      <c r="M213" s="81"/>
      <c r="N213" s="137"/>
      <c r="O213" s="126" t="s">
        <v>63</v>
      </c>
      <c r="P213" s="127">
        <v>9</v>
      </c>
      <c r="Q213" s="128">
        <f>IF(SUM(K203:K211)=0,"",SUM(K203:K211))</f>
        <v>11</v>
      </c>
      <c r="R213" s="129" t="s">
        <v>10</v>
      </c>
    </row>
    <row r="214" spans="1:19" ht="15.75" customHeight="1" x14ac:dyDescent="0.25">
      <c r="A214" s="49">
        <v>2501</v>
      </c>
      <c r="B214" s="50"/>
      <c r="C214" s="50"/>
      <c r="D214" s="50"/>
      <c r="E214" s="50"/>
      <c r="F214" s="50"/>
      <c r="G214" s="50"/>
      <c r="H214" s="50"/>
      <c r="I214" s="50"/>
      <c r="J214" s="50"/>
      <c r="K214" s="82"/>
      <c r="L214" s="144"/>
      <c r="M214" s="81"/>
      <c r="N214" s="137"/>
      <c r="O214" s="130" t="s">
        <v>64</v>
      </c>
      <c r="P214" s="57">
        <f>IF(P213/B201=0,"",P213/B201)</f>
        <v>0.36</v>
      </c>
      <c r="Q214" s="131">
        <f>IF(P213/Q213=0,"",P213/Q213)</f>
        <v>0.81818181818181823</v>
      </c>
      <c r="R214" s="132" t="s">
        <v>65</v>
      </c>
    </row>
    <row r="215" spans="1:19" ht="15.75" customHeight="1" x14ac:dyDescent="0.25">
      <c r="A215" s="49">
        <v>2502</v>
      </c>
      <c r="B215" s="50"/>
      <c r="C215" s="50"/>
      <c r="D215" s="50"/>
      <c r="E215" s="50"/>
      <c r="F215" s="50"/>
      <c r="G215" s="50"/>
      <c r="H215" s="50"/>
      <c r="I215" s="50"/>
      <c r="J215" s="50"/>
      <c r="K215" s="82"/>
      <c r="L215" s="146"/>
      <c r="M215" s="147"/>
      <c r="N215" s="148"/>
      <c r="O215" s="92"/>
      <c r="P215" s="139"/>
      <c r="Q215" s="139"/>
      <c r="R215" s="140"/>
    </row>
    <row r="216" spans="1:19" ht="18" customHeight="1" x14ac:dyDescent="0.25">
      <c r="A216" s="28"/>
      <c r="B216" s="190" t="s">
        <v>90</v>
      </c>
      <c r="C216" s="190"/>
      <c r="D216" s="190"/>
      <c r="E216" s="190"/>
      <c r="F216" s="190"/>
      <c r="G216" s="190"/>
      <c r="H216" s="190"/>
      <c r="I216" s="190"/>
      <c r="J216" s="190"/>
      <c r="K216" s="59">
        <f>SUM(K201:K212)</f>
        <v>11</v>
      </c>
      <c r="L216" s="60">
        <f>IF(K209=0,"",K209/B201)</f>
        <v>0.36</v>
      </c>
      <c r="M216" s="60">
        <f>IF(K216=0,"",K216/B201)</f>
        <v>0.44</v>
      </c>
      <c r="N216" s="60">
        <f>M216-L216</f>
        <v>8.0000000000000016E-2</v>
      </c>
      <c r="O216" s="1"/>
      <c r="P216" s="29"/>
      <c r="Q216" s="25"/>
      <c r="R216" s="1"/>
    </row>
    <row r="217" spans="1:19" ht="12.75" customHeight="1" x14ac:dyDescent="0.2"/>
    <row r="218" spans="1:19" ht="12.75" customHeight="1" x14ac:dyDescent="0.2"/>
    <row r="219" spans="1:19" ht="26.25" customHeight="1" x14ac:dyDescent="0.4">
      <c r="B219" s="188" t="s">
        <v>101</v>
      </c>
      <c r="C219" s="189"/>
      <c r="D219" s="189"/>
      <c r="E219" s="189"/>
      <c r="F219" s="189"/>
      <c r="G219" s="189"/>
      <c r="H219" s="189"/>
      <c r="I219" s="189"/>
      <c r="J219" s="189"/>
      <c r="K219" s="123" t="s">
        <v>108</v>
      </c>
      <c r="L219" s="1"/>
      <c r="M219" s="1"/>
      <c r="N219" s="29"/>
      <c r="O219" s="1"/>
      <c r="P219" s="29"/>
      <c r="Q219" s="29"/>
      <c r="R219" s="29"/>
    </row>
    <row r="220" spans="1:19" ht="20.25" customHeight="1" x14ac:dyDescent="0.2">
      <c r="A220" s="192" t="s">
        <v>9</v>
      </c>
      <c r="B220" s="193" t="s">
        <v>80</v>
      </c>
      <c r="C220" s="194"/>
      <c r="D220" s="194"/>
      <c r="E220" s="194"/>
      <c r="F220" s="194"/>
      <c r="G220" s="194"/>
      <c r="H220" s="194"/>
      <c r="I220" s="194"/>
      <c r="J220" s="195"/>
      <c r="K220" s="196" t="s">
        <v>10</v>
      </c>
      <c r="L220" s="184" t="s">
        <v>2</v>
      </c>
      <c r="M220" s="184" t="s">
        <v>3</v>
      </c>
      <c r="N220" s="191" t="s">
        <v>4</v>
      </c>
      <c r="O220" s="184" t="s">
        <v>5</v>
      </c>
      <c r="P220" s="198" t="s">
        <v>6</v>
      </c>
      <c r="Q220" s="198" t="s">
        <v>7</v>
      </c>
      <c r="R220" s="184" t="s">
        <v>8</v>
      </c>
    </row>
    <row r="221" spans="1:19" ht="15.75" customHeight="1" x14ac:dyDescent="0.25">
      <c r="A221" s="185"/>
      <c r="B221" s="49" t="s">
        <v>81</v>
      </c>
      <c r="C221" s="49" t="s">
        <v>82</v>
      </c>
      <c r="D221" s="49" t="s">
        <v>83</v>
      </c>
      <c r="E221" s="49" t="s">
        <v>84</v>
      </c>
      <c r="F221" s="49" t="s">
        <v>85</v>
      </c>
      <c r="G221" s="49" t="s">
        <v>86</v>
      </c>
      <c r="H221" s="49" t="s">
        <v>87</v>
      </c>
      <c r="I221" s="49" t="s">
        <v>88</v>
      </c>
      <c r="J221" s="49" t="s">
        <v>89</v>
      </c>
      <c r="K221" s="197"/>
      <c r="L221" s="185"/>
      <c r="M221" s="185"/>
      <c r="N221" s="185"/>
      <c r="O221" s="185"/>
      <c r="P221" s="185"/>
      <c r="Q221" s="185"/>
      <c r="R221" s="185"/>
    </row>
    <row r="222" spans="1:19" ht="15.75" customHeight="1" x14ac:dyDescent="0.25">
      <c r="A222" s="49">
        <v>1901</v>
      </c>
      <c r="B222" s="50">
        <v>12</v>
      </c>
      <c r="C222" s="50"/>
      <c r="D222" s="50"/>
      <c r="E222" s="50"/>
      <c r="F222" s="50"/>
      <c r="G222" s="50"/>
      <c r="H222" s="50"/>
      <c r="I222" s="50"/>
      <c r="J222" s="50"/>
      <c r="K222" s="82"/>
      <c r="L222" s="141"/>
      <c r="M222" s="142"/>
      <c r="N222" s="143"/>
      <c r="O222" s="133"/>
      <c r="P222" s="51">
        <f>B222</f>
        <v>12</v>
      </c>
      <c r="Q222" s="134"/>
      <c r="R222" s="133"/>
    </row>
    <row r="223" spans="1:19" ht="15.75" customHeight="1" x14ac:dyDescent="0.25">
      <c r="A223" s="49">
        <v>1902</v>
      </c>
      <c r="B223" s="50"/>
      <c r="C223" s="50">
        <v>12</v>
      </c>
      <c r="D223" s="50"/>
      <c r="E223" s="50"/>
      <c r="F223" s="50"/>
      <c r="G223" s="50"/>
      <c r="H223" s="50"/>
      <c r="I223" s="50"/>
      <c r="J223" s="50"/>
      <c r="K223" s="82"/>
      <c r="L223" s="144"/>
      <c r="M223" s="81"/>
      <c r="N223" s="145"/>
      <c r="O223" s="52">
        <f>IF(C223=0,"",C223/B222)</f>
        <v>1</v>
      </c>
      <c r="P223" s="53">
        <v>12</v>
      </c>
      <c r="Q223" s="124">
        <f t="shared" ref="Q223:Q230" si="18">IF(P223=0,"",P223/P222)</f>
        <v>1</v>
      </c>
      <c r="R223" s="124">
        <f t="shared" ref="R223:R230" si="19">IF(P223=0,"",100%-Q223)</f>
        <v>0</v>
      </c>
    </row>
    <row r="224" spans="1:19" ht="15.75" customHeight="1" x14ac:dyDescent="0.25">
      <c r="A224" s="49">
        <v>2001</v>
      </c>
      <c r="B224" s="50"/>
      <c r="C224" s="50"/>
      <c r="D224" s="50">
        <v>11</v>
      </c>
      <c r="E224" s="50"/>
      <c r="F224" s="50"/>
      <c r="G224" s="50"/>
      <c r="H224" s="50"/>
      <c r="I224" s="50"/>
      <c r="J224" s="50"/>
      <c r="K224" s="82"/>
      <c r="L224" s="144"/>
      <c r="M224" s="81"/>
      <c r="N224" s="145"/>
      <c r="O224" s="52">
        <f>IF(D224=0,"",D224/C223)</f>
        <v>0.91666666666666663</v>
      </c>
      <c r="P224" s="53">
        <v>12</v>
      </c>
      <c r="Q224" s="124">
        <f t="shared" si="18"/>
        <v>1</v>
      </c>
      <c r="R224" s="124">
        <f t="shared" si="19"/>
        <v>0</v>
      </c>
      <c r="S224" s="8">
        <f>P224/P222</f>
        <v>1</v>
      </c>
    </row>
    <row r="225" spans="1:18" ht="15.75" customHeight="1" x14ac:dyDescent="0.25">
      <c r="A225" s="49">
        <v>2002</v>
      </c>
      <c r="B225" s="50"/>
      <c r="C225" s="50"/>
      <c r="D225" s="50"/>
      <c r="E225" s="50">
        <v>10</v>
      </c>
      <c r="F225" s="50"/>
      <c r="G225" s="50"/>
      <c r="H225" s="50"/>
      <c r="I225" s="50"/>
      <c r="J225" s="50"/>
      <c r="K225" s="82"/>
      <c r="L225" s="144"/>
      <c r="M225" s="81"/>
      <c r="N225" s="145"/>
      <c r="O225" s="52">
        <f>IF(E225=0,"",E225/D224)</f>
        <v>0.90909090909090906</v>
      </c>
      <c r="P225" s="53">
        <v>11</v>
      </c>
      <c r="Q225" s="124">
        <f t="shared" si="18"/>
        <v>0.91666666666666663</v>
      </c>
      <c r="R225" s="124">
        <f t="shared" si="19"/>
        <v>8.333333333333337E-2</v>
      </c>
    </row>
    <row r="226" spans="1:18" ht="15.75" customHeight="1" x14ac:dyDescent="0.25">
      <c r="A226" s="49">
        <v>2101</v>
      </c>
      <c r="B226" s="50"/>
      <c r="C226" s="50"/>
      <c r="D226" s="50"/>
      <c r="E226" s="50"/>
      <c r="F226" s="50">
        <v>10</v>
      </c>
      <c r="G226" s="50"/>
      <c r="H226" s="50"/>
      <c r="I226" s="50"/>
      <c r="J226" s="50"/>
      <c r="K226" s="82"/>
      <c r="L226" s="144"/>
      <c r="M226" s="81"/>
      <c r="N226" s="145"/>
      <c r="O226" s="52">
        <f>IF(F226=0,"",F226/E225)</f>
        <v>1</v>
      </c>
      <c r="P226" s="53">
        <v>11</v>
      </c>
      <c r="Q226" s="124">
        <f t="shared" si="18"/>
        <v>1</v>
      </c>
      <c r="R226" s="124">
        <f t="shared" si="19"/>
        <v>0</v>
      </c>
    </row>
    <row r="227" spans="1:18" ht="15.75" customHeight="1" x14ac:dyDescent="0.25">
      <c r="A227" s="49">
        <v>2102</v>
      </c>
      <c r="B227" s="50"/>
      <c r="C227" s="50"/>
      <c r="D227" s="50"/>
      <c r="E227" s="50"/>
      <c r="F227" s="50"/>
      <c r="G227" s="50">
        <v>9</v>
      </c>
      <c r="H227" s="50"/>
      <c r="I227" s="50"/>
      <c r="J227" s="50"/>
      <c r="K227" s="82"/>
      <c r="L227" s="144"/>
      <c r="M227" s="81"/>
      <c r="N227" s="145"/>
      <c r="O227" s="52">
        <f>IF(G227=0,"",G227/F226)</f>
        <v>0.9</v>
      </c>
      <c r="P227" s="53">
        <v>10</v>
      </c>
      <c r="Q227" s="124">
        <f t="shared" si="18"/>
        <v>0.90909090909090906</v>
      </c>
      <c r="R227" s="124">
        <f t="shared" si="19"/>
        <v>9.0909090909090939E-2</v>
      </c>
    </row>
    <row r="228" spans="1:18" ht="15.75" customHeight="1" x14ac:dyDescent="0.25">
      <c r="A228" s="49">
        <v>2201</v>
      </c>
      <c r="B228" s="50"/>
      <c r="C228" s="50"/>
      <c r="D228" s="50"/>
      <c r="E228" s="50"/>
      <c r="F228" s="50"/>
      <c r="G228" s="50"/>
      <c r="H228" s="50">
        <v>8</v>
      </c>
      <c r="I228" s="50"/>
      <c r="J228" s="50"/>
      <c r="K228" s="82"/>
      <c r="L228" s="144"/>
      <c r="M228" s="81"/>
      <c r="N228" s="145"/>
      <c r="O228" s="52">
        <f>IF(H228=0,"",H228/G227)</f>
        <v>0.88888888888888884</v>
      </c>
      <c r="P228" s="53">
        <v>9</v>
      </c>
      <c r="Q228" s="124">
        <f t="shared" si="18"/>
        <v>0.9</v>
      </c>
      <c r="R228" s="124">
        <f t="shared" si="19"/>
        <v>9.9999999999999978E-2</v>
      </c>
    </row>
    <row r="229" spans="1:18" ht="15.75" customHeight="1" x14ac:dyDescent="0.25">
      <c r="A229" s="49">
        <v>2202</v>
      </c>
      <c r="B229" s="50"/>
      <c r="C229" s="50"/>
      <c r="D229" s="50"/>
      <c r="E229" s="50"/>
      <c r="F229" s="50"/>
      <c r="G229" s="50"/>
      <c r="H229" s="50"/>
      <c r="I229" s="50">
        <v>7</v>
      </c>
      <c r="J229" s="50"/>
      <c r="K229" s="82"/>
      <c r="L229" s="144"/>
      <c r="M229" s="81"/>
      <c r="N229" s="145"/>
      <c r="O229" s="54">
        <f>IF(I229=0,"",I229/H228)</f>
        <v>0.875</v>
      </c>
      <c r="P229" s="53">
        <v>8</v>
      </c>
      <c r="Q229" s="124">
        <f t="shared" si="18"/>
        <v>0.88888888888888884</v>
      </c>
      <c r="R229" s="54">
        <f t="shared" si="19"/>
        <v>0.11111111111111116</v>
      </c>
    </row>
    <row r="230" spans="1:18" ht="15.75" customHeight="1" x14ac:dyDescent="0.25">
      <c r="A230" s="49">
        <v>2301</v>
      </c>
      <c r="B230" s="50"/>
      <c r="C230" s="50"/>
      <c r="D230" s="50"/>
      <c r="E230" s="50"/>
      <c r="F230" s="50"/>
      <c r="G230" s="50"/>
      <c r="H230" s="50"/>
      <c r="I230" s="50"/>
      <c r="J230" s="50">
        <v>6</v>
      </c>
      <c r="K230" s="82">
        <v>5</v>
      </c>
      <c r="L230" s="144"/>
      <c r="M230" s="81"/>
      <c r="N230" s="137"/>
      <c r="O230" s="54">
        <f>IF(J230=0,"",J230/I229)</f>
        <v>0.8571428571428571</v>
      </c>
      <c r="P230" s="53">
        <v>8</v>
      </c>
      <c r="Q230" s="124">
        <f t="shared" si="18"/>
        <v>1</v>
      </c>
      <c r="R230" s="54">
        <f t="shared" si="19"/>
        <v>0</v>
      </c>
    </row>
    <row r="231" spans="1:18" ht="15.75" customHeight="1" x14ac:dyDescent="0.25">
      <c r="A231" s="49">
        <v>2302</v>
      </c>
      <c r="B231" s="50"/>
      <c r="C231" s="50"/>
      <c r="D231" s="50"/>
      <c r="E231" s="50"/>
      <c r="F231" s="50"/>
      <c r="G231" s="50"/>
      <c r="H231" s="50"/>
      <c r="I231" s="50"/>
      <c r="J231" s="50">
        <v>2</v>
      </c>
      <c r="K231" s="82">
        <v>2</v>
      </c>
      <c r="L231" s="144"/>
      <c r="M231" s="81"/>
      <c r="N231" s="137"/>
      <c r="O231" s="79"/>
      <c r="P231" s="56">
        <v>2</v>
      </c>
      <c r="Q231" s="136"/>
      <c r="R231" s="79"/>
    </row>
    <row r="232" spans="1:18" ht="15.75" customHeight="1" x14ac:dyDescent="0.25">
      <c r="A232" s="49">
        <v>2401</v>
      </c>
      <c r="B232" s="50"/>
      <c r="C232" s="50"/>
      <c r="D232" s="50"/>
      <c r="E232" s="50"/>
      <c r="F232" s="50"/>
      <c r="G232" s="50"/>
      <c r="H232" s="50"/>
      <c r="I232" s="50"/>
      <c r="J232" s="50"/>
      <c r="K232" s="82"/>
      <c r="L232" s="144"/>
      <c r="M232" s="81"/>
      <c r="N232" s="137"/>
      <c r="O232" s="79"/>
      <c r="P232" s="56"/>
      <c r="Q232" s="136"/>
      <c r="R232" s="79"/>
    </row>
    <row r="233" spans="1:18" ht="15.75" customHeight="1" x14ac:dyDescent="0.25">
      <c r="A233" s="49">
        <v>2402</v>
      </c>
      <c r="B233" s="50"/>
      <c r="C233" s="50"/>
      <c r="D233" s="50"/>
      <c r="E233" s="50"/>
      <c r="F233" s="50"/>
      <c r="G233" s="50"/>
      <c r="H233" s="50"/>
      <c r="I233" s="50"/>
      <c r="J233" s="50"/>
      <c r="K233" s="82"/>
      <c r="L233" s="144"/>
      <c r="M233" s="81"/>
      <c r="N233" s="137"/>
      <c r="O233" s="79"/>
      <c r="P233" s="56"/>
      <c r="Q233" s="136"/>
      <c r="R233" s="79"/>
    </row>
    <row r="234" spans="1:18" ht="15.75" customHeight="1" x14ac:dyDescent="0.25">
      <c r="A234" s="49">
        <v>2501</v>
      </c>
      <c r="B234" s="50"/>
      <c r="C234" s="50"/>
      <c r="D234" s="50"/>
      <c r="E234" s="50"/>
      <c r="F234" s="50"/>
      <c r="G234" s="50"/>
      <c r="H234" s="50"/>
      <c r="I234" s="50"/>
      <c r="J234" s="50"/>
      <c r="K234" s="82"/>
      <c r="L234" s="144"/>
      <c r="M234" s="81"/>
      <c r="N234" s="137"/>
      <c r="O234" s="126" t="s">
        <v>63</v>
      </c>
      <c r="P234" s="127">
        <v>6</v>
      </c>
      <c r="Q234" s="128">
        <f>K237</f>
        <v>8</v>
      </c>
      <c r="R234" s="129" t="s">
        <v>10</v>
      </c>
    </row>
    <row r="235" spans="1:18" ht="15.75" customHeight="1" x14ac:dyDescent="0.25">
      <c r="A235" s="49">
        <v>2502</v>
      </c>
      <c r="B235" s="50"/>
      <c r="C235" s="50"/>
      <c r="D235" s="50"/>
      <c r="E235" s="50"/>
      <c r="F235" s="50"/>
      <c r="G235" s="50"/>
      <c r="H235" s="50"/>
      <c r="I235" s="50"/>
      <c r="J235" s="50">
        <v>1</v>
      </c>
      <c r="K235" s="82">
        <v>1</v>
      </c>
      <c r="L235" s="144"/>
      <c r="M235" s="81"/>
      <c r="N235" s="137"/>
      <c r="O235" s="130" t="s">
        <v>64</v>
      </c>
      <c r="P235" s="57">
        <f>IF(P234/B222=0,"",P234/B222)</f>
        <v>0.5</v>
      </c>
      <c r="Q235" s="131">
        <f>IF(P234/Q234=0,"",P234/Q234)</f>
        <v>0.75</v>
      </c>
      <c r="R235" s="132" t="s">
        <v>65</v>
      </c>
    </row>
    <row r="236" spans="1:18" ht="15.75" customHeight="1" x14ac:dyDescent="0.25">
      <c r="A236" s="49">
        <v>2601</v>
      </c>
      <c r="B236" s="50"/>
      <c r="C236" s="50"/>
      <c r="D236" s="50"/>
      <c r="E236" s="50"/>
      <c r="F236" s="50"/>
      <c r="G236" s="50"/>
      <c r="H236" s="50"/>
      <c r="I236" s="50"/>
      <c r="J236" s="50"/>
      <c r="K236" s="82"/>
      <c r="L236" s="146"/>
      <c r="M236" s="147"/>
      <c r="N236" s="148"/>
      <c r="O236" s="92"/>
      <c r="P236" s="139"/>
      <c r="Q236" s="139"/>
      <c r="R236" s="140"/>
    </row>
    <row r="237" spans="1:18" ht="18" customHeight="1" x14ac:dyDescent="0.25">
      <c r="A237" s="28"/>
      <c r="B237" s="190" t="s">
        <v>90</v>
      </c>
      <c r="C237" s="190"/>
      <c r="D237" s="190"/>
      <c r="E237" s="190"/>
      <c r="F237" s="190"/>
      <c r="G237" s="190"/>
      <c r="H237" s="190"/>
      <c r="I237" s="190"/>
      <c r="J237" s="190"/>
      <c r="K237" s="59">
        <f>SUM(K222:K236)</f>
        <v>8</v>
      </c>
      <c r="L237" s="60">
        <f>IF(K230=0,"",K230/B222)</f>
        <v>0.41666666666666669</v>
      </c>
      <c r="M237" s="60">
        <f>IF(K237=0,"",K237/B222)</f>
        <v>0.66666666666666663</v>
      </c>
      <c r="N237" s="60">
        <f>M237-L237</f>
        <v>0.24999999999999994</v>
      </c>
      <c r="O237" s="1"/>
      <c r="P237" s="29"/>
      <c r="Q237" s="25"/>
      <c r="R237" s="1"/>
    </row>
    <row r="238" spans="1:18" ht="12.75" customHeight="1" x14ac:dyDescent="0.2"/>
    <row r="239" spans="1:18" ht="12.75" customHeight="1" x14ac:dyDescent="0.2"/>
    <row r="240" spans="1:18" ht="26.25" customHeight="1" x14ac:dyDescent="0.4">
      <c r="B240" s="188" t="s">
        <v>101</v>
      </c>
      <c r="C240" s="189"/>
      <c r="D240" s="189"/>
      <c r="E240" s="189"/>
      <c r="F240" s="189"/>
      <c r="G240" s="189"/>
      <c r="H240" s="189"/>
      <c r="I240" s="189"/>
      <c r="J240" s="189"/>
      <c r="K240" s="123" t="s">
        <v>109</v>
      </c>
      <c r="L240" s="1"/>
      <c r="M240" s="1"/>
      <c r="N240" s="29"/>
      <c r="O240" s="1"/>
      <c r="P240" s="29"/>
      <c r="Q240" s="29"/>
      <c r="R240" s="29"/>
    </row>
    <row r="241" spans="1:19" ht="20.25" customHeight="1" x14ac:dyDescent="0.2">
      <c r="A241" s="192" t="s">
        <v>9</v>
      </c>
      <c r="B241" s="193" t="s">
        <v>80</v>
      </c>
      <c r="C241" s="194"/>
      <c r="D241" s="194"/>
      <c r="E241" s="194"/>
      <c r="F241" s="194"/>
      <c r="G241" s="194"/>
      <c r="H241" s="194"/>
      <c r="I241" s="194"/>
      <c r="J241" s="195"/>
      <c r="K241" s="196" t="s">
        <v>10</v>
      </c>
      <c r="L241" s="184" t="s">
        <v>2</v>
      </c>
      <c r="M241" s="184" t="s">
        <v>3</v>
      </c>
      <c r="N241" s="191" t="s">
        <v>4</v>
      </c>
      <c r="O241" s="184" t="s">
        <v>5</v>
      </c>
      <c r="P241" s="198" t="s">
        <v>6</v>
      </c>
      <c r="Q241" s="198" t="s">
        <v>7</v>
      </c>
      <c r="R241" s="184" t="s">
        <v>8</v>
      </c>
    </row>
    <row r="242" spans="1:19" ht="15.75" customHeight="1" x14ac:dyDescent="0.25">
      <c r="A242" s="185"/>
      <c r="B242" s="49" t="s">
        <v>81</v>
      </c>
      <c r="C242" s="49" t="s">
        <v>82</v>
      </c>
      <c r="D242" s="49" t="s">
        <v>83</v>
      </c>
      <c r="E242" s="49" t="s">
        <v>84</v>
      </c>
      <c r="F242" s="49" t="s">
        <v>85</v>
      </c>
      <c r="G242" s="49" t="s">
        <v>86</v>
      </c>
      <c r="H242" s="49" t="s">
        <v>87</v>
      </c>
      <c r="I242" s="49" t="s">
        <v>88</v>
      </c>
      <c r="J242" s="49" t="s">
        <v>89</v>
      </c>
      <c r="K242" s="197"/>
      <c r="L242" s="185"/>
      <c r="M242" s="185"/>
      <c r="N242" s="185"/>
      <c r="O242" s="185"/>
      <c r="P242" s="185"/>
      <c r="Q242" s="185"/>
      <c r="R242" s="185"/>
    </row>
    <row r="243" spans="1:19" ht="15.75" customHeight="1" x14ac:dyDescent="0.25">
      <c r="A243" s="49">
        <v>1902</v>
      </c>
      <c r="B243" s="50">
        <v>24</v>
      </c>
      <c r="C243" s="50"/>
      <c r="D243" s="50"/>
      <c r="E243" s="50"/>
      <c r="F243" s="50"/>
      <c r="G243" s="50"/>
      <c r="H243" s="50"/>
      <c r="I243" s="50"/>
      <c r="J243" s="50"/>
      <c r="K243" s="82"/>
      <c r="L243" s="141"/>
      <c r="M243" s="142"/>
      <c r="N243" s="143"/>
      <c r="O243" s="133"/>
      <c r="P243" s="51">
        <f>B243</f>
        <v>24</v>
      </c>
      <c r="Q243" s="134"/>
      <c r="R243" s="133"/>
    </row>
    <row r="244" spans="1:19" ht="15.75" customHeight="1" x14ac:dyDescent="0.25">
      <c r="A244" s="49">
        <v>2001</v>
      </c>
      <c r="B244" s="50"/>
      <c r="C244" s="50">
        <v>21</v>
      </c>
      <c r="D244" s="50"/>
      <c r="E244" s="50"/>
      <c r="F244" s="50"/>
      <c r="G244" s="50"/>
      <c r="H244" s="50"/>
      <c r="I244" s="50"/>
      <c r="J244" s="50"/>
      <c r="K244" s="82"/>
      <c r="L244" s="144"/>
      <c r="M244" s="81"/>
      <c r="N244" s="145"/>
      <c r="O244" s="52">
        <f>IF(C244=0,"",C244/B243)</f>
        <v>0.875</v>
      </c>
      <c r="P244" s="53">
        <v>21</v>
      </c>
      <c r="Q244" s="124">
        <f t="shared" ref="Q244:Q251" si="20">IF(P244=0,"",P244/P243)</f>
        <v>0.875</v>
      </c>
      <c r="R244" s="124">
        <f t="shared" ref="R244:R251" si="21">IF(P244=0,"",100%-Q244)</f>
        <v>0.125</v>
      </c>
    </row>
    <row r="245" spans="1:19" ht="15.75" customHeight="1" x14ac:dyDescent="0.25">
      <c r="A245" s="49">
        <v>2002</v>
      </c>
      <c r="B245" s="50"/>
      <c r="C245" s="50"/>
      <c r="D245" s="50">
        <v>20</v>
      </c>
      <c r="E245" s="50"/>
      <c r="F245" s="50"/>
      <c r="G245" s="50"/>
      <c r="H245" s="50"/>
      <c r="I245" s="50"/>
      <c r="J245" s="50"/>
      <c r="K245" s="82"/>
      <c r="L245" s="144"/>
      <c r="M245" s="81"/>
      <c r="N245" s="145"/>
      <c r="O245" s="52">
        <f>IF(D245=0,"",D245/C244)</f>
        <v>0.95238095238095233</v>
      </c>
      <c r="P245" s="53">
        <v>20</v>
      </c>
      <c r="Q245" s="124">
        <f t="shared" si="20"/>
        <v>0.95238095238095233</v>
      </c>
      <c r="R245" s="124">
        <f t="shared" si="21"/>
        <v>4.7619047619047672E-2</v>
      </c>
      <c r="S245" s="8">
        <f>P245/P243</f>
        <v>0.83333333333333337</v>
      </c>
    </row>
    <row r="246" spans="1:19" ht="15.75" customHeight="1" x14ac:dyDescent="0.25">
      <c r="A246" s="49">
        <v>2101</v>
      </c>
      <c r="B246" s="50"/>
      <c r="C246" s="50"/>
      <c r="D246" s="50"/>
      <c r="E246" s="50">
        <v>17</v>
      </c>
      <c r="F246" s="50"/>
      <c r="G246" s="50"/>
      <c r="H246" s="50"/>
      <c r="I246" s="50"/>
      <c r="J246" s="50"/>
      <c r="K246" s="82"/>
      <c r="L246" s="144"/>
      <c r="M246" s="81"/>
      <c r="N246" s="145"/>
      <c r="O246" s="52">
        <f>IF(E246=0,"",E246/D245)</f>
        <v>0.85</v>
      </c>
      <c r="P246" s="53">
        <v>17</v>
      </c>
      <c r="Q246" s="124">
        <f t="shared" si="20"/>
        <v>0.85</v>
      </c>
      <c r="R246" s="124">
        <f t="shared" si="21"/>
        <v>0.15000000000000002</v>
      </c>
    </row>
    <row r="247" spans="1:19" ht="15.75" customHeight="1" x14ac:dyDescent="0.25">
      <c r="A247" s="49">
        <v>2102</v>
      </c>
      <c r="B247" s="50"/>
      <c r="C247" s="50"/>
      <c r="D247" s="50"/>
      <c r="E247" s="50"/>
      <c r="F247" s="50">
        <v>14</v>
      </c>
      <c r="G247" s="50"/>
      <c r="H247" s="50"/>
      <c r="I247" s="50"/>
      <c r="J247" s="50"/>
      <c r="K247" s="82"/>
      <c r="L247" s="144"/>
      <c r="M247" s="81"/>
      <c r="N247" s="145"/>
      <c r="O247" s="52">
        <f>IF(F247=0,"",F247/E246)</f>
        <v>0.82352941176470584</v>
      </c>
      <c r="P247" s="53">
        <v>14</v>
      </c>
      <c r="Q247" s="124">
        <f t="shared" si="20"/>
        <v>0.82352941176470584</v>
      </c>
      <c r="R247" s="124">
        <f t="shared" si="21"/>
        <v>0.17647058823529416</v>
      </c>
    </row>
    <row r="248" spans="1:19" ht="15.75" customHeight="1" x14ac:dyDescent="0.25">
      <c r="A248" s="49">
        <v>2201</v>
      </c>
      <c r="B248" s="50"/>
      <c r="C248" s="50"/>
      <c r="D248" s="50"/>
      <c r="E248" s="50"/>
      <c r="F248" s="50"/>
      <c r="G248" s="50">
        <v>13</v>
      </c>
      <c r="H248" s="50"/>
      <c r="I248" s="50"/>
      <c r="J248" s="50"/>
      <c r="K248" s="82"/>
      <c r="L248" s="144"/>
      <c r="M248" s="81"/>
      <c r="N248" s="145"/>
      <c r="O248" s="52">
        <f>IF(G248=0,"",G248/F247)</f>
        <v>0.9285714285714286</v>
      </c>
      <c r="P248" s="53">
        <v>13</v>
      </c>
      <c r="Q248" s="124">
        <f t="shared" si="20"/>
        <v>0.9285714285714286</v>
      </c>
      <c r="R248" s="124">
        <f t="shared" si="21"/>
        <v>7.1428571428571397E-2</v>
      </c>
    </row>
    <row r="249" spans="1:19" ht="15.75" customHeight="1" x14ac:dyDescent="0.25">
      <c r="A249" s="49">
        <v>2202</v>
      </c>
      <c r="B249" s="50"/>
      <c r="C249" s="50"/>
      <c r="D249" s="50"/>
      <c r="E249" s="50"/>
      <c r="F249" s="50"/>
      <c r="G249" s="50"/>
      <c r="H249" s="50">
        <v>13</v>
      </c>
      <c r="I249" s="50"/>
      <c r="J249" s="50"/>
      <c r="K249" s="82"/>
      <c r="L249" s="144"/>
      <c r="M249" s="81"/>
      <c r="N249" s="145"/>
      <c r="O249" s="52">
        <f>IF(H249=0,"",H249/G248)</f>
        <v>1</v>
      </c>
      <c r="P249" s="53">
        <v>13</v>
      </c>
      <c r="Q249" s="124">
        <f t="shared" si="20"/>
        <v>1</v>
      </c>
      <c r="R249" s="124">
        <f t="shared" si="21"/>
        <v>0</v>
      </c>
    </row>
    <row r="250" spans="1:19" ht="15.75" customHeight="1" x14ac:dyDescent="0.25">
      <c r="A250" s="49">
        <v>2301</v>
      </c>
      <c r="B250" s="50"/>
      <c r="C250" s="50"/>
      <c r="D250" s="50"/>
      <c r="E250" s="50"/>
      <c r="F250" s="50"/>
      <c r="G250" s="50"/>
      <c r="H250" s="50"/>
      <c r="I250" s="50">
        <v>12</v>
      </c>
      <c r="J250" s="50"/>
      <c r="K250" s="82"/>
      <c r="L250" s="144"/>
      <c r="M250" s="81"/>
      <c r="N250" s="145"/>
      <c r="O250" s="54">
        <f>IF(I250=0,"",I250/H249)</f>
        <v>0.92307692307692313</v>
      </c>
      <c r="P250" s="53">
        <v>13</v>
      </c>
      <c r="Q250" s="124">
        <f t="shared" si="20"/>
        <v>1</v>
      </c>
      <c r="R250" s="54">
        <f t="shared" si="21"/>
        <v>0</v>
      </c>
    </row>
    <row r="251" spans="1:19" ht="15.75" customHeight="1" x14ac:dyDescent="0.25">
      <c r="A251" s="49">
        <v>2302</v>
      </c>
      <c r="B251" s="50"/>
      <c r="C251" s="50"/>
      <c r="D251" s="50"/>
      <c r="E251" s="50"/>
      <c r="F251" s="50"/>
      <c r="G251" s="50"/>
      <c r="H251" s="50"/>
      <c r="I251" s="50"/>
      <c r="J251" s="50">
        <v>6</v>
      </c>
      <c r="K251" s="82">
        <v>6</v>
      </c>
      <c r="L251" s="144"/>
      <c r="M251" s="81"/>
      <c r="N251" s="137"/>
      <c r="O251" s="54">
        <f>IF(J251=0,"",J251/I250)</f>
        <v>0.5</v>
      </c>
      <c r="P251" s="53">
        <v>11</v>
      </c>
      <c r="Q251" s="124">
        <f t="shared" si="20"/>
        <v>0.84615384615384615</v>
      </c>
      <c r="R251" s="54">
        <f t="shared" si="21"/>
        <v>0.15384615384615385</v>
      </c>
    </row>
    <row r="252" spans="1:19" ht="15.75" customHeight="1" x14ac:dyDescent="0.25">
      <c r="A252" s="49">
        <v>2401</v>
      </c>
      <c r="B252" s="50"/>
      <c r="C252" s="50"/>
      <c r="D252" s="50"/>
      <c r="E252" s="50"/>
      <c r="F252" s="50"/>
      <c r="G252" s="50"/>
      <c r="H252" s="50"/>
      <c r="I252" s="50"/>
      <c r="J252" s="50">
        <v>5</v>
      </c>
      <c r="K252" s="82">
        <v>3</v>
      </c>
      <c r="L252" s="144"/>
      <c r="M252" s="81"/>
      <c r="N252" s="137"/>
      <c r="O252" s="79"/>
      <c r="P252" s="56">
        <v>6</v>
      </c>
      <c r="Q252" s="136"/>
      <c r="R252" s="79"/>
    </row>
    <row r="253" spans="1:19" ht="15.75" customHeight="1" x14ac:dyDescent="0.25">
      <c r="A253" s="49">
        <v>2402</v>
      </c>
      <c r="B253" s="50"/>
      <c r="C253" s="50"/>
      <c r="D253" s="50"/>
      <c r="E253" s="50"/>
      <c r="F253" s="50"/>
      <c r="G253" s="50"/>
      <c r="H253" s="50"/>
      <c r="I253" s="50"/>
      <c r="J253" s="50">
        <v>1</v>
      </c>
      <c r="K253" s="107">
        <v>3</v>
      </c>
      <c r="L253" s="144"/>
      <c r="M253" s="81"/>
      <c r="N253" s="137"/>
      <c r="O253" s="79"/>
      <c r="P253" s="56">
        <v>2</v>
      </c>
      <c r="Q253" s="136"/>
      <c r="R253" s="79"/>
    </row>
    <row r="254" spans="1:19" ht="15.75" customHeight="1" x14ac:dyDescent="0.25">
      <c r="A254" s="49">
        <v>2501</v>
      </c>
      <c r="B254" s="50"/>
      <c r="C254" s="50"/>
      <c r="D254" s="50"/>
      <c r="E254" s="50"/>
      <c r="F254" s="50"/>
      <c r="G254" s="50"/>
      <c r="H254" s="50"/>
      <c r="I254" s="50"/>
      <c r="J254" s="50"/>
      <c r="K254" s="82"/>
      <c r="L254" s="144"/>
      <c r="M254" s="81"/>
      <c r="N254" s="137"/>
      <c r="O254" s="79"/>
      <c r="P254" s="56"/>
      <c r="Q254" s="136"/>
      <c r="R254" s="79"/>
    </row>
    <row r="255" spans="1:19" ht="15.75" customHeight="1" x14ac:dyDescent="0.25">
      <c r="A255" s="49">
        <v>2502</v>
      </c>
      <c r="B255" s="50"/>
      <c r="C255" s="50"/>
      <c r="D255" s="50"/>
      <c r="E255" s="50"/>
      <c r="F255" s="50"/>
      <c r="G255" s="50"/>
      <c r="H255" s="50"/>
      <c r="I255" s="50"/>
      <c r="J255" s="50"/>
      <c r="K255" s="82"/>
      <c r="L255" s="144"/>
      <c r="M255" s="81"/>
      <c r="N255" s="137"/>
      <c r="O255" s="126" t="s">
        <v>63</v>
      </c>
      <c r="P255" s="127">
        <v>4</v>
      </c>
      <c r="Q255" s="128">
        <f>IF(SUM(K245:K253)=0,"",SUM(K245:K253))</f>
        <v>12</v>
      </c>
      <c r="R255" s="129" t="s">
        <v>10</v>
      </c>
    </row>
    <row r="256" spans="1:19" ht="15.75" customHeight="1" x14ac:dyDescent="0.25">
      <c r="A256" s="49">
        <v>2601</v>
      </c>
      <c r="B256" s="50"/>
      <c r="C256" s="50"/>
      <c r="D256" s="50"/>
      <c r="E256" s="50"/>
      <c r="F256" s="50"/>
      <c r="G256" s="50"/>
      <c r="H256" s="50"/>
      <c r="I256" s="50"/>
      <c r="J256" s="50"/>
      <c r="K256" s="82"/>
      <c r="L256" s="144"/>
      <c r="M256" s="81"/>
      <c r="N256" s="137"/>
      <c r="O256" s="130" t="s">
        <v>64</v>
      </c>
      <c r="P256" s="57">
        <f>IF(P255/B243=0,"",P255/B243)</f>
        <v>0.16666666666666666</v>
      </c>
      <c r="Q256" s="131">
        <f>IF(P255/Q255=0,"",P255/Q255)</f>
        <v>0.33333333333333331</v>
      </c>
      <c r="R256" s="132" t="s">
        <v>65</v>
      </c>
    </row>
    <row r="257" spans="1:19" ht="15.75" customHeight="1" x14ac:dyDescent="0.25">
      <c r="A257" s="49">
        <v>2602</v>
      </c>
      <c r="B257" s="50"/>
      <c r="C257" s="50"/>
      <c r="D257" s="50"/>
      <c r="E257" s="50"/>
      <c r="F257" s="50"/>
      <c r="G257" s="50"/>
      <c r="H257" s="50"/>
      <c r="I257" s="50"/>
      <c r="J257" s="50"/>
      <c r="K257" s="82"/>
      <c r="L257" s="146"/>
      <c r="M257" s="147"/>
      <c r="N257" s="148"/>
      <c r="O257" s="92"/>
      <c r="P257" s="139"/>
      <c r="Q257" s="139"/>
      <c r="R257" s="140"/>
    </row>
    <row r="258" spans="1:19" ht="18" customHeight="1" x14ac:dyDescent="0.25">
      <c r="A258" s="28"/>
      <c r="B258" s="190" t="s">
        <v>90</v>
      </c>
      <c r="C258" s="190"/>
      <c r="D258" s="190"/>
      <c r="E258" s="190"/>
      <c r="F258" s="190"/>
      <c r="G258" s="190"/>
      <c r="H258" s="190"/>
      <c r="I258" s="190"/>
      <c r="J258" s="190"/>
      <c r="K258" s="59">
        <f>SUM(K243:K254)</f>
        <v>12</v>
      </c>
      <c r="L258" s="60">
        <f>IF(K251=0,"",K251/B243)</f>
        <v>0.25</v>
      </c>
      <c r="M258" s="60">
        <f>IF(K258=0,"",K258/B243)</f>
        <v>0.5</v>
      </c>
      <c r="N258" s="60">
        <f>IF(K251=0,"",M258-L258)</f>
        <v>0.25</v>
      </c>
      <c r="O258" s="1"/>
      <c r="P258" s="29"/>
      <c r="Q258" s="25"/>
      <c r="R258" s="1"/>
    </row>
    <row r="259" spans="1:19" ht="12.75" customHeight="1" x14ac:dyDescent="0.2"/>
    <row r="260" spans="1:19" ht="12.75" customHeight="1" x14ac:dyDescent="0.2"/>
    <row r="261" spans="1:19" ht="26.25" customHeight="1" x14ac:dyDescent="0.4">
      <c r="B261" s="188" t="s">
        <v>101</v>
      </c>
      <c r="C261" s="189"/>
      <c r="D261" s="189"/>
      <c r="E261" s="189"/>
      <c r="F261" s="189"/>
      <c r="G261" s="189"/>
      <c r="H261" s="189"/>
      <c r="I261" s="189"/>
      <c r="J261" s="189"/>
      <c r="K261" s="123" t="s">
        <v>110</v>
      </c>
      <c r="L261" s="1"/>
      <c r="M261" s="1"/>
      <c r="N261" s="29"/>
      <c r="O261" s="1"/>
      <c r="P261" s="29"/>
      <c r="Q261" s="29"/>
      <c r="R261" s="29"/>
    </row>
    <row r="262" spans="1:19" ht="20.25" customHeight="1" x14ac:dyDescent="0.2">
      <c r="A262" s="192" t="s">
        <v>9</v>
      </c>
      <c r="B262" s="193" t="s">
        <v>80</v>
      </c>
      <c r="C262" s="194"/>
      <c r="D262" s="194"/>
      <c r="E262" s="194"/>
      <c r="F262" s="194"/>
      <c r="G262" s="194"/>
      <c r="H262" s="194"/>
      <c r="I262" s="194"/>
      <c r="J262" s="195"/>
      <c r="K262" s="196" t="s">
        <v>10</v>
      </c>
      <c r="L262" s="184" t="s">
        <v>2</v>
      </c>
      <c r="M262" s="184" t="s">
        <v>3</v>
      </c>
      <c r="N262" s="191" t="s">
        <v>4</v>
      </c>
      <c r="O262" s="184" t="s">
        <v>5</v>
      </c>
      <c r="P262" s="198" t="s">
        <v>6</v>
      </c>
      <c r="Q262" s="198" t="s">
        <v>7</v>
      </c>
      <c r="R262" s="184" t="s">
        <v>8</v>
      </c>
    </row>
    <row r="263" spans="1:19" ht="15.75" customHeight="1" x14ac:dyDescent="0.25">
      <c r="A263" s="185"/>
      <c r="B263" s="49" t="s">
        <v>81</v>
      </c>
      <c r="C263" s="49" t="s">
        <v>82</v>
      </c>
      <c r="D263" s="49" t="s">
        <v>83</v>
      </c>
      <c r="E263" s="49" t="s">
        <v>84</v>
      </c>
      <c r="F263" s="49" t="s">
        <v>85</v>
      </c>
      <c r="G263" s="49" t="s">
        <v>86</v>
      </c>
      <c r="H263" s="49" t="s">
        <v>87</v>
      </c>
      <c r="I263" s="49" t="s">
        <v>88</v>
      </c>
      <c r="J263" s="49" t="s">
        <v>89</v>
      </c>
      <c r="K263" s="197"/>
      <c r="L263" s="185"/>
      <c r="M263" s="185"/>
      <c r="N263" s="185"/>
      <c r="O263" s="185"/>
      <c r="P263" s="185"/>
      <c r="Q263" s="185"/>
      <c r="R263" s="185"/>
    </row>
    <row r="264" spans="1:19" ht="15.75" customHeight="1" x14ac:dyDescent="0.25">
      <c r="A264" s="49">
        <v>2001</v>
      </c>
      <c r="B264" s="50">
        <v>9</v>
      </c>
      <c r="C264" s="50"/>
      <c r="D264" s="50"/>
      <c r="E264" s="50"/>
      <c r="F264" s="50"/>
      <c r="G264" s="50"/>
      <c r="H264" s="50"/>
      <c r="I264" s="50"/>
      <c r="J264" s="50"/>
      <c r="K264" s="82"/>
      <c r="L264" s="141"/>
      <c r="M264" s="142"/>
      <c r="N264" s="143"/>
      <c r="O264" s="133"/>
      <c r="P264" s="51">
        <f>B264</f>
        <v>9</v>
      </c>
      <c r="Q264" s="134"/>
      <c r="R264" s="133"/>
    </row>
    <row r="265" spans="1:19" ht="15.75" customHeight="1" x14ac:dyDescent="0.25">
      <c r="A265" s="49">
        <v>2002</v>
      </c>
      <c r="B265" s="50"/>
      <c r="C265" s="50">
        <v>8</v>
      </c>
      <c r="D265" s="50"/>
      <c r="E265" s="50"/>
      <c r="F265" s="50"/>
      <c r="G265" s="50"/>
      <c r="H265" s="50"/>
      <c r="I265" s="50"/>
      <c r="J265" s="50"/>
      <c r="K265" s="82"/>
      <c r="L265" s="144"/>
      <c r="M265" s="81"/>
      <c r="N265" s="145"/>
      <c r="O265" s="52">
        <f>IF(C265=0,"",C265/B264)</f>
        <v>0.88888888888888884</v>
      </c>
      <c r="P265" s="53">
        <v>8</v>
      </c>
      <c r="Q265" s="124">
        <f t="shared" ref="Q265:Q272" si="22">IF(P265=0,"",P265/P264)</f>
        <v>0.88888888888888884</v>
      </c>
      <c r="R265" s="124">
        <f t="shared" ref="R265:R272" si="23">IF(P265=0,"",100%-Q265)</f>
        <v>0.11111111111111116</v>
      </c>
    </row>
    <row r="266" spans="1:19" ht="15.75" customHeight="1" x14ac:dyDescent="0.25">
      <c r="A266" s="49">
        <v>2101</v>
      </c>
      <c r="B266" s="50"/>
      <c r="C266" s="50"/>
      <c r="D266" s="50">
        <v>8</v>
      </c>
      <c r="E266" s="50"/>
      <c r="F266" s="50"/>
      <c r="G266" s="50"/>
      <c r="H266" s="50"/>
      <c r="I266" s="50"/>
      <c r="J266" s="50"/>
      <c r="K266" s="82"/>
      <c r="L266" s="144"/>
      <c r="M266" s="81"/>
      <c r="N266" s="145"/>
      <c r="O266" s="52">
        <f>IF(D266=0,"",D266/C265)</f>
        <v>1</v>
      </c>
      <c r="P266" s="53">
        <v>8</v>
      </c>
      <c r="Q266" s="124">
        <f t="shared" si="22"/>
        <v>1</v>
      </c>
      <c r="R266" s="124">
        <f t="shared" si="23"/>
        <v>0</v>
      </c>
      <c r="S266" s="8">
        <f>P266/P264</f>
        <v>0.88888888888888884</v>
      </c>
    </row>
    <row r="267" spans="1:19" ht="15.75" customHeight="1" x14ac:dyDescent="0.25">
      <c r="A267" s="49">
        <v>2102</v>
      </c>
      <c r="B267" s="50"/>
      <c r="C267" s="50"/>
      <c r="D267" s="50"/>
      <c r="E267" s="50">
        <v>8</v>
      </c>
      <c r="F267" s="50"/>
      <c r="G267" s="50"/>
      <c r="H267" s="50"/>
      <c r="I267" s="50"/>
      <c r="J267" s="50"/>
      <c r="K267" s="82"/>
      <c r="L267" s="144"/>
      <c r="M267" s="81"/>
      <c r="N267" s="145"/>
      <c r="O267" s="52">
        <f>IF(E267=0,"",E267/D266)</f>
        <v>1</v>
      </c>
      <c r="P267" s="53">
        <v>8</v>
      </c>
      <c r="Q267" s="124">
        <f t="shared" si="22"/>
        <v>1</v>
      </c>
      <c r="R267" s="124">
        <f t="shared" si="23"/>
        <v>0</v>
      </c>
    </row>
    <row r="268" spans="1:19" ht="15.75" customHeight="1" x14ac:dyDescent="0.25">
      <c r="A268" s="49">
        <v>2201</v>
      </c>
      <c r="B268" s="50"/>
      <c r="C268" s="50"/>
      <c r="D268" s="50"/>
      <c r="E268" s="50"/>
      <c r="F268" s="50">
        <v>6</v>
      </c>
      <c r="G268" s="50"/>
      <c r="H268" s="50"/>
      <c r="I268" s="50"/>
      <c r="J268" s="50"/>
      <c r="K268" s="82"/>
      <c r="L268" s="144"/>
      <c r="M268" s="81"/>
      <c r="N268" s="145"/>
      <c r="O268" s="52">
        <f>IF(F268=0,"",F268/E267)</f>
        <v>0.75</v>
      </c>
      <c r="P268" s="53">
        <v>6</v>
      </c>
      <c r="Q268" s="124">
        <f t="shared" si="22"/>
        <v>0.75</v>
      </c>
      <c r="R268" s="124">
        <f t="shared" si="23"/>
        <v>0.25</v>
      </c>
    </row>
    <row r="269" spans="1:19" ht="15.75" customHeight="1" x14ac:dyDescent="0.25">
      <c r="A269" s="49">
        <v>2202</v>
      </c>
      <c r="B269" s="50"/>
      <c r="C269" s="50"/>
      <c r="D269" s="50"/>
      <c r="E269" s="50"/>
      <c r="F269" s="50"/>
      <c r="G269" s="50">
        <v>6</v>
      </c>
      <c r="H269" s="50"/>
      <c r="I269" s="50"/>
      <c r="J269" s="50"/>
      <c r="K269" s="82"/>
      <c r="L269" s="144"/>
      <c r="M269" s="81"/>
      <c r="N269" s="145"/>
      <c r="O269" s="52">
        <f>IF(G269=0,"",G269/F268)</f>
        <v>1</v>
      </c>
      <c r="P269" s="53">
        <v>6</v>
      </c>
      <c r="Q269" s="124">
        <f t="shared" si="22"/>
        <v>1</v>
      </c>
      <c r="R269" s="124">
        <f t="shared" si="23"/>
        <v>0</v>
      </c>
    </row>
    <row r="270" spans="1:19" ht="15.75" customHeight="1" x14ac:dyDescent="0.25">
      <c r="A270" s="49">
        <v>2301</v>
      </c>
      <c r="B270" s="50"/>
      <c r="C270" s="50"/>
      <c r="D270" s="50"/>
      <c r="E270" s="50"/>
      <c r="F270" s="50"/>
      <c r="G270" s="50"/>
      <c r="H270" s="50">
        <v>6</v>
      </c>
      <c r="I270" s="50"/>
      <c r="J270" s="50"/>
      <c r="K270" s="82"/>
      <c r="L270" s="144"/>
      <c r="M270" s="81"/>
      <c r="N270" s="145"/>
      <c r="O270" s="52">
        <f>IF(H270=0,"",H270/G269)</f>
        <v>1</v>
      </c>
      <c r="P270" s="53">
        <v>6</v>
      </c>
      <c r="Q270" s="124">
        <f t="shared" si="22"/>
        <v>1</v>
      </c>
      <c r="R270" s="124">
        <f t="shared" si="23"/>
        <v>0</v>
      </c>
    </row>
    <row r="271" spans="1:19" ht="15.75" customHeight="1" x14ac:dyDescent="0.25">
      <c r="A271" s="49">
        <v>2302</v>
      </c>
      <c r="B271" s="50"/>
      <c r="C271" s="50"/>
      <c r="D271" s="50"/>
      <c r="E271" s="50"/>
      <c r="F271" s="50"/>
      <c r="G271" s="50"/>
      <c r="H271" s="50"/>
      <c r="I271" s="50">
        <v>6</v>
      </c>
      <c r="J271" s="50"/>
      <c r="K271" s="82"/>
      <c r="L271" s="144"/>
      <c r="M271" s="81"/>
      <c r="N271" s="145"/>
      <c r="O271" s="54">
        <f>IF(I271=0,"",I271/H270)</f>
        <v>1</v>
      </c>
      <c r="P271" s="53">
        <v>6</v>
      </c>
      <c r="Q271" s="124">
        <f t="shared" si="22"/>
        <v>1</v>
      </c>
      <c r="R271" s="54">
        <f t="shared" si="23"/>
        <v>0</v>
      </c>
    </row>
    <row r="272" spans="1:19" ht="15.75" customHeight="1" x14ac:dyDescent="0.25">
      <c r="A272" s="49">
        <v>2401</v>
      </c>
      <c r="B272" s="50"/>
      <c r="C272" s="50"/>
      <c r="D272" s="50"/>
      <c r="E272" s="50"/>
      <c r="F272" s="50"/>
      <c r="G272" s="50"/>
      <c r="H272" s="50"/>
      <c r="I272" s="50"/>
      <c r="J272" s="50">
        <v>6</v>
      </c>
      <c r="K272" s="82">
        <v>6</v>
      </c>
      <c r="L272" s="144"/>
      <c r="M272" s="81"/>
      <c r="N272" s="137"/>
      <c r="O272" s="54">
        <f>IF(J272=0,"",J272/I271)</f>
        <v>1</v>
      </c>
      <c r="P272" s="53">
        <v>6</v>
      </c>
      <c r="Q272" s="124">
        <f t="shared" si="22"/>
        <v>1</v>
      </c>
      <c r="R272" s="54">
        <f t="shared" si="23"/>
        <v>0</v>
      </c>
    </row>
    <row r="273" spans="1:19" ht="15.75" customHeight="1" x14ac:dyDescent="0.25">
      <c r="A273" s="49">
        <v>2402</v>
      </c>
      <c r="B273" s="50"/>
      <c r="C273" s="50"/>
      <c r="D273" s="50"/>
      <c r="E273" s="50"/>
      <c r="F273" s="50"/>
      <c r="G273" s="50"/>
      <c r="H273" s="50"/>
      <c r="I273" s="50"/>
      <c r="J273" s="50"/>
      <c r="K273" s="82"/>
      <c r="L273" s="144"/>
      <c r="M273" s="81"/>
      <c r="N273" s="137"/>
      <c r="O273" s="79"/>
      <c r="P273" s="56"/>
      <c r="Q273" s="136"/>
      <c r="R273" s="79"/>
    </row>
    <row r="274" spans="1:19" ht="15.75" customHeight="1" x14ac:dyDescent="0.25">
      <c r="A274" s="49">
        <v>2501</v>
      </c>
      <c r="B274" s="50"/>
      <c r="C274" s="50"/>
      <c r="D274" s="50"/>
      <c r="E274" s="50"/>
      <c r="F274" s="50"/>
      <c r="G274" s="50"/>
      <c r="H274" s="50"/>
      <c r="I274" s="50"/>
      <c r="J274" s="50"/>
      <c r="K274" s="82"/>
      <c r="L274" s="144"/>
      <c r="M274" s="81"/>
      <c r="N274" s="137"/>
      <c r="O274" s="79"/>
      <c r="P274" s="56"/>
      <c r="Q274" s="136"/>
      <c r="R274" s="79"/>
    </row>
    <row r="275" spans="1:19" ht="15.75" customHeight="1" x14ac:dyDescent="0.25">
      <c r="A275" s="49">
        <v>2502</v>
      </c>
      <c r="B275" s="50"/>
      <c r="C275" s="50"/>
      <c r="D275" s="50"/>
      <c r="E275" s="50"/>
      <c r="F275" s="50"/>
      <c r="G275" s="50"/>
      <c r="H275" s="50"/>
      <c r="I275" s="50"/>
      <c r="J275" s="50"/>
      <c r="K275" s="82"/>
      <c r="L275" s="144"/>
      <c r="M275" s="81"/>
      <c r="N275" s="137"/>
      <c r="O275" s="79"/>
      <c r="P275" s="56"/>
      <c r="Q275" s="136"/>
      <c r="R275" s="79"/>
    </row>
    <row r="276" spans="1:19" ht="15.75" customHeight="1" x14ac:dyDescent="0.25">
      <c r="A276" s="49">
        <v>2601</v>
      </c>
      <c r="B276" s="50"/>
      <c r="C276" s="50"/>
      <c r="D276" s="50"/>
      <c r="E276" s="50"/>
      <c r="F276" s="50"/>
      <c r="G276" s="50"/>
      <c r="H276" s="50"/>
      <c r="I276" s="50"/>
      <c r="J276" s="50"/>
      <c r="K276" s="82"/>
      <c r="L276" s="144"/>
      <c r="M276" s="81"/>
      <c r="N276" s="137"/>
      <c r="O276" s="126" t="s">
        <v>63</v>
      </c>
      <c r="P276" s="127">
        <v>4</v>
      </c>
      <c r="Q276" s="128">
        <f>IF(SUM(K266:K274)=0,"",SUM(K266:K274))</f>
        <v>6</v>
      </c>
      <c r="R276" s="129" t="s">
        <v>10</v>
      </c>
    </row>
    <row r="277" spans="1:19" ht="15.75" customHeight="1" x14ac:dyDescent="0.25">
      <c r="A277" s="49">
        <v>2602</v>
      </c>
      <c r="B277" s="50"/>
      <c r="C277" s="50"/>
      <c r="D277" s="50"/>
      <c r="E277" s="50"/>
      <c r="F277" s="50"/>
      <c r="G277" s="50"/>
      <c r="H277" s="50"/>
      <c r="I277" s="50"/>
      <c r="J277" s="50"/>
      <c r="K277" s="82"/>
      <c r="L277" s="144"/>
      <c r="M277" s="81"/>
      <c r="N277" s="137"/>
      <c r="O277" s="130" t="s">
        <v>64</v>
      </c>
      <c r="P277" s="57">
        <f>IF(P276/B264=0,"",P276/B264)</f>
        <v>0.44444444444444442</v>
      </c>
      <c r="Q277" s="131">
        <f>IF(P276/Q276=0,"",P276/Q276)</f>
        <v>0.66666666666666663</v>
      </c>
      <c r="R277" s="132" t="s">
        <v>65</v>
      </c>
    </row>
    <row r="278" spans="1:19" ht="15.75" customHeight="1" x14ac:dyDescent="0.25">
      <c r="A278" s="49">
        <v>2701</v>
      </c>
      <c r="B278" s="50"/>
      <c r="C278" s="50"/>
      <c r="D278" s="50"/>
      <c r="E278" s="50"/>
      <c r="F278" s="50"/>
      <c r="G278" s="50"/>
      <c r="H278" s="50"/>
      <c r="I278" s="50"/>
      <c r="J278" s="50"/>
      <c r="K278" s="82"/>
      <c r="L278" s="146"/>
      <c r="M278" s="147"/>
      <c r="N278" s="148"/>
      <c r="O278" s="92"/>
      <c r="P278" s="139"/>
      <c r="Q278" s="139"/>
      <c r="R278" s="140"/>
    </row>
    <row r="279" spans="1:19" ht="18" customHeight="1" x14ac:dyDescent="0.25">
      <c r="A279" s="28"/>
      <c r="B279" s="190" t="s">
        <v>90</v>
      </c>
      <c r="C279" s="190"/>
      <c r="D279" s="190"/>
      <c r="E279" s="190"/>
      <c r="F279" s="190"/>
      <c r="G279" s="190"/>
      <c r="H279" s="190"/>
      <c r="I279" s="190"/>
      <c r="J279" s="190"/>
      <c r="K279" s="59">
        <f>SUM(K264:K275)</f>
        <v>6</v>
      </c>
      <c r="L279" s="60">
        <f>IF(K272=0,"",K272/B264)</f>
        <v>0.66666666666666663</v>
      </c>
      <c r="M279" s="60">
        <f>IF(K279=0,"",K279/B264)</f>
        <v>0.66666666666666663</v>
      </c>
      <c r="N279" s="60">
        <f>IF(K272=0,"",M279-L279)</f>
        <v>0</v>
      </c>
      <c r="O279" s="1"/>
      <c r="P279" s="29"/>
      <c r="Q279" s="25"/>
      <c r="R279" s="1"/>
    </row>
    <row r="280" spans="1:19" ht="12.75" customHeight="1" x14ac:dyDescent="0.2"/>
    <row r="281" spans="1:19" ht="12.75" customHeight="1" x14ac:dyDescent="0.2"/>
    <row r="282" spans="1:19" ht="26.25" customHeight="1" x14ac:dyDescent="0.4">
      <c r="B282" s="188" t="s">
        <v>101</v>
      </c>
      <c r="C282" s="189"/>
      <c r="D282" s="189"/>
      <c r="E282" s="189"/>
      <c r="F282" s="189"/>
      <c r="G282" s="189"/>
      <c r="H282" s="189"/>
      <c r="I282" s="189"/>
      <c r="J282" s="189"/>
      <c r="K282" s="123" t="s">
        <v>111</v>
      </c>
      <c r="L282" s="1"/>
      <c r="M282" s="1"/>
      <c r="N282" s="29"/>
      <c r="O282" s="1"/>
      <c r="P282" s="29"/>
      <c r="Q282" s="29"/>
      <c r="R282" s="29"/>
    </row>
    <row r="283" spans="1:19" ht="20.25" customHeight="1" x14ac:dyDescent="0.2">
      <c r="A283" s="192" t="s">
        <v>9</v>
      </c>
      <c r="B283" s="193" t="s">
        <v>80</v>
      </c>
      <c r="C283" s="194"/>
      <c r="D283" s="194"/>
      <c r="E283" s="194"/>
      <c r="F283" s="194"/>
      <c r="G283" s="194"/>
      <c r="H283" s="194"/>
      <c r="I283" s="194"/>
      <c r="J283" s="195"/>
      <c r="K283" s="196" t="s">
        <v>10</v>
      </c>
      <c r="L283" s="184" t="s">
        <v>2</v>
      </c>
      <c r="M283" s="184" t="s">
        <v>3</v>
      </c>
      <c r="N283" s="191" t="s">
        <v>4</v>
      </c>
      <c r="O283" s="184" t="s">
        <v>5</v>
      </c>
      <c r="P283" s="198" t="s">
        <v>6</v>
      </c>
      <c r="Q283" s="198" t="s">
        <v>7</v>
      </c>
      <c r="R283" s="184" t="s">
        <v>8</v>
      </c>
    </row>
    <row r="284" spans="1:19" ht="15.75" customHeight="1" x14ac:dyDescent="0.25">
      <c r="A284" s="185"/>
      <c r="B284" s="49" t="s">
        <v>81</v>
      </c>
      <c r="C284" s="49" t="s">
        <v>82</v>
      </c>
      <c r="D284" s="49" t="s">
        <v>83</v>
      </c>
      <c r="E284" s="49" t="s">
        <v>84</v>
      </c>
      <c r="F284" s="49" t="s">
        <v>85</v>
      </c>
      <c r="G284" s="49" t="s">
        <v>86</v>
      </c>
      <c r="H284" s="49" t="s">
        <v>87</v>
      </c>
      <c r="I284" s="49" t="s">
        <v>88</v>
      </c>
      <c r="J284" s="49" t="s">
        <v>89</v>
      </c>
      <c r="K284" s="197"/>
      <c r="L284" s="185"/>
      <c r="M284" s="185"/>
      <c r="N284" s="185"/>
      <c r="O284" s="185"/>
      <c r="P284" s="185"/>
      <c r="Q284" s="185"/>
      <c r="R284" s="185"/>
    </row>
    <row r="285" spans="1:19" ht="15.75" customHeight="1" x14ac:dyDescent="0.25">
      <c r="A285" s="49">
        <v>2002</v>
      </c>
      <c r="B285" s="50">
        <v>23</v>
      </c>
      <c r="C285" s="50"/>
      <c r="D285" s="50"/>
      <c r="E285" s="50"/>
      <c r="F285" s="50"/>
      <c r="G285" s="50"/>
      <c r="H285" s="50"/>
      <c r="I285" s="50"/>
      <c r="J285" s="50"/>
      <c r="K285" s="82"/>
      <c r="L285" s="141"/>
      <c r="M285" s="142"/>
      <c r="N285" s="143"/>
      <c r="O285" s="133"/>
      <c r="P285" s="51">
        <f>B285</f>
        <v>23</v>
      </c>
      <c r="Q285" s="134"/>
      <c r="R285" s="133"/>
    </row>
    <row r="286" spans="1:19" ht="15.75" customHeight="1" x14ac:dyDescent="0.25">
      <c r="A286" s="49">
        <v>2101</v>
      </c>
      <c r="B286" s="50"/>
      <c r="C286" s="50">
        <v>21</v>
      </c>
      <c r="D286" s="50"/>
      <c r="E286" s="50"/>
      <c r="F286" s="50"/>
      <c r="G286" s="50"/>
      <c r="H286" s="50"/>
      <c r="I286" s="50"/>
      <c r="J286" s="50"/>
      <c r="K286" s="82"/>
      <c r="L286" s="144"/>
      <c r="M286" s="81"/>
      <c r="N286" s="145"/>
      <c r="O286" s="52">
        <f>IF(C286=0,"",C286/B285)</f>
        <v>0.91304347826086951</v>
      </c>
      <c r="P286" s="53">
        <v>21</v>
      </c>
      <c r="Q286" s="124">
        <f t="shared" ref="Q286:Q292" si="24">IF(P286=0,"",P286/P285)</f>
        <v>0.91304347826086951</v>
      </c>
      <c r="R286" s="124">
        <f t="shared" ref="R286:R292" si="25">IF(P286=0,"",100%-Q286)</f>
        <v>8.6956521739130488E-2</v>
      </c>
    </row>
    <row r="287" spans="1:19" ht="15.75" customHeight="1" x14ac:dyDescent="0.25">
      <c r="A287" s="49">
        <v>2102</v>
      </c>
      <c r="B287" s="50"/>
      <c r="C287" s="50"/>
      <c r="D287" s="50">
        <v>19</v>
      </c>
      <c r="E287" s="50"/>
      <c r="F287" s="50"/>
      <c r="G287" s="50"/>
      <c r="H287" s="50"/>
      <c r="I287" s="50"/>
      <c r="J287" s="50"/>
      <c r="K287" s="82"/>
      <c r="L287" s="144"/>
      <c r="M287" s="81"/>
      <c r="N287" s="145"/>
      <c r="O287" s="52">
        <f>IF(D287=0,"",D287/C286)</f>
        <v>0.90476190476190477</v>
      </c>
      <c r="P287" s="53">
        <v>19</v>
      </c>
      <c r="Q287" s="124">
        <f t="shared" si="24"/>
        <v>0.90476190476190477</v>
      </c>
      <c r="R287" s="124">
        <f t="shared" si="25"/>
        <v>9.5238095238095233E-2</v>
      </c>
      <c r="S287" s="8">
        <f>P287/P285</f>
        <v>0.82608695652173914</v>
      </c>
    </row>
    <row r="288" spans="1:19" ht="15.75" customHeight="1" x14ac:dyDescent="0.25">
      <c r="A288" s="49">
        <v>2201</v>
      </c>
      <c r="B288" s="50"/>
      <c r="C288" s="50"/>
      <c r="D288" s="50"/>
      <c r="E288" s="50">
        <v>19</v>
      </c>
      <c r="F288" s="50"/>
      <c r="G288" s="50"/>
      <c r="H288" s="50"/>
      <c r="I288" s="50"/>
      <c r="J288" s="50"/>
      <c r="K288" s="82"/>
      <c r="L288" s="144"/>
      <c r="M288" s="81"/>
      <c r="N288" s="145"/>
      <c r="O288" s="52">
        <f>IF(E288=0,"",E288/D287)</f>
        <v>1</v>
      </c>
      <c r="P288" s="53">
        <v>19</v>
      </c>
      <c r="Q288" s="124">
        <f t="shared" si="24"/>
        <v>1</v>
      </c>
      <c r="R288" s="124">
        <f t="shared" si="25"/>
        <v>0</v>
      </c>
    </row>
    <row r="289" spans="1:18" ht="15.75" customHeight="1" x14ac:dyDescent="0.25">
      <c r="A289" s="49">
        <v>2202</v>
      </c>
      <c r="B289" s="50"/>
      <c r="C289" s="50"/>
      <c r="D289" s="50"/>
      <c r="E289" s="50"/>
      <c r="F289" s="50">
        <v>17</v>
      </c>
      <c r="G289" s="50"/>
      <c r="H289" s="50"/>
      <c r="I289" s="50"/>
      <c r="J289" s="50"/>
      <c r="K289" s="82"/>
      <c r="L289" s="144"/>
      <c r="M289" s="81"/>
      <c r="N289" s="145"/>
      <c r="O289" s="52">
        <f>IF(F289=0,"",F289/E288)</f>
        <v>0.89473684210526316</v>
      </c>
      <c r="P289" s="53">
        <v>18</v>
      </c>
      <c r="Q289" s="124">
        <f t="shared" si="24"/>
        <v>0.94736842105263153</v>
      </c>
      <c r="R289" s="124">
        <f t="shared" si="25"/>
        <v>5.2631578947368474E-2</v>
      </c>
    </row>
    <row r="290" spans="1:18" ht="15.75" customHeight="1" x14ac:dyDescent="0.25">
      <c r="A290" s="49">
        <v>2301</v>
      </c>
      <c r="B290" s="50"/>
      <c r="C290" s="50"/>
      <c r="D290" s="50"/>
      <c r="E290" s="50"/>
      <c r="F290" s="50"/>
      <c r="G290" s="50">
        <v>16</v>
      </c>
      <c r="H290" s="50"/>
      <c r="I290" s="50"/>
      <c r="J290" s="50"/>
      <c r="K290" s="82"/>
      <c r="L290" s="144"/>
      <c r="M290" s="81"/>
      <c r="N290" s="145"/>
      <c r="O290" s="52">
        <f>IF(G290=0,"",G290/F289)</f>
        <v>0.94117647058823528</v>
      </c>
      <c r="P290" s="53">
        <v>17</v>
      </c>
      <c r="Q290" s="124">
        <f t="shared" si="24"/>
        <v>0.94444444444444442</v>
      </c>
      <c r="R290" s="124">
        <f t="shared" si="25"/>
        <v>5.555555555555558E-2</v>
      </c>
    </row>
    <row r="291" spans="1:18" ht="15.75" customHeight="1" x14ac:dyDescent="0.25">
      <c r="A291" s="49">
        <v>2302</v>
      </c>
      <c r="B291" s="50"/>
      <c r="C291" s="50"/>
      <c r="D291" s="50"/>
      <c r="E291" s="50"/>
      <c r="F291" s="50"/>
      <c r="G291" s="50"/>
      <c r="H291" s="50">
        <v>15</v>
      </c>
      <c r="I291" s="50"/>
      <c r="J291" s="50"/>
      <c r="K291" s="82"/>
      <c r="L291" s="144"/>
      <c r="M291" s="81"/>
      <c r="N291" s="145"/>
      <c r="O291" s="52">
        <f>IF(H291=0,"",H291/G290)</f>
        <v>0.9375</v>
      </c>
      <c r="P291" s="53">
        <v>17</v>
      </c>
      <c r="Q291" s="124">
        <f t="shared" si="24"/>
        <v>1</v>
      </c>
      <c r="R291" s="124">
        <f t="shared" si="25"/>
        <v>0</v>
      </c>
    </row>
    <row r="292" spans="1:18" ht="15.75" customHeight="1" x14ac:dyDescent="0.25">
      <c r="A292" s="49">
        <v>2401</v>
      </c>
      <c r="B292" s="50"/>
      <c r="C292" s="50"/>
      <c r="D292" s="50"/>
      <c r="E292" s="50"/>
      <c r="F292" s="50"/>
      <c r="G292" s="50"/>
      <c r="H292" s="50"/>
      <c r="I292" s="50">
        <v>15</v>
      </c>
      <c r="J292" s="50"/>
      <c r="K292" s="82"/>
      <c r="L292" s="144"/>
      <c r="M292" s="81"/>
      <c r="N292" s="145"/>
      <c r="O292" s="54">
        <f>IF(I292=0,"",I292/H291)</f>
        <v>1</v>
      </c>
      <c r="P292" s="53">
        <v>17</v>
      </c>
      <c r="Q292" s="124">
        <f t="shared" si="24"/>
        <v>1</v>
      </c>
      <c r="R292" s="54">
        <f t="shared" si="25"/>
        <v>0</v>
      </c>
    </row>
    <row r="293" spans="1:18" ht="15.75" customHeight="1" x14ac:dyDescent="0.25">
      <c r="A293" s="49">
        <v>2402</v>
      </c>
      <c r="B293" s="50"/>
      <c r="C293" s="50"/>
      <c r="D293" s="50"/>
      <c r="E293" s="50"/>
      <c r="F293" s="50"/>
      <c r="G293" s="50"/>
      <c r="H293" s="50"/>
      <c r="I293" s="50"/>
      <c r="J293" s="50">
        <v>14</v>
      </c>
      <c r="K293" s="82">
        <v>14</v>
      </c>
      <c r="L293" s="144"/>
      <c r="M293" s="81"/>
      <c r="N293" s="137"/>
      <c r="O293" s="54">
        <f>IF(J293=0,"",J293/I292)</f>
        <v>0.93333333333333335</v>
      </c>
      <c r="P293" s="53">
        <v>16</v>
      </c>
      <c r="Q293" s="124">
        <f t="shared" ref="Q293" si="26">IF(P293=0,"",P293/P292)</f>
        <v>0.94117647058823528</v>
      </c>
      <c r="R293" s="54">
        <f t="shared" ref="R293" si="27">IF(P293=0,"",100%-Q293)</f>
        <v>5.8823529411764719E-2</v>
      </c>
    </row>
    <row r="294" spans="1:18" ht="15.75" customHeight="1" x14ac:dyDescent="0.25">
      <c r="A294" s="49">
        <v>2501</v>
      </c>
      <c r="B294" s="50"/>
      <c r="C294" s="50"/>
      <c r="D294" s="50"/>
      <c r="E294" s="50"/>
      <c r="F294" s="50"/>
      <c r="G294" s="50"/>
      <c r="H294" s="50"/>
      <c r="I294" s="50"/>
      <c r="J294" s="50">
        <v>1</v>
      </c>
      <c r="K294" s="82"/>
      <c r="L294" s="144"/>
      <c r="M294" s="81"/>
      <c r="N294" s="137"/>
      <c r="O294" s="79"/>
      <c r="P294" s="56">
        <v>2</v>
      </c>
      <c r="Q294" s="136"/>
      <c r="R294" s="79"/>
    </row>
    <row r="295" spans="1:18" ht="15.75" customHeight="1" x14ac:dyDescent="0.25">
      <c r="A295" s="49">
        <v>2502</v>
      </c>
      <c r="B295" s="50"/>
      <c r="C295" s="50"/>
      <c r="D295" s="50"/>
      <c r="E295" s="50"/>
      <c r="F295" s="50"/>
      <c r="G295" s="50"/>
      <c r="H295" s="50"/>
      <c r="I295" s="50"/>
      <c r="J295" s="50">
        <v>2</v>
      </c>
      <c r="K295" s="82">
        <v>2</v>
      </c>
      <c r="L295" s="144"/>
      <c r="M295" s="81"/>
      <c r="N295" s="137"/>
      <c r="O295" s="79"/>
      <c r="P295" s="56">
        <v>3</v>
      </c>
      <c r="Q295" s="136"/>
      <c r="R295" s="79"/>
    </row>
    <row r="296" spans="1:18" ht="15.75" customHeight="1" x14ac:dyDescent="0.25">
      <c r="A296" s="49">
        <v>2601</v>
      </c>
      <c r="B296" s="50"/>
      <c r="C296" s="50"/>
      <c r="D296" s="50"/>
      <c r="E296" s="50"/>
      <c r="F296" s="50"/>
      <c r="G296" s="50"/>
      <c r="H296" s="50"/>
      <c r="I296" s="50"/>
      <c r="J296" s="50"/>
      <c r="K296" s="82"/>
      <c r="L296" s="144"/>
      <c r="M296" s="81"/>
      <c r="N296" s="137"/>
      <c r="O296" s="79"/>
      <c r="P296" s="56"/>
      <c r="Q296" s="136"/>
      <c r="R296" s="79"/>
    </row>
    <row r="297" spans="1:18" ht="15.75" customHeight="1" x14ac:dyDescent="0.25">
      <c r="A297" s="49">
        <v>2602</v>
      </c>
      <c r="B297" s="50"/>
      <c r="C297" s="50"/>
      <c r="D297" s="50"/>
      <c r="E297" s="50"/>
      <c r="F297" s="50"/>
      <c r="G297" s="50"/>
      <c r="H297" s="50"/>
      <c r="I297" s="50"/>
      <c r="J297" s="50"/>
      <c r="K297" s="82"/>
      <c r="L297" s="144"/>
      <c r="M297" s="81"/>
      <c r="N297" s="137"/>
      <c r="O297" s="126" t="s">
        <v>63</v>
      </c>
      <c r="P297" s="127">
        <v>5</v>
      </c>
      <c r="Q297" s="128">
        <f>IF(SUM(K287:K295)=0,"",SUM(K287:K295))</f>
        <v>16</v>
      </c>
      <c r="R297" s="129" t="s">
        <v>10</v>
      </c>
    </row>
    <row r="298" spans="1:18" ht="15.75" customHeight="1" x14ac:dyDescent="0.25">
      <c r="A298" s="49">
        <v>2701</v>
      </c>
      <c r="B298" s="50"/>
      <c r="C298" s="50"/>
      <c r="D298" s="50"/>
      <c r="E298" s="50"/>
      <c r="F298" s="50"/>
      <c r="G298" s="50"/>
      <c r="H298" s="50"/>
      <c r="I298" s="50"/>
      <c r="J298" s="50"/>
      <c r="K298" s="82"/>
      <c r="L298" s="144"/>
      <c r="M298" s="81"/>
      <c r="N298" s="137"/>
      <c r="O298" s="130" t="s">
        <v>64</v>
      </c>
      <c r="P298" s="57">
        <f>IF(P297/B285=0,"",P297/B285)</f>
        <v>0.21739130434782608</v>
      </c>
      <c r="Q298" s="131">
        <f>IF(P297/Q297=0,"",P297/Q297)</f>
        <v>0.3125</v>
      </c>
      <c r="R298" s="132" t="s">
        <v>65</v>
      </c>
    </row>
    <row r="299" spans="1:18" ht="15.75" customHeight="1" x14ac:dyDescent="0.25">
      <c r="A299" s="49">
        <v>2702</v>
      </c>
      <c r="B299" s="50"/>
      <c r="C299" s="50"/>
      <c r="D299" s="50"/>
      <c r="E299" s="50"/>
      <c r="F299" s="50"/>
      <c r="G299" s="50"/>
      <c r="H299" s="50"/>
      <c r="I299" s="50"/>
      <c r="J299" s="50"/>
      <c r="K299" s="82"/>
      <c r="L299" s="146"/>
      <c r="M299" s="147"/>
      <c r="N299" s="148"/>
      <c r="O299" s="92"/>
      <c r="P299" s="139"/>
      <c r="Q299" s="139"/>
      <c r="R299" s="140"/>
    </row>
    <row r="300" spans="1:18" ht="18" customHeight="1" x14ac:dyDescent="0.25">
      <c r="A300" s="28"/>
      <c r="B300" s="190" t="s">
        <v>90</v>
      </c>
      <c r="C300" s="190"/>
      <c r="D300" s="190"/>
      <c r="E300" s="190"/>
      <c r="F300" s="190"/>
      <c r="G300" s="190"/>
      <c r="H300" s="190"/>
      <c r="I300" s="190"/>
      <c r="J300" s="190"/>
      <c r="K300" s="59">
        <f>SUM(K285:K296)</f>
        <v>16</v>
      </c>
      <c r="L300" s="60">
        <f>IF(K293=0,"",K293/B285)</f>
        <v>0.60869565217391308</v>
      </c>
      <c r="M300" s="60">
        <f>IF(K300=0,"",K300/B285)</f>
        <v>0.69565217391304346</v>
      </c>
      <c r="N300" s="60">
        <f>IF(K293=0,"",M300-L300)</f>
        <v>8.6956521739130377E-2</v>
      </c>
      <c r="O300" s="1"/>
      <c r="P300" s="29"/>
      <c r="Q300" s="25"/>
      <c r="R300" s="1"/>
    </row>
    <row r="301" spans="1:18" ht="12.75" customHeight="1" x14ac:dyDescent="0.2"/>
    <row r="302" spans="1:18" ht="12.75" customHeight="1" x14ac:dyDescent="0.2"/>
    <row r="303" spans="1:18" ht="26.25" customHeight="1" x14ac:dyDescent="0.4">
      <c r="B303" s="188" t="s">
        <v>101</v>
      </c>
      <c r="C303" s="189"/>
      <c r="D303" s="189"/>
      <c r="E303" s="189"/>
      <c r="F303" s="189"/>
      <c r="G303" s="189"/>
      <c r="H303" s="189"/>
      <c r="I303" s="189"/>
      <c r="J303" s="189"/>
      <c r="K303" s="123" t="s">
        <v>113</v>
      </c>
      <c r="L303" s="1"/>
      <c r="M303" s="1"/>
      <c r="N303" s="29"/>
      <c r="O303" s="1"/>
      <c r="P303" s="29"/>
      <c r="Q303" s="29"/>
      <c r="R303" s="29"/>
    </row>
    <row r="304" spans="1:18" ht="20.25" customHeight="1" x14ac:dyDescent="0.2">
      <c r="A304" s="192" t="s">
        <v>9</v>
      </c>
      <c r="B304" s="193" t="s">
        <v>80</v>
      </c>
      <c r="C304" s="194"/>
      <c r="D304" s="194"/>
      <c r="E304" s="194"/>
      <c r="F304" s="194"/>
      <c r="G304" s="194"/>
      <c r="H304" s="194"/>
      <c r="I304" s="194"/>
      <c r="J304" s="195"/>
      <c r="K304" s="196" t="s">
        <v>10</v>
      </c>
      <c r="L304" s="184" t="s">
        <v>2</v>
      </c>
      <c r="M304" s="184" t="s">
        <v>3</v>
      </c>
      <c r="N304" s="191" t="s">
        <v>4</v>
      </c>
      <c r="O304" s="184" t="s">
        <v>5</v>
      </c>
      <c r="P304" s="198" t="s">
        <v>6</v>
      </c>
      <c r="Q304" s="198" t="s">
        <v>7</v>
      </c>
      <c r="R304" s="184" t="s">
        <v>8</v>
      </c>
    </row>
    <row r="305" spans="1:19" ht="15.75" customHeight="1" x14ac:dyDescent="0.25">
      <c r="A305" s="185"/>
      <c r="B305" s="49" t="s">
        <v>81</v>
      </c>
      <c r="C305" s="49" t="s">
        <v>82</v>
      </c>
      <c r="D305" s="49" t="s">
        <v>83</v>
      </c>
      <c r="E305" s="49" t="s">
        <v>84</v>
      </c>
      <c r="F305" s="49" t="s">
        <v>85</v>
      </c>
      <c r="G305" s="49" t="s">
        <v>86</v>
      </c>
      <c r="H305" s="49" t="s">
        <v>87</v>
      </c>
      <c r="I305" s="49" t="s">
        <v>88</v>
      </c>
      <c r="J305" s="49" t="s">
        <v>89</v>
      </c>
      <c r="K305" s="197"/>
      <c r="L305" s="185"/>
      <c r="M305" s="185"/>
      <c r="N305" s="185"/>
      <c r="O305" s="185"/>
      <c r="P305" s="185"/>
      <c r="Q305" s="185"/>
      <c r="R305" s="185"/>
    </row>
    <row r="306" spans="1:19" ht="15.75" customHeight="1" x14ac:dyDescent="0.25">
      <c r="A306" s="49">
        <v>2102</v>
      </c>
      <c r="B306" s="50">
        <v>27</v>
      </c>
      <c r="C306" s="50"/>
      <c r="D306" s="50"/>
      <c r="E306" s="50"/>
      <c r="F306" s="50"/>
      <c r="G306" s="50"/>
      <c r="H306" s="50"/>
      <c r="I306" s="50"/>
      <c r="J306" s="50"/>
      <c r="K306" s="82"/>
      <c r="L306" s="141"/>
      <c r="M306" s="142"/>
      <c r="N306" s="143"/>
      <c r="O306" s="133"/>
      <c r="P306" s="51">
        <f>B306</f>
        <v>27</v>
      </c>
      <c r="Q306" s="134"/>
      <c r="R306" s="133"/>
    </row>
    <row r="307" spans="1:19" ht="15.75" customHeight="1" x14ac:dyDescent="0.25">
      <c r="A307" s="49">
        <v>2201</v>
      </c>
      <c r="B307" s="50"/>
      <c r="C307" s="50">
        <v>21</v>
      </c>
      <c r="D307" s="50"/>
      <c r="E307" s="50"/>
      <c r="F307" s="50"/>
      <c r="G307" s="50"/>
      <c r="H307" s="50"/>
      <c r="I307" s="50"/>
      <c r="J307" s="50"/>
      <c r="K307" s="82"/>
      <c r="L307" s="144"/>
      <c r="M307" s="81"/>
      <c r="N307" s="145"/>
      <c r="O307" s="52">
        <f>IF(C307=0,"",C307/B306)</f>
        <v>0.77777777777777779</v>
      </c>
      <c r="P307" s="53">
        <v>27</v>
      </c>
      <c r="Q307" s="124">
        <f t="shared" ref="Q307:Q313" si="28">IF(P307=0,"",P307/P306)</f>
        <v>1</v>
      </c>
      <c r="R307" s="124">
        <f t="shared" ref="R307:R313" si="29">IF(P307=0,"",100%-Q307)</f>
        <v>0</v>
      </c>
    </row>
    <row r="308" spans="1:19" ht="15.75" customHeight="1" x14ac:dyDescent="0.25">
      <c r="A308" s="49">
        <v>2202</v>
      </c>
      <c r="B308" s="50"/>
      <c r="C308" s="50"/>
      <c r="D308" s="50">
        <v>20</v>
      </c>
      <c r="E308" s="50"/>
      <c r="F308" s="50"/>
      <c r="G308" s="50"/>
      <c r="H308" s="50"/>
      <c r="I308" s="50"/>
      <c r="J308" s="50"/>
      <c r="K308" s="82"/>
      <c r="L308" s="144"/>
      <c r="M308" s="81"/>
      <c r="N308" s="145"/>
      <c r="O308" s="52">
        <f>IF(D308=0,"",D308/C307)</f>
        <v>0.95238095238095233</v>
      </c>
      <c r="P308" s="53">
        <v>21</v>
      </c>
      <c r="Q308" s="124">
        <f t="shared" si="28"/>
        <v>0.77777777777777779</v>
      </c>
      <c r="R308" s="124">
        <f t="shared" si="29"/>
        <v>0.22222222222222221</v>
      </c>
      <c r="S308" s="8">
        <f>P308/P306</f>
        <v>0.77777777777777779</v>
      </c>
    </row>
    <row r="309" spans="1:19" ht="15.75" customHeight="1" x14ac:dyDescent="0.25">
      <c r="A309" s="49">
        <v>2301</v>
      </c>
      <c r="B309" s="50"/>
      <c r="C309" s="50"/>
      <c r="D309" s="50"/>
      <c r="E309" s="50">
        <v>20</v>
      </c>
      <c r="F309" s="50"/>
      <c r="G309" s="50"/>
      <c r="H309" s="50"/>
      <c r="I309" s="50"/>
      <c r="J309" s="50"/>
      <c r="K309" s="82"/>
      <c r="L309" s="144"/>
      <c r="M309" s="81"/>
      <c r="N309" s="145"/>
      <c r="O309" s="52">
        <f>IF(E309=0,"",E309/D308)</f>
        <v>1</v>
      </c>
      <c r="P309" s="53">
        <v>21</v>
      </c>
      <c r="Q309" s="124">
        <f t="shared" si="28"/>
        <v>1</v>
      </c>
      <c r="R309" s="124">
        <f t="shared" si="29"/>
        <v>0</v>
      </c>
    </row>
    <row r="310" spans="1:19" ht="15.75" customHeight="1" x14ac:dyDescent="0.25">
      <c r="A310" s="49">
        <v>2302</v>
      </c>
      <c r="B310" s="50"/>
      <c r="C310" s="50"/>
      <c r="D310" s="50"/>
      <c r="E310" s="50"/>
      <c r="F310" s="50">
        <v>20</v>
      </c>
      <c r="G310" s="50"/>
      <c r="H310" s="50"/>
      <c r="I310" s="50"/>
      <c r="J310" s="50"/>
      <c r="K310" s="82"/>
      <c r="L310" s="144"/>
      <c r="M310" s="81"/>
      <c r="N310" s="145"/>
      <c r="O310" s="52">
        <f>IF(F310=0,"",F310/E309)</f>
        <v>1</v>
      </c>
      <c r="P310" s="53">
        <v>21</v>
      </c>
      <c r="Q310" s="124">
        <f t="shared" si="28"/>
        <v>1</v>
      </c>
      <c r="R310" s="124">
        <f t="shared" si="29"/>
        <v>0</v>
      </c>
    </row>
    <row r="311" spans="1:19" ht="15.75" customHeight="1" x14ac:dyDescent="0.25">
      <c r="A311" s="49">
        <v>2401</v>
      </c>
      <c r="B311" s="50"/>
      <c r="C311" s="50"/>
      <c r="D311" s="50"/>
      <c r="E311" s="50"/>
      <c r="F311" s="50"/>
      <c r="G311" s="50">
        <v>19</v>
      </c>
      <c r="H311" s="50"/>
      <c r="I311" s="50"/>
      <c r="J311" s="50"/>
      <c r="K311" s="82"/>
      <c r="L311" s="144"/>
      <c r="M311" s="81"/>
      <c r="N311" s="145"/>
      <c r="O311" s="52">
        <f>IF(G311=0,"",G311/F310)</f>
        <v>0.95</v>
      </c>
      <c r="P311" s="53">
        <v>20</v>
      </c>
      <c r="Q311" s="124">
        <f t="shared" si="28"/>
        <v>0.95238095238095233</v>
      </c>
      <c r="R311" s="124">
        <f t="shared" si="29"/>
        <v>4.7619047619047672E-2</v>
      </c>
    </row>
    <row r="312" spans="1:19" ht="15.75" customHeight="1" x14ac:dyDescent="0.25">
      <c r="A312" s="49">
        <v>2402</v>
      </c>
      <c r="B312" s="50"/>
      <c r="C312" s="50"/>
      <c r="D312" s="50"/>
      <c r="E312" s="50"/>
      <c r="F312" s="50"/>
      <c r="G312" s="50"/>
      <c r="H312" s="50">
        <v>19</v>
      </c>
      <c r="I312" s="50"/>
      <c r="J312" s="50"/>
      <c r="K312" s="82"/>
      <c r="L312" s="144"/>
      <c r="M312" s="81"/>
      <c r="N312" s="145"/>
      <c r="O312" s="52">
        <f>IF(H312=0,"",H312/G311)</f>
        <v>1</v>
      </c>
      <c r="P312" s="53">
        <v>20</v>
      </c>
      <c r="Q312" s="124">
        <f t="shared" si="28"/>
        <v>1</v>
      </c>
      <c r="R312" s="124">
        <f t="shared" si="29"/>
        <v>0</v>
      </c>
    </row>
    <row r="313" spans="1:19" ht="15.75" customHeight="1" x14ac:dyDescent="0.25">
      <c r="A313" s="49">
        <v>2501</v>
      </c>
      <c r="B313" s="50"/>
      <c r="C313" s="50"/>
      <c r="D313" s="50"/>
      <c r="E313" s="50"/>
      <c r="F313" s="50"/>
      <c r="G313" s="50"/>
      <c r="H313" s="50"/>
      <c r="I313" s="50">
        <v>19</v>
      </c>
      <c r="J313" s="50"/>
      <c r="K313" s="82"/>
      <c r="L313" s="144"/>
      <c r="M313" s="81"/>
      <c r="N313" s="145"/>
      <c r="O313" s="54">
        <f>IF(I313=0,"",I313/H312)</f>
        <v>1</v>
      </c>
      <c r="P313" s="53">
        <v>20</v>
      </c>
      <c r="Q313" s="124">
        <f t="shared" si="28"/>
        <v>1</v>
      </c>
      <c r="R313" s="54">
        <f t="shared" si="29"/>
        <v>0</v>
      </c>
    </row>
    <row r="314" spans="1:19" ht="15.75" customHeight="1" x14ac:dyDescent="0.25">
      <c r="A314" s="49">
        <v>2502</v>
      </c>
      <c r="B314" s="50"/>
      <c r="C314" s="50"/>
      <c r="D314" s="50"/>
      <c r="E314" s="50"/>
      <c r="F314" s="50"/>
      <c r="G314" s="50"/>
      <c r="H314" s="50"/>
      <c r="I314" s="50"/>
      <c r="J314" s="50">
        <v>18</v>
      </c>
      <c r="K314" s="82">
        <v>18</v>
      </c>
      <c r="L314" s="144"/>
      <c r="M314" s="81"/>
      <c r="N314" s="137"/>
      <c r="O314" s="54">
        <f>IF(J314=0,"",J314/I313)</f>
        <v>0.94736842105263153</v>
      </c>
      <c r="P314" s="53">
        <v>20</v>
      </c>
      <c r="Q314" s="124">
        <f t="shared" ref="Q314" si="30">IF(P314=0,"",P314/P313)</f>
        <v>1</v>
      </c>
      <c r="R314" s="54">
        <f t="shared" ref="R314" si="31">IF(P314=0,"",100%-Q314)</f>
        <v>0</v>
      </c>
    </row>
    <row r="315" spans="1:19" ht="15.75" customHeight="1" x14ac:dyDescent="0.25">
      <c r="A315" s="49">
        <v>2601</v>
      </c>
      <c r="B315" s="50"/>
      <c r="C315" s="50"/>
      <c r="D315" s="50"/>
      <c r="E315" s="50"/>
      <c r="F315" s="50"/>
      <c r="G315" s="50"/>
      <c r="H315" s="50"/>
      <c r="I315" s="50"/>
      <c r="J315" s="50"/>
      <c r="K315" s="82"/>
      <c r="L315" s="144"/>
      <c r="M315" s="81"/>
      <c r="N315" s="137"/>
      <c r="O315" s="79"/>
      <c r="P315" s="56"/>
      <c r="Q315" s="136"/>
      <c r="R315" s="79"/>
    </row>
    <row r="316" spans="1:19" ht="15.75" customHeight="1" x14ac:dyDescent="0.25">
      <c r="A316" s="49">
        <v>2602</v>
      </c>
      <c r="B316" s="50"/>
      <c r="C316" s="50"/>
      <c r="D316" s="50"/>
      <c r="E316" s="50"/>
      <c r="F316" s="50"/>
      <c r="G316" s="50"/>
      <c r="H316" s="50"/>
      <c r="I316" s="50"/>
      <c r="J316" s="50"/>
      <c r="K316" s="82"/>
      <c r="L316" s="144"/>
      <c r="M316" s="81"/>
      <c r="N316" s="137"/>
      <c r="O316" s="79"/>
      <c r="P316" s="56"/>
      <c r="Q316" s="136"/>
      <c r="R316" s="79"/>
    </row>
    <row r="317" spans="1:19" ht="15.75" customHeight="1" x14ac:dyDescent="0.25">
      <c r="A317" s="49">
        <v>2701</v>
      </c>
      <c r="B317" s="50"/>
      <c r="C317" s="50"/>
      <c r="D317" s="50"/>
      <c r="E317" s="50"/>
      <c r="F317" s="50"/>
      <c r="G317" s="50"/>
      <c r="H317" s="50"/>
      <c r="I317" s="50"/>
      <c r="J317" s="50"/>
      <c r="K317" s="82"/>
      <c r="L317" s="144"/>
      <c r="M317" s="81"/>
      <c r="N317" s="137"/>
      <c r="O317" s="79"/>
      <c r="P317" s="56"/>
      <c r="Q317" s="136"/>
      <c r="R317" s="79"/>
    </row>
    <row r="318" spans="1:19" ht="15.75" customHeight="1" x14ac:dyDescent="0.25">
      <c r="A318" s="49">
        <v>2702</v>
      </c>
      <c r="B318" s="50"/>
      <c r="C318" s="50"/>
      <c r="D318" s="50"/>
      <c r="E318" s="50"/>
      <c r="F318" s="50"/>
      <c r="G318" s="50"/>
      <c r="H318" s="50"/>
      <c r="I318" s="50"/>
      <c r="J318" s="50"/>
      <c r="K318" s="82"/>
      <c r="L318" s="144"/>
      <c r="M318" s="81"/>
      <c r="N318" s="137"/>
      <c r="O318" s="126" t="s">
        <v>63</v>
      </c>
      <c r="P318" s="127"/>
      <c r="Q318" s="128">
        <f>IF(SUM(K308:K316)=0,"",SUM(K308:K316))</f>
        <v>18</v>
      </c>
      <c r="R318" s="129" t="s">
        <v>10</v>
      </c>
    </row>
    <row r="319" spans="1:19" ht="15.75" customHeight="1" x14ac:dyDescent="0.25">
      <c r="A319" s="49">
        <v>2801</v>
      </c>
      <c r="B319" s="50"/>
      <c r="C319" s="50"/>
      <c r="D319" s="50"/>
      <c r="E319" s="50"/>
      <c r="F319" s="50"/>
      <c r="G319" s="50"/>
      <c r="H319" s="50"/>
      <c r="I319" s="50"/>
      <c r="J319" s="50"/>
      <c r="K319" s="82"/>
      <c r="L319" s="144"/>
      <c r="M319" s="81"/>
      <c r="N319" s="137"/>
      <c r="O319" s="130" t="s">
        <v>64</v>
      </c>
      <c r="P319" s="57" t="str">
        <f>IF(P318/B306=0,"",P318/B306)</f>
        <v/>
      </c>
      <c r="Q319" s="131" t="str">
        <f>IF(P318/Q318=0,"",P318/Q318)</f>
        <v/>
      </c>
      <c r="R319" s="132" t="s">
        <v>65</v>
      </c>
    </row>
    <row r="320" spans="1:19" ht="15.75" customHeight="1" x14ac:dyDescent="0.25">
      <c r="A320" s="49">
        <v>2802</v>
      </c>
      <c r="B320" s="50"/>
      <c r="C320" s="50"/>
      <c r="D320" s="50"/>
      <c r="E320" s="50"/>
      <c r="F320" s="50"/>
      <c r="G320" s="50"/>
      <c r="H320" s="50"/>
      <c r="I320" s="50"/>
      <c r="J320" s="50"/>
      <c r="K320" s="82"/>
      <c r="L320" s="146"/>
      <c r="M320" s="147"/>
      <c r="N320" s="148"/>
      <c r="O320" s="92"/>
      <c r="P320" s="139"/>
      <c r="Q320" s="139"/>
      <c r="R320" s="140"/>
    </row>
    <row r="321" spans="1:19" ht="18" customHeight="1" x14ac:dyDescent="0.25">
      <c r="A321" s="28"/>
      <c r="B321" s="190" t="s">
        <v>90</v>
      </c>
      <c r="C321" s="190"/>
      <c r="D321" s="190"/>
      <c r="E321" s="190"/>
      <c r="F321" s="190"/>
      <c r="G321" s="190"/>
      <c r="H321" s="190"/>
      <c r="I321" s="190"/>
      <c r="J321" s="190"/>
      <c r="K321" s="59">
        <f>SUM(K306:K317)</f>
        <v>18</v>
      </c>
      <c r="L321" s="60">
        <f>IF(K314=0,"",K314/B306)</f>
        <v>0.66666666666666663</v>
      </c>
      <c r="M321" s="60">
        <f>IF(K321=0,"",K321/B306)</f>
        <v>0.66666666666666663</v>
      </c>
      <c r="N321" s="60">
        <f>IF(K314=0,"",M321-L321)</f>
        <v>0</v>
      </c>
      <c r="O321" s="1"/>
      <c r="P321" s="29"/>
      <c r="Q321" s="25"/>
      <c r="R321" s="1"/>
    </row>
    <row r="322" spans="1:19" ht="12.75" x14ac:dyDescent="0.2"/>
    <row r="323" spans="1:19" ht="12.75" x14ac:dyDescent="0.2"/>
    <row r="324" spans="1:19" ht="26.25" x14ac:dyDescent="0.4">
      <c r="B324" s="188" t="s">
        <v>101</v>
      </c>
      <c r="C324" s="189"/>
      <c r="D324" s="189"/>
      <c r="E324" s="189"/>
      <c r="F324" s="189"/>
      <c r="G324" s="189"/>
      <c r="H324" s="189"/>
      <c r="I324" s="189"/>
      <c r="J324" s="189"/>
      <c r="K324" s="123" t="s">
        <v>115</v>
      </c>
      <c r="L324" s="1"/>
      <c r="M324" s="1"/>
      <c r="N324" s="29"/>
      <c r="O324" s="1"/>
      <c r="P324" s="29"/>
      <c r="Q324" s="29"/>
      <c r="R324" s="29"/>
    </row>
    <row r="325" spans="1:19" ht="20.25" x14ac:dyDescent="0.2">
      <c r="A325" s="192" t="s">
        <v>9</v>
      </c>
      <c r="B325" s="193" t="s">
        <v>80</v>
      </c>
      <c r="C325" s="194"/>
      <c r="D325" s="194"/>
      <c r="E325" s="194"/>
      <c r="F325" s="194"/>
      <c r="G325" s="194"/>
      <c r="H325" s="194"/>
      <c r="I325" s="194"/>
      <c r="J325" s="195"/>
      <c r="K325" s="196" t="s">
        <v>10</v>
      </c>
      <c r="L325" s="184" t="s">
        <v>2</v>
      </c>
      <c r="M325" s="184" t="s">
        <v>3</v>
      </c>
      <c r="N325" s="191" t="s">
        <v>4</v>
      </c>
      <c r="O325" s="184" t="s">
        <v>5</v>
      </c>
      <c r="P325" s="198" t="s">
        <v>6</v>
      </c>
      <c r="Q325" s="198" t="s">
        <v>7</v>
      </c>
      <c r="R325" s="184" t="s">
        <v>8</v>
      </c>
    </row>
    <row r="326" spans="1:19" ht="15.75" x14ac:dyDescent="0.25">
      <c r="A326" s="185"/>
      <c r="B326" s="49" t="s">
        <v>81</v>
      </c>
      <c r="C326" s="49" t="s">
        <v>82</v>
      </c>
      <c r="D326" s="49" t="s">
        <v>83</v>
      </c>
      <c r="E326" s="49" t="s">
        <v>84</v>
      </c>
      <c r="F326" s="49" t="s">
        <v>85</v>
      </c>
      <c r="G326" s="49" t="s">
        <v>86</v>
      </c>
      <c r="H326" s="49" t="s">
        <v>87</v>
      </c>
      <c r="I326" s="49" t="s">
        <v>88</v>
      </c>
      <c r="J326" s="49" t="s">
        <v>89</v>
      </c>
      <c r="K326" s="197"/>
      <c r="L326" s="185"/>
      <c r="M326" s="185"/>
      <c r="N326" s="185"/>
      <c r="O326" s="185"/>
      <c r="P326" s="185"/>
      <c r="Q326" s="185"/>
      <c r="R326" s="185"/>
    </row>
    <row r="327" spans="1:19" ht="15.75" x14ac:dyDescent="0.25">
      <c r="A327" s="49">
        <v>2202</v>
      </c>
      <c r="B327" s="50">
        <v>40</v>
      </c>
      <c r="C327" s="50"/>
      <c r="D327" s="50"/>
      <c r="E327" s="50"/>
      <c r="F327" s="50"/>
      <c r="G327" s="50"/>
      <c r="H327" s="50"/>
      <c r="I327" s="50"/>
      <c r="J327" s="50"/>
      <c r="K327" s="82"/>
      <c r="L327" s="141"/>
      <c r="M327" s="142"/>
      <c r="N327" s="143"/>
      <c r="O327" s="133"/>
      <c r="P327" s="51">
        <f>B327</f>
        <v>40</v>
      </c>
      <c r="Q327" s="134"/>
      <c r="R327" s="133"/>
    </row>
    <row r="328" spans="1:19" ht="15.75" x14ac:dyDescent="0.25">
      <c r="A328" s="49">
        <v>2301</v>
      </c>
      <c r="B328" s="50"/>
      <c r="C328" s="50">
        <v>36</v>
      </c>
      <c r="D328" s="50"/>
      <c r="E328" s="50"/>
      <c r="F328" s="50"/>
      <c r="G328" s="50"/>
      <c r="H328" s="50"/>
      <c r="I328" s="50"/>
      <c r="J328" s="50"/>
      <c r="K328" s="82"/>
      <c r="L328" s="144"/>
      <c r="M328" s="81"/>
      <c r="N328" s="145"/>
      <c r="O328" s="52">
        <f>IF(C328=0,"",C328/B327)</f>
        <v>0.9</v>
      </c>
      <c r="P328" s="53">
        <v>36</v>
      </c>
      <c r="Q328" s="124">
        <f t="shared" ref="Q328:Q334" si="32">IF(P328=0,"",P328/P327)</f>
        <v>0.9</v>
      </c>
      <c r="R328" s="124">
        <f t="shared" ref="R328:R334" si="33">IF(P328=0,"",100%-Q328)</f>
        <v>9.9999999999999978E-2</v>
      </c>
    </row>
    <row r="329" spans="1:19" ht="15.75" x14ac:dyDescent="0.25">
      <c r="A329" s="49">
        <v>2302</v>
      </c>
      <c r="B329" s="50"/>
      <c r="C329" s="50"/>
      <c r="D329" s="50">
        <v>36</v>
      </c>
      <c r="E329" s="50"/>
      <c r="F329" s="50"/>
      <c r="G329" s="50"/>
      <c r="H329" s="50"/>
      <c r="I329" s="50"/>
      <c r="J329" s="50"/>
      <c r="K329" s="82"/>
      <c r="L329" s="144"/>
      <c r="M329" s="81"/>
      <c r="N329" s="145"/>
      <c r="O329" s="52">
        <f>IF(D329=0,"",D329/C328)</f>
        <v>1</v>
      </c>
      <c r="P329" s="53">
        <v>36</v>
      </c>
      <c r="Q329" s="124">
        <f t="shared" si="32"/>
        <v>1</v>
      </c>
      <c r="R329" s="124">
        <f t="shared" si="33"/>
        <v>0</v>
      </c>
      <c r="S329" s="8">
        <f>P329/P327</f>
        <v>0.9</v>
      </c>
    </row>
    <row r="330" spans="1:19" ht="15.75" x14ac:dyDescent="0.25">
      <c r="A330" s="49">
        <v>2401</v>
      </c>
      <c r="B330" s="50"/>
      <c r="C330" s="50"/>
      <c r="D330" s="50"/>
      <c r="E330" s="50">
        <v>35</v>
      </c>
      <c r="F330" s="50"/>
      <c r="G330" s="50"/>
      <c r="H330" s="50"/>
      <c r="I330" s="50"/>
      <c r="J330" s="50"/>
      <c r="K330" s="82"/>
      <c r="L330" s="144"/>
      <c r="M330" s="81"/>
      <c r="N330" s="145"/>
      <c r="O330" s="52">
        <f>IF(E330=0,"",E330/D329)</f>
        <v>0.97222222222222221</v>
      </c>
      <c r="P330" s="53">
        <v>36</v>
      </c>
      <c r="Q330" s="124">
        <f t="shared" si="32"/>
        <v>1</v>
      </c>
      <c r="R330" s="124">
        <f t="shared" si="33"/>
        <v>0</v>
      </c>
    </row>
    <row r="331" spans="1:19" ht="15.75" x14ac:dyDescent="0.25">
      <c r="A331" s="49">
        <v>2402</v>
      </c>
      <c r="B331" s="50"/>
      <c r="C331" s="50"/>
      <c r="D331" s="50"/>
      <c r="E331" s="50"/>
      <c r="F331" s="50">
        <v>32</v>
      </c>
      <c r="G331" s="50"/>
      <c r="H331" s="50"/>
      <c r="I331" s="50"/>
      <c r="J331" s="50"/>
      <c r="K331" s="82"/>
      <c r="L331" s="144"/>
      <c r="M331" s="81"/>
      <c r="N331" s="145"/>
      <c r="O331" s="52">
        <f>IF(F331=0,"",F331/E330)</f>
        <v>0.91428571428571426</v>
      </c>
      <c r="P331" s="53">
        <v>33</v>
      </c>
      <c r="Q331" s="124">
        <f t="shared" si="32"/>
        <v>0.91666666666666663</v>
      </c>
      <c r="R331" s="124">
        <f t="shared" si="33"/>
        <v>8.333333333333337E-2</v>
      </c>
    </row>
    <row r="332" spans="1:19" ht="15.75" x14ac:dyDescent="0.25">
      <c r="A332" s="49">
        <v>2501</v>
      </c>
      <c r="B332" s="50"/>
      <c r="C332" s="50"/>
      <c r="D332" s="50"/>
      <c r="E332" s="50"/>
      <c r="F332" s="50"/>
      <c r="G332" s="50">
        <v>32</v>
      </c>
      <c r="H332" s="50"/>
      <c r="I332" s="50"/>
      <c r="J332" s="50"/>
      <c r="K332" s="82"/>
      <c r="L332" s="144"/>
      <c r="M332" s="81"/>
      <c r="N332" s="145"/>
      <c r="O332" s="52">
        <f>IF(G332=0,"",G332/F331)</f>
        <v>1</v>
      </c>
      <c r="P332" s="53">
        <v>32</v>
      </c>
      <c r="Q332" s="124">
        <f t="shared" si="32"/>
        <v>0.96969696969696972</v>
      </c>
      <c r="R332" s="124">
        <f t="shared" si="33"/>
        <v>3.0303030303030276E-2</v>
      </c>
    </row>
    <row r="333" spans="1:19" ht="15.75" x14ac:dyDescent="0.25">
      <c r="A333" s="49">
        <v>2502</v>
      </c>
      <c r="B333" s="50"/>
      <c r="C333" s="50"/>
      <c r="D333" s="50"/>
      <c r="E333" s="50"/>
      <c r="F333" s="50"/>
      <c r="G333" s="50"/>
      <c r="H333" s="50">
        <v>32</v>
      </c>
      <c r="I333" s="50"/>
      <c r="J333" s="50"/>
      <c r="K333" s="82"/>
      <c r="L333" s="144"/>
      <c r="M333" s="81"/>
      <c r="N333" s="145"/>
      <c r="O333" s="52">
        <f>IF(H333=0,"",H333/G332)</f>
        <v>1</v>
      </c>
      <c r="P333" s="53">
        <v>32</v>
      </c>
      <c r="Q333" s="124">
        <f t="shared" si="32"/>
        <v>1</v>
      </c>
      <c r="R333" s="124">
        <f t="shared" si="33"/>
        <v>0</v>
      </c>
    </row>
    <row r="334" spans="1:19" ht="15.75" x14ac:dyDescent="0.25">
      <c r="A334" s="49">
        <v>2601</v>
      </c>
      <c r="B334" s="50"/>
      <c r="C334" s="50"/>
      <c r="D334" s="50"/>
      <c r="E334" s="50"/>
      <c r="F334" s="50"/>
      <c r="G334" s="50"/>
      <c r="H334" s="50"/>
      <c r="I334" s="50"/>
      <c r="J334" s="50"/>
      <c r="K334" s="82"/>
      <c r="L334" s="144"/>
      <c r="M334" s="81"/>
      <c r="N334" s="145"/>
      <c r="O334" s="54" t="str">
        <f>IF(J334=0,"",J334/I333)</f>
        <v/>
      </c>
      <c r="P334" s="53"/>
      <c r="Q334" s="124" t="str">
        <f t="shared" si="32"/>
        <v/>
      </c>
      <c r="R334" s="54" t="str">
        <f t="shared" si="33"/>
        <v/>
      </c>
    </row>
    <row r="335" spans="1:19" ht="15.75" x14ac:dyDescent="0.25">
      <c r="A335" s="49">
        <v>2602</v>
      </c>
      <c r="B335" s="50"/>
      <c r="C335" s="50"/>
      <c r="D335" s="50"/>
      <c r="E335" s="50"/>
      <c r="F335" s="50"/>
      <c r="G335" s="50"/>
      <c r="H335" s="50"/>
      <c r="I335" s="50"/>
      <c r="J335" s="50"/>
      <c r="K335" s="82"/>
      <c r="L335" s="144"/>
      <c r="M335" s="81"/>
      <c r="N335" s="137"/>
      <c r="O335" s="55"/>
      <c r="P335" s="53"/>
      <c r="Q335" s="55"/>
      <c r="R335" s="125"/>
    </row>
    <row r="336" spans="1:19" ht="15.75" x14ac:dyDescent="0.25">
      <c r="A336" s="49">
        <v>2701</v>
      </c>
      <c r="B336" s="50"/>
      <c r="C336" s="50"/>
      <c r="D336" s="50"/>
      <c r="E336" s="50"/>
      <c r="F336" s="50"/>
      <c r="G336" s="50"/>
      <c r="H336" s="50"/>
      <c r="I336" s="50"/>
      <c r="J336" s="50"/>
      <c r="K336" s="82"/>
      <c r="L336" s="144"/>
      <c r="M336" s="81"/>
      <c r="N336" s="137"/>
      <c r="O336" s="79"/>
      <c r="P336" s="56"/>
      <c r="Q336" s="136"/>
      <c r="R336" s="79"/>
    </row>
    <row r="337" spans="1:19" ht="15.75" x14ac:dyDescent="0.25">
      <c r="A337" s="49">
        <v>2702</v>
      </c>
      <c r="B337" s="50"/>
      <c r="C337" s="50"/>
      <c r="D337" s="50"/>
      <c r="E337" s="50"/>
      <c r="F337" s="50"/>
      <c r="G337" s="50"/>
      <c r="H337" s="50"/>
      <c r="I337" s="50"/>
      <c r="J337" s="50"/>
      <c r="K337" s="82"/>
      <c r="L337" s="144"/>
      <c r="M337" s="81"/>
      <c r="N337" s="137"/>
      <c r="O337" s="79"/>
      <c r="P337" s="56"/>
      <c r="Q337" s="136"/>
      <c r="R337" s="79"/>
    </row>
    <row r="338" spans="1:19" ht="15.75" x14ac:dyDescent="0.25">
      <c r="A338" s="49">
        <v>2801</v>
      </c>
      <c r="B338" s="50"/>
      <c r="C338" s="50"/>
      <c r="D338" s="50"/>
      <c r="E338" s="50"/>
      <c r="F338" s="50"/>
      <c r="G338" s="50"/>
      <c r="H338" s="50"/>
      <c r="I338" s="50"/>
      <c r="J338" s="50"/>
      <c r="K338" s="82"/>
      <c r="L338" s="144"/>
      <c r="M338" s="81"/>
      <c r="N338" s="137"/>
      <c r="O338" s="79"/>
      <c r="P338" s="56"/>
      <c r="Q338" s="136"/>
      <c r="R338" s="79"/>
    </row>
    <row r="339" spans="1:19" ht="15.75" x14ac:dyDescent="0.25">
      <c r="A339" s="113">
        <v>2802</v>
      </c>
      <c r="B339" s="50"/>
      <c r="C339" s="50"/>
      <c r="D339" s="50"/>
      <c r="E339" s="50"/>
      <c r="F339" s="50"/>
      <c r="G339" s="50"/>
      <c r="H339" s="50"/>
      <c r="I339" s="50"/>
      <c r="J339" s="50"/>
      <c r="K339" s="82"/>
      <c r="L339" s="144"/>
      <c r="M339" s="81"/>
      <c r="N339" s="137"/>
      <c r="O339" s="126" t="s">
        <v>63</v>
      </c>
      <c r="P339" s="127"/>
      <c r="Q339" s="128" t="str">
        <f>IF(SUM(K329:K337)=0,"",SUM(K329:K337))</f>
        <v/>
      </c>
      <c r="R339" s="129" t="s">
        <v>10</v>
      </c>
    </row>
    <row r="340" spans="1:19" ht="15.75" x14ac:dyDescent="0.25">
      <c r="A340" s="113">
        <v>2901</v>
      </c>
      <c r="B340" s="112"/>
      <c r="C340" s="50"/>
      <c r="D340" s="50"/>
      <c r="E340" s="50"/>
      <c r="F340" s="50"/>
      <c r="G340" s="50"/>
      <c r="H340" s="50"/>
      <c r="I340" s="50"/>
      <c r="J340" s="50"/>
      <c r="K340" s="82"/>
      <c r="L340" s="144"/>
      <c r="M340" s="81"/>
      <c r="N340" s="137"/>
      <c r="O340" s="130" t="s">
        <v>64</v>
      </c>
      <c r="P340" s="57" t="str">
        <f>IF(P339/B327=0,"",P339/B327)</f>
        <v/>
      </c>
      <c r="Q340" s="131" t="e">
        <f>IF(P339/Q339=0,"",P339/Q339)</f>
        <v>#VALUE!</v>
      </c>
      <c r="R340" s="132" t="s">
        <v>65</v>
      </c>
    </row>
    <row r="341" spans="1:19" ht="15.75" x14ac:dyDescent="0.25">
      <c r="A341" s="114">
        <v>2902</v>
      </c>
      <c r="B341" s="112"/>
      <c r="C341" s="50"/>
      <c r="D341" s="50"/>
      <c r="E341" s="50"/>
      <c r="F341" s="50"/>
      <c r="G341" s="50"/>
      <c r="H341" s="50"/>
      <c r="I341" s="50"/>
      <c r="J341" s="50"/>
      <c r="K341" s="82"/>
      <c r="L341" s="146"/>
      <c r="M341" s="147"/>
      <c r="N341" s="148"/>
      <c r="O341" s="92"/>
      <c r="P341" s="139"/>
      <c r="Q341" s="139"/>
      <c r="R341" s="140"/>
    </row>
    <row r="342" spans="1:19" ht="18" x14ac:dyDescent="0.25">
      <c r="A342" s="28"/>
      <c r="B342" s="190" t="s">
        <v>90</v>
      </c>
      <c r="C342" s="190"/>
      <c r="D342" s="190"/>
      <c r="E342" s="190"/>
      <c r="F342" s="190"/>
      <c r="G342" s="190"/>
      <c r="H342" s="190"/>
      <c r="I342" s="190"/>
      <c r="J342" s="190"/>
      <c r="K342" s="59">
        <f>SUM(K327:K338)</f>
        <v>0</v>
      </c>
      <c r="L342" s="60" t="str">
        <f>IF(K334=0,"",K334/B327)</f>
        <v/>
      </c>
      <c r="M342" s="60" t="str">
        <f>IF(K342=0,"",K342/B327)</f>
        <v/>
      </c>
      <c r="N342" s="60" t="str">
        <f>IF(K334=0,"",M342-L342)</f>
        <v/>
      </c>
      <c r="O342" s="1"/>
      <c r="P342" s="29"/>
      <c r="Q342" s="25"/>
      <c r="R342" s="1"/>
    </row>
    <row r="343" spans="1:19" ht="12.75" customHeight="1" x14ac:dyDescent="0.2"/>
    <row r="344" spans="1:19" ht="12.75" customHeight="1" x14ac:dyDescent="0.2"/>
    <row r="345" spans="1:19" ht="26.25" x14ac:dyDescent="0.4">
      <c r="A345" s="103"/>
      <c r="B345" s="188" t="s">
        <v>101</v>
      </c>
      <c r="C345" s="189"/>
      <c r="D345" s="189"/>
      <c r="E345" s="189"/>
      <c r="F345" s="189"/>
      <c r="G345" s="189"/>
      <c r="H345" s="189"/>
      <c r="I345" s="189"/>
      <c r="J345" s="189"/>
      <c r="K345" s="123" t="s">
        <v>122</v>
      </c>
      <c r="L345" s="1"/>
      <c r="M345" s="1"/>
      <c r="N345" s="29"/>
      <c r="O345" s="1"/>
      <c r="P345" s="29"/>
      <c r="Q345" s="29"/>
      <c r="R345" s="29"/>
      <c r="S345" s="103"/>
    </row>
    <row r="346" spans="1:19" ht="20.25" x14ac:dyDescent="0.2">
      <c r="A346" s="192" t="s">
        <v>9</v>
      </c>
      <c r="B346" s="193" t="s">
        <v>80</v>
      </c>
      <c r="C346" s="194"/>
      <c r="D346" s="194"/>
      <c r="E346" s="194"/>
      <c r="F346" s="194"/>
      <c r="G346" s="194"/>
      <c r="H346" s="194"/>
      <c r="I346" s="194"/>
      <c r="J346" s="195"/>
      <c r="K346" s="196" t="s">
        <v>10</v>
      </c>
      <c r="L346" s="184" t="s">
        <v>2</v>
      </c>
      <c r="M346" s="184" t="s">
        <v>3</v>
      </c>
      <c r="N346" s="191" t="s">
        <v>4</v>
      </c>
      <c r="O346" s="184" t="s">
        <v>5</v>
      </c>
      <c r="P346" s="198" t="s">
        <v>6</v>
      </c>
      <c r="Q346" s="198" t="s">
        <v>7</v>
      </c>
      <c r="R346" s="184" t="s">
        <v>8</v>
      </c>
      <c r="S346" s="103"/>
    </row>
    <row r="347" spans="1:19" ht="15.75" x14ac:dyDescent="0.25">
      <c r="A347" s="185"/>
      <c r="B347" s="49" t="s">
        <v>81</v>
      </c>
      <c r="C347" s="49" t="s">
        <v>82</v>
      </c>
      <c r="D347" s="49" t="s">
        <v>83</v>
      </c>
      <c r="E347" s="49" t="s">
        <v>84</v>
      </c>
      <c r="F347" s="49" t="s">
        <v>85</v>
      </c>
      <c r="G347" s="49" t="s">
        <v>86</v>
      </c>
      <c r="H347" s="49" t="s">
        <v>87</v>
      </c>
      <c r="I347" s="49" t="s">
        <v>88</v>
      </c>
      <c r="J347" s="49" t="s">
        <v>89</v>
      </c>
      <c r="K347" s="197"/>
      <c r="L347" s="185"/>
      <c r="M347" s="185"/>
      <c r="N347" s="185"/>
      <c r="O347" s="185"/>
      <c r="P347" s="185"/>
      <c r="Q347" s="185"/>
      <c r="R347" s="185"/>
      <c r="S347" s="103"/>
    </row>
    <row r="348" spans="1:19" ht="15.75" x14ac:dyDescent="0.25">
      <c r="A348" s="49">
        <v>2302</v>
      </c>
      <c r="B348" s="50">
        <v>50</v>
      </c>
      <c r="C348" s="50"/>
      <c r="D348" s="50"/>
      <c r="E348" s="50"/>
      <c r="F348" s="50"/>
      <c r="G348" s="50"/>
      <c r="H348" s="50"/>
      <c r="I348" s="50"/>
      <c r="J348" s="50"/>
      <c r="K348" s="82"/>
      <c r="L348" s="141"/>
      <c r="M348" s="142"/>
      <c r="N348" s="143"/>
      <c r="O348" s="133"/>
      <c r="P348" s="51">
        <f>B348</f>
        <v>50</v>
      </c>
      <c r="Q348" s="134"/>
      <c r="R348" s="133"/>
      <c r="S348" s="103"/>
    </row>
    <row r="349" spans="1:19" ht="15.75" x14ac:dyDescent="0.25">
      <c r="A349" s="49">
        <v>2401</v>
      </c>
      <c r="B349" s="50"/>
      <c r="C349" s="50">
        <v>43</v>
      </c>
      <c r="D349" s="50"/>
      <c r="E349" s="50"/>
      <c r="F349" s="50"/>
      <c r="G349" s="50"/>
      <c r="H349" s="50"/>
      <c r="I349" s="50"/>
      <c r="J349" s="50"/>
      <c r="K349" s="82"/>
      <c r="L349" s="144"/>
      <c r="M349" s="81"/>
      <c r="N349" s="145"/>
      <c r="O349" s="52">
        <f>IF(C349=0,"",C349/B348)</f>
        <v>0.86</v>
      </c>
      <c r="P349" s="53">
        <v>44</v>
      </c>
      <c r="Q349" s="124">
        <f t="shared" ref="Q349:Q355" si="34">IF(P349=0,"",P349/P348)</f>
        <v>0.88</v>
      </c>
      <c r="R349" s="124">
        <f t="shared" ref="R349:R355" si="35">IF(P349=0,"",100%-Q349)</f>
        <v>0.12</v>
      </c>
      <c r="S349" s="103"/>
    </row>
    <row r="350" spans="1:19" ht="15.75" x14ac:dyDescent="0.25">
      <c r="A350" s="49">
        <v>2402</v>
      </c>
      <c r="B350" s="50"/>
      <c r="C350" s="50"/>
      <c r="D350" s="50">
        <v>37</v>
      </c>
      <c r="E350" s="50"/>
      <c r="F350" s="50"/>
      <c r="G350" s="50"/>
      <c r="H350" s="50"/>
      <c r="I350" s="50"/>
      <c r="J350" s="50"/>
      <c r="K350" s="82"/>
      <c r="L350" s="144"/>
      <c r="M350" s="81"/>
      <c r="N350" s="145"/>
      <c r="O350" s="52">
        <f>IF(D350=0,"",D350/C349)</f>
        <v>0.86046511627906974</v>
      </c>
      <c r="P350" s="53">
        <v>42</v>
      </c>
      <c r="Q350" s="124">
        <f t="shared" si="34"/>
        <v>0.95454545454545459</v>
      </c>
      <c r="R350" s="124">
        <f t="shared" si="35"/>
        <v>4.5454545454545414E-2</v>
      </c>
      <c r="S350" s="8">
        <f>P350/P348</f>
        <v>0.84</v>
      </c>
    </row>
    <row r="351" spans="1:19" ht="15.75" x14ac:dyDescent="0.25">
      <c r="A351" s="49">
        <v>2501</v>
      </c>
      <c r="B351" s="50"/>
      <c r="C351" s="50"/>
      <c r="D351" s="50"/>
      <c r="E351" s="50">
        <v>36</v>
      </c>
      <c r="F351" s="50"/>
      <c r="G351" s="50"/>
      <c r="H351" s="50"/>
      <c r="I351" s="50"/>
      <c r="J351" s="50"/>
      <c r="K351" s="82"/>
      <c r="L351" s="144"/>
      <c r="M351" s="81"/>
      <c r="N351" s="145"/>
      <c r="O351" s="52">
        <f>IF(E351=0,"",E351/D350)</f>
        <v>0.97297297297297303</v>
      </c>
      <c r="P351" s="53">
        <v>42</v>
      </c>
      <c r="Q351" s="178">
        <f t="shared" si="34"/>
        <v>1</v>
      </c>
      <c r="R351" s="178">
        <f t="shared" si="35"/>
        <v>0</v>
      </c>
      <c r="S351" s="103"/>
    </row>
    <row r="352" spans="1:19" ht="15.75" x14ac:dyDescent="0.25">
      <c r="A352" s="49">
        <v>2502</v>
      </c>
      <c r="B352" s="50"/>
      <c r="C352" s="50"/>
      <c r="D352" s="50"/>
      <c r="E352" s="50"/>
      <c r="F352" s="50">
        <v>36</v>
      </c>
      <c r="G352" s="50"/>
      <c r="H352" s="50"/>
      <c r="I352" s="50"/>
      <c r="J352" s="50"/>
      <c r="K352" s="82"/>
      <c r="L352" s="144"/>
      <c r="M352" s="81"/>
      <c r="N352" s="145"/>
      <c r="O352" s="52">
        <f>IF(F352=0,"",F352/E351)</f>
        <v>1</v>
      </c>
      <c r="P352" s="53">
        <v>37</v>
      </c>
      <c r="Q352" s="124">
        <f t="shared" si="34"/>
        <v>0.88095238095238093</v>
      </c>
      <c r="R352" s="124">
        <f t="shared" si="35"/>
        <v>0.11904761904761907</v>
      </c>
      <c r="S352" s="103"/>
    </row>
    <row r="353" spans="1:19" ht="15.75" x14ac:dyDescent="0.25">
      <c r="A353" s="49">
        <v>2601</v>
      </c>
      <c r="B353" s="50"/>
      <c r="C353" s="50"/>
      <c r="D353" s="50"/>
      <c r="E353" s="50"/>
      <c r="F353" s="50"/>
      <c r="G353" s="50"/>
      <c r="H353" s="50"/>
      <c r="I353" s="50"/>
      <c r="J353" s="50"/>
      <c r="K353" s="82"/>
      <c r="L353" s="144"/>
      <c r="M353" s="81"/>
      <c r="N353" s="145"/>
      <c r="O353" s="52" t="str">
        <f>IF(G353=0,"",G353/F352)</f>
        <v/>
      </c>
      <c r="P353" s="53"/>
      <c r="Q353" s="124" t="str">
        <f t="shared" si="34"/>
        <v/>
      </c>
      <c r="R353" s="124" t="str">
        <f t="shared" si="35"/>
        <v/>
      </c>
      <c r="S353" s="103"/>
    </row>
    <row r="354" spans="1:19" ht="15.75" x14ac:dyDescent="0.25">
      <c r="A354" s="49">
        <v>2602</v>
      </c>
      <c r="B354" s="50"/>
      <c r="C354" s="50"/>
      <c r="D354" s="50"/>
      <c r="E354" s="50"/>
      <c r="F354" s="50"/>
      <c r="G354" s="50"/>
      <c r="H354" s="50"/>
      <c r="I354" s="50"/>
      <c r="J354" s="50"/>
      <c r="K354" s="82"/>
      <c r="L354" s="144"/>
      <c r="M354" s="81"/>
      <c r="N354" s="145"/>
      <c r="O354" s="52" t="str">
        <f>IF(H354=0,"",H354/G353)</f>
        <v/>
      </c>
      <c r="P354" s="53"/>
      <c r="Q354" s="124" t="str">
        <f t="shared" si="34"/>
        <v/>
      </c>
      <c r="R354" s="124" t="str">
        <f t="shared" si="35"/>
        <v/>
      </c>
      <c r="S354" s="103"/>
    </row>
    <row r="355" spans="1:19" ht="15.75" x14ac:dyDescent="0.25">
      <c r="A355" s="49">
        <v>2701</v>
      </c>
      <c r="B355" s="50"/>
      <c r="C355" s="50"/>
      <c r="D355" s="50"/>
      <c r="E355" s="50"/>
      <c r="F355" s="50"/>
      <c r="G355" s="50"/>
      <c r="H355" s="50"/>
      <c r="I355" s="50"/>
      <c r="J355" s="50"/>
      <c r="K355" s="82"/>
      <c r="L355" s="144"/>
      <c r="M355" s="81"/>
      <c r="N355" s="145"/>
      <c r="O355" s="54" t="str">
        <f>IF(J355=0,"",J355/I354)</f>
        <v/>
      </c>
      <c r="P355" s="53"/>
      <c r="Q355" s="124" t="str">
        <f t="shared" si="34"/>
        <v/>
      </c>
      <c r="R355" s="54" t="str">
        <f t="shared" si="35"/>
        <v/>
      </c>
      <c r="S355" s="103"/>
    </row>
    <row r="356" spans="1:19" ht="15.75" x14ac:dyDescent="0.25">
      <c r="A356" s="49">
        <v>2702</v>
      </c>
      <c r="B356" s="50"/>
      <c r="C356" s="50"/>
      <c r="D356" s="50"/>
      <c r="E356" s="50"/>
      <c r="F356" s="50"/>
      <c r="G356" s="50"/>
      <c r="H356" s="50"/>
      <c r="I356" s="50"/>
      <c r="J356" s="50"/>
      <c r="K356" s="82"/>
      <c r="L356" s="144"/>
      <c r="M356" s="81"/>
      <c r="N356" s="137"/>
      <c r="O356" s="55"/>
      <c r="P356" s="53"/>
      <c r="Q356" s="55"/>
      <c r="R356" s="125"/>
      <c r="S356" s="103"/>
    </row>
    <row r="357" spans="1:19" ht="15.75" x14ac:dyDescent="0.25">
      <c r="A357" s="49">
        <v>2801</v>
      </c>
      <c r="B357" s="50"/>
      <c r="C357" s="50"/>
      <c r="D357" s="50"/>
      <c r="E357" s="50"/>
      <c r="F357" s="50"/>
      <c r="G357" s="50"/>
      <c r="H357" s="50"/>
      <c r="I357" s="50"/>
      <c r="J357" s="50"/>
      <c r="K357" s="82"/>
      <c r="L357" s="144"/>
      <c r="M357" s="81"/>
      <c r="N357" s="137"/>
      <c r="O357" s="79"/>
      <c r="P357" s="56"/>
      <c r="Q357" s="136"/>
      <c r="R357" s="79"/>
      <c r="S357" s="103"/>
    </row>
    <row r="358" spans="1:19" ht="15.75" x14ac:dyDescent="0.25">
      <c r="A358" s="49">
        <v>2802</v>
      </c>
      <c r="B358" s="50"/>
      <c r="C358" s="50"/>
      <c r="D358" s="50"/>
      <c r="E358" s="50"/>
      <c r="F358" s="50"/>
      <c r="G358" s="50"/>
      <c r="H358" s="50"/>
      <c r="I358" s="50"/>
      <c r="J358" s="50"/>
      <c r="K358" s="82"/>
      <c r="L358" s="144"/>
      <c r="M358" s="81"/>
      <c r="N358" s="137"/>
      <c r="O358" s="79"/>
      <c r="P358" s="56"/>
      <c r="Q358" s="136"/>
      <c r="R358" s="79"/>
      <c r="S358" s="103"/>
    </row>
    <row r="359" spans="1:19" ht="15.75" x14ac:dyDescent="0.25">
      <c r="A359" s="49">
        <v>2901</v>
      </c>
      <c r="B359" s="50"/>
      <c r="C359" s="50"/>
      <c r="D359" s="50"/>
      <c r="E359" s="50"/>
      <c r="F359" s="50"/>
      <c r="G359" s="50"/>
      <c r="H359" s="50"/>
      <c r="I359" s="50"/>
      <c r="J359" s="50"/>
      <c r="K359" s="82"/>
      <c r="L359" s="144"/>
      <c r="M359" s="81"/>
      <c r="N359" s="137"/>
      <c r="O359" s="79"/>
      <c r="P359" s="56"/>
      <c r="Q359" s="136"/>
      <c r="R359" s="79"/>
      <c r="S359" s="103"/>
    </row>
    <row r="360" spans="1:19" ht="15.75" x14ac:dyDescent="0.25">
      <c r="A360" s="113">
        <v>2902</v>
      </c>
      <c r="B360" s="50"/>
      <c r="C360" s="50"/>
      <c r="D360" s="50"/>
      <c r="E360" s="50"/>
      <c r="F360" s="50"/>
      <c r="G360" s="50"/>
      <c r="H360" s="50"/>
      <c r="I360" s="50"/>
      <c r="J360" s="50"/>
      <c r="K360" s="82"/>
      <c r="L360" s="144"/>
      <c r="M360" s="81"/>
      <c r="N360" s="137"/>
      <c r="O360" s="126" t="s">
        <v>63</v>
      </c>
      <c r="P360" s="127"/>
      <c r="Q360" s="128" t="str">
        <f>IF(SUM(K350:K358)=0,"",SUM(K350:K358))</f>
        <v/>
      </c>
      <c r="R360" s="129" t="s">
        <v>10</v>
      </c>
      <c r="S360" s="103"/>
    </row>
    <row r="361" spans="1:19" ht="15.75" x14ac:dyDescent="0.25">
      <c r="A361" s="113">
        <v>3001</v>
      </c>
      <c r="B361" s="112"/>
      <c r="C361" s="50"/>
      <c r="D361" s="50"/>
      <c r="E361" s="50"/>
      <c r="F361" s="50"/>
      <c r="G361" s="50"/>
      <c r="H361" s="50"/>
      <c r="I361" s="50"/>
      <c r="J361" s="50"/>
      <c r="K361" s="82"/>
      <c r="L361" s="144"/>
      <c r="M361" s="81"/>
      <c r="N361" s="137"/>
      <c r="O361" s="130" t="s">
        <v>64</v>
      </c>
      <c r="P361" s="57" t="str">
        <f>IF(P360/B348=0,"",P360/B348)</f>
        <v/>
      </c>
      <c r="Q361" s="131" t="e">
        <f>IF(P360/Q360=0,"",P360/Q360)</f>
        <v>#VALUE!</v>
      </c>
      <c r="R361" s="132" t="s">
        <v>65</v>
      </c>
      <c r="S361" s="103"/>
    </row>
    <row r="362" spans="1:19" ht="15.75" x14ac:dyDescent="0.25">
      <c r="A362" s="114">
        <v>3002</v>
      </c>
      <c r="B362" s="112"/>
      <c r="C362" s="50"/>
      <c r="D362" s="50"/>
      <c r="E362" s="50"/>
      <c r="F362" s="50"/>
      <c r="G362" s="50"/>
      <c r="H362" s="50"/>
      <c r="I362" s="50"/>
      <c r="J362" s="50"/>
      <c r="K362" s="82"/>
      <c r="L362" s="146"/>
      <c r="M362" s="147"/>
      <c r="N362" s="148"/>
      <c r="O362" s="92"/>
      <c r="P362" s="139"/>
      <c r="Q362" s="139"/>
      <c r="R362" s="140"/>
      <c r="S362" s="103"/>
    </row>
    <row r="363" spans="1:19" ht="18" x14ac:dyDescent="0.25">
      <c r="A363" s="28"/>
      <c r="B363" s="190" t="s">
        <v>90</v>
      </c>
      <c r="C363" s="190"/>
      <c r="D363" s="190"/>
      <c r="E363" s="190"/>
      <c r="F363" s="190"/>
      <c r="G363" s="190"/>
      <c r="H363" s="190"/>
      <c r="I363" s="190"/>
      <c r="J363" s="190"/>
      <c r="K363" s="59">
        <f>SUM(K348:K359)</f>
        <v>0</v>
      </c>
      <c r="L363" s="60" t="str">
        <f>IF(K355=0,"",K355/B348)</f>
        <v/>
      </c>
      <c r="M363" s="60" t="str">
        <f>IF(K363=0,"",K363/B348)</f>
        <v/>
      </c>
      <c r="N363" s="60" t="str">
        <f>IF(K355=0,"",M363-L363)</f>
        <v/>
      </c>
      <c r="O363" s="1"/>
      <c r="P363" s="29"/>
      <c r="Q363" s="25"/>
      <c r="R363" s="1"/>
      <c r="S363" s="103"/>
    </row>
    <row r="364" spans="1:19" ht="12.75" x14ac:dyDescent="0.2"/>
    <row r="365" spans="1:19" ht="12.75" x14ac:dyDescent="0.2">
      <c r="A365" s="105"/>
      <c r="B365" s="105"/>
      <c r="C365" s="105"/>
      <c r="D365" s="105"/>
      <c r="E365" s="105"/>
      <c r="F365" s="105"/>
      <c r="G365" s="105"/>
      <c r="H365" s="105"/>
      <c r="I365" s="105"/>
      <c r="J365" s="105"/>
      <c r="L365" s="105"/>
      <c r="M365" s="105"/>
      <c r="N365" s="105"/>
      <c r="O365" s="105"/>
      <c r="P365" s="105"/>
      <c r="Q365" s="105"/>
      <c r="R365" s="105"/>
      <c r="S365" s="105"/>
    </row>
    <row r="366" spans="1:19" ht="26.25" x14ac:dyDescent="0.4">
      <c r="A366" s="106"/>
      <c r="B366" s="188" t="s">
        <v>101</v>
      </c>
      <c r="C366" s="189"/>
      <c r="D366" s="189"/>
      <c r="E366" s="189"/>
      <c r="F366" s="189"/>
      <c r="G366" s="189"/>
      <c r="H366" s="189"/>
      <c r="I366" s="189"/>
      <c r="J366" s="189"/>
      <c r="K366" s="123" t="s">
        <v>124</v>
      </c>
      <c r="L366" s="1"/>
      <c r="M366" s="1"/>
      <c r="N366" s="29"/>
      <c r="O366" s="1"/>
      <c r="P366" s="29"/>
      <c r="Q366" s="29"/>
      <c r="R366" s="29"/>
      <c r="S366" s="106"/>
    </row>
    <row r="367" spans="1:19" ht="20.25" x14ac:dyDescent="0.2">
      <c r="A367" s="192" t="s">
        <v>9</v>
      </c>
      <c r="B367" s="193" t="s">
        <v>80</v>
      </c>
      <c r="C367" s="194"/>
      <c r="D367" s="194"/>
      <c r="E367" s="194"/>
      <c r="F367" s="194"/>
      <c r="G367" s="194"/>
      <c r="H367" s="194"/>
      <c r="I367" s="194"/>
      <c r="J367" s="195"/>
      <c r="K367" s="196" t="s">
        <v>10</v>
      </c>
      <c r="L367" s="184" t="s">
        <v>2</v>
      </c>
      <c r="M367" s="184" t="s">
        <v>3</v>
      </c>
      <c r="N367" s="191" t="s">
        <v>4</v>
      </c>
      <c r="O367" s="184" t="s">
        <v>5</v>
      </c>
      <c r="P367" s="198" t="s">
        <v>6</v>
      </c>
      <c r="Q367" s="198" t="s">
        <v>7</v>
      </c>
      <c r="R367" s="184" t="s">
        <v>8</v>
      </c>
      <c r="S367" s="106"/>
    </row>
    <row r="368" spans="1:19" ht="15.75" x14ac:dyDescent="0.25">
      <c r="A368" s="185"/>
      <c r="B368" s="49" t="s">
        <v>81</v>
      </c>
      <c r="C368" s="49" t="s">
        <v>82</v>
      </c>
      <c r="D368" s="49" t="s">
        <v>83</v>
      </c>
      <c r="E368" s="49" t="s">
        <v>84</v>
      </c>
      <c r="F368" s="49" t="s">
        <v>85</v>
      </c>
      <c r="G368" s="49" t="s">
        <v>86</v>
      </c>
      <c r="H368" s="49" t="s">
        <v>87</v>
      </c>
      <c r="I368" s="49" t="s">
        <v>88</v>
      </c>
      <c r="J368" s="49" t="s">
        <v>89</v>
      </c>
      <c r="K368" s="197"/>
      <c r="L368" s="185"/>
      <c r="M368" s="185"/>
      <c r="N368" s="185"/>
      <c r="O368" s="185"/>
      <c r="P368" s="185"/>
      <c r="Q368" s="185"/>
      <c r="R368" s="185"/>
      <c r="S368" s="106"/>
    </row>
    <row r="369" spans="1:29" ht="15.75" x14ac:dyDescent="0.25">
      <c r="A369" s="49">
        <v>2402</v>
      </c>
      <c r="B369" s="50">
        <v>41</v>
      </c>
      <c r="C369" s="50"/>
      <c r="D369" s="50"/>
      <c r="E369" s="50"/>
      <c r="F369" s="50"/>
      <c r="G369" s="50"/>
      <c r="H369" s="50"/>
      <c r="I369" s="50"/>
      <c r="J369" s="50"/>
      <c r="K369" s="82"/>
      <c r="L369" s="141"/>
      <c r="M369" s="142"/>
      <c r="N369" s="143"/>
      <c r="O369" s="133"/>
      <c r="P369" s="51">
        <f>B369</f>
        <v>41</v>
      </c>
      <c r="Q369" s="134"/>
      <c r="R369" s="133"/>
      <c r="S369" s="106"/>
    </row>
    <row r="370" spans="1:29" ht="15.75" x14ac:dyDescent="0.25">
      <c r="A370" s="49">
        <v>2501</v>
      </c>
      <c r="B370" s="50"/>
      <c r="C370" s="50">
        <v>37</v>
      </c>
      <c r="D370" s="50"/>
      <c r="E370" s="50"/>
      <c r="F370" s="50"/>
      <c r="G370" s="50"/>
      <c r="H370" s="50"/>
      <c r="I370" s="50"/>
      <c r="J370" s="50"/>
      <c r="K370" s="82"/>
      <c r="L370" s="144"/>
      <c r="M370" s="81"/>
      <c r="N370" s="145"/>
      <c r="O370" s="52">
        <f>IF(C370=0,"",C370/B369)</f>
        <v>0.90243902439024393</v>
      </c>
      <c r="P370" s="53">
        <v>37</v>
      </c>
      <c r="Q370" s="124">
        <f t="shared" ref="Q370:Q376" si="36">IF(P370=0,"",P370/P369)</f>
        <v>0.90243902439024393</v>
      </c>
      <c r="R370" s="124">
        <f t="shared" ref="R370:R376" si="37">IF(P370=0,"",100%-Q370)</f>
        <v>9.7560975609756073E-2</v>
      </c>
      <c r="S370" s="106"/>
    </row>
    <row r="371" spans="1:29" ht="15.75" x14ac:dyDescent="0.25">
      <c r="A371" s="49">
        <v>2502</v>
      </c>
      <c r="B371" s="50"/>
      <c r="C371" s="50"/>
      <c r="D371" s="50">
        <v>36</v>
      </c>
      <c r="E371" s="50"/>
      <c r="F371" s="50"/>
      <c r="G371" s="50"/>
      <c r="H371" s="50"/>
      <c r="I371" s="50"/>
      <c r="J371" s="50"/>
      <c r="K371" s="82"/>
      <c r="L371" s="144"/>
      <c r="M371" s="81"/>
      <c r="N371" s="145"/>
      <c r="O371" s="52">
        <f>IF(D371=0,"",D371/C370)</f>
        <v>0.97297297297297303</v>
      </c>
      <c r="P371" s="53">
        <v>36</v>
      </c>
      <c r="Q371" s="124">
        <f t="shared" si="36"/>
        <v>0.97297297297297303</v>
      </c>
      <c r="R371" s="124">
        <f t="shared" si="37"/>
        <v>2.7027027027026973E-2</v>
      </c>
      <c r="S371" s="8">
        <f>P371/P369</f>
        <v>0.87804878048780488</v>
      </c>
    </row>
    <row r="372" spans="1:29" ht="15.75" x14ac:dyDescent="0.25">
      <c r="A372" s="49">
        <v>2601</v>
      </c>
      <c r="B372" s="50"/>
      <c r="C372" s="50"/>
      <c r="D372" s="50"/>
      <c r="E372" s="50"/>
      <c r="F372" s="50"/>
      <c r="G372" s="50"/>
      <c r="H372" s="50"/>
      <c r="I372" s="50"/>
      <c r="J372" s="50"/>
      <c r="K372" s="82"/>
      <c r="L372" s="144"/>
      <c r="M372" s="81"/>
      <c r="N372" s="145"/>
      <c r="O372" s="52" t="str">
        <f>IF(E372=0,"",E372/D371)</f>
        <v/>
      </c>
      <c r="P372" s="53"/>
      <c r="Q372" s="124" t="str">
        <f t="shared" si="36"/>
        <v/>
      </c>
      <c r="R372" s="124" t="str">
        <f t="shared" si="37"/>
        <v/>
      </c>
      <c r="S372" s="106"/>
    </row>
    <row r="373" spans="1:29" ht="15.75" x14ac:dyDescent="0.25">
      <c r="A373" s="49">
        <v>2602</v>
      </c>
      <c r="B373" s="50"/>
      <c r="C373" s="50"/>
      <c r="D373" s="50"/>
      <c r="E373" s="50"/>
      <c r="F373" s="50"/>
      <c r="G373" s="50"/>
      <c r="H373" s="50"/>
      <c r="I373" s="50"/>
      <c r="J373" s="50"/>
      <c r="K373" s="82"/>
      <c r="L373" s="144"/>
      <c r="M373" s="81"/>
      <c r="N373" s="145"/>
      <c r="O373" s="52" t="str">
        <f>IF(F373=0,"",F373/E372)</f>
        <v/>
      </c>
      <c r="P373" s="53"/>
      <c r="Q373" s="124" t="str">
        <f t="shared" si="36"/>
        <v/>
      </c>
      <c r="R373" s="124" t="str">
        <f t="shared" si="37"/>
        <v/>
      </c>
      <c r="S373" s="106"/>
      <c r="U373" s="162"/>
      <c r="V373" s="162"/>
      <c r="W373" s="162"/>
      <c r="X373" s="162"/>
      <c r="Y373" s="162"/>
      <c r="Z373" s="162"/>
      <c r="AA373" s="162"/>
      <c r="AB373" s="162"/>
      <c r="AC373" s="162"/>
    </row>
    <row r="374" spans="1:29" ht="15.75" x14ac:dyDescent="0.25">
      <c r="A374" s="49">
        <v>2701</v>
      </c>
      <c r="B374" s="50"/>
      <c r="C374" s="50"/>
      <c r="D374" s="50"/>
      <c r="E374" s="50"/>
      <c r="F374" s="50"/>
      <c r="G374" s="50"/>
      <c r="H374" s="50"/>
      <c r="I374" s="50"/>
      <c r="J374" s="50"/>
      <c r="K374" s="82"/>
      <c r="L374" s="144"/>
      <c r="M374" s="81"/>
      <c r="N374" s="145"/>
      <c r="O374" s="52" t="str">
        <f>IF(G374=0,"",G374/F373)</f>
        <v/>
      </c>
      <c r="P374" s="53"/>
      <c r="Q374" s="124" t="str">
        <f t="shared" si="36"/>
        <v/>
      </c>
      <c r="R374" s="124" t="str">
        <f t="shared" si="37"/>
        <v/>
      </c>
      <c r="S374" s="106"/>
      <c r="U374" s="162"/>
      <c r="V374" s="162"/>
      <c r="W374" s="162"/>
      <c r="X374" s="162"/>
      <c r="Y374" s="162"/>
      <c r="Z374" s="162"/>
      <c r="AA374" s="162"/>
      <c r="AB374" s="162"/>
      <c r="AC374" s="162"/>
    </row>
    <row r="375" spans="1:29" ht="15.75" x14ac:dyDescent="0.25">
      <c r="A375" s="49">
        <v>2702</v>
      </c>
      <c r="B375" s="50"/>
      <c r="C375" s="50"/>
      <c r="D375" s="50"/>
      <c r="E375" s="50"/>
      <c r="F375" s="50"/>
      <c r="G375" s="50"/>
      <c r="H375" s="50"/>
      <c r="I375" s="50"/>
      <c r="J375" s="50"/>
      <c r="K375" s="82"/>
      <c r="L375" s="144"/>
      <c r="M375" s="81"/>
      <c r="N375" s="145"/>
      <c r="O375" s="52" t="str">
        <f>IF(H375=0,"",H375/G374)</f>
        <v/>
      </c>
      <c r="P375" s="53"/>
      <c r="Q375" s="124" t="str">
        <f t="shared" si="36"/>
        <v/>
      </c>
      <c r="R375" s="124" t="str">
        <f t="shared" si="37"/>
        <v/>
      </c>
      <c r="S375" s="106"/>
      <c r="U375" s="162"/>
      <c r="V375" s="162"/>
      <c r="W375" s="162"/>
      <c r="X375" s="162"/>
      <c r="Y375" s="162"/>
      <c r="Z375" s="162"/>
      <c r="AA375" s="162"/>
      <c r="AB375" s="162"/>
      <c r="AC375" s="162"/>
    </row>
    <row r="376" spans="1:29" ht="15.75" x14ac:dyDescent="0.25">
      <c r="A376" s="49">
        <v>2801</v>
      </c>
      <c r="B376" s="50"/>
      <c r="C376" s="50"/>
      <c r="D376" s="50"/>
      <c r="E376" s="50"/>
      <c r="F376" s="50"/>
      <c r="G376" s="50"/>
      <c r="H376" s="50"/>
      <c r="I376" s="50"/>
      <c r="J376" s="50"/>
      <c r="K376" s="82"/>
      <c r="L376" s="144"/>
      <c r="M376" s="81"/>
      <c r="N376" s="145"/>
      <c r="O376" s="54" t="str">
        <f>IF(J376=0,"",J376/I375)</f>
        <v/>
      </c>
      <c r="P376" s="53"/>
      <c r="Q376" s="124" t="str">
        <f t="shared" si="36"/>
        <v/>
      </c>
      <c r="R376" s="54" t="str">
        <f t="shared" si="37"/>
        <v/>
      </c>
      <c r="S376" s="106"/>
      <c r="U376" s="162"/>
      <c r="V376" s="162"/>
      <c r="W376" s="162"/>
      <c r="X376" s="162"/>
      <c r="Y376" s="162"/>
      <c r="Z376" s="162"/>
      <c r="AA376" s="162"/>
      <c r="AB376" s="162"/>
      <c r="AC376" s="162"/>
    </row>
    <row r="377" spans="1:29" ht="15.75" x14ac:dyDescent="0.25">
      <c r="A377" s="49">
        <v>2802</v>
      </c>
      <c r="B377" s="50"/>
      <c r="C377" s="50"/>
      <c r="D377" s="50"/>
      <c r="E377" s="50"/>
      <c r="F377" s="50"/>
      <c r="G377" s="50"/>
      <c r="H377" s="50"/>
      <c r="I377" s="50"/>
      <c r="J377" s="50"/>
      <c r="K377" s="82"/>
      <c r="L377" s="144"/>
      <c r="M377" s="81"/>
      <c r="N377" s="137"/>
      <c r="O377" s="55"/>
      <c r="P377" s="53"/>
      <c r="Q377" s="55"/>
      <c r="R377" s="125"/>
      <c r="S377" s="106"/>
      <c r="U377" s="162"/>
      <c r="V377" s="162"/>
      <c r="W377" s="162"/>
      <c r="X377" s="162"/>
      <c r="Y377" s="162"/>
      <c r="Z377" s="162"/>
      <c r="AA377" s="162"/>
      <c r="AB377" s="162"/>
      <c r="AC377" s="162"/>
    </row>
    <row r="378" spans="1:29" ht="15.75" x14ac:dyDescent="0.25">
      <c r="A378" s="49">
        <v>2901</v>
      </c>
      <c r="B378" s="50"/>
      <c r="C378" s="50"/>
      <c r="D378" s="50"/>
      <c r="E378" s="50"/>
      <c r="F378" s="50"/>
      <c r="G378" s="50"/>
      <c r="H378" s="50"/>
      <c r="I378" s="50"/>
      <c r="J378" s="50"/>
      <c r="K378" s="82"/>
      <c r="L378" s="144"/>
      <c r="M378" s="81"/>
      <c r="N378" s="137"/>
      <c r="O378" s="79"/>
      <c r="P378" s="56"/>
      <c r="Q378" s="136"/>
      <c r="R378" s="79"/>
      <c r="S378" s="106"/>
      <c r="U378" s="162"/>
      <c r="V378" s="162"/>
      <c r="W378" s="162"/>
      <c r="X378" s="162"/>
      <c r="Y378" s="162"/>
      <c r="Z378" s="162"/>
      <c r="AA378" s="162"/>
      <c r="AB378" s="162"/>
      <c r="AC378" s="162"/>
    </row>
    <row r="379" spans="1:29" ht="15.75" x14ac:dyDescent="0.25">
      <c r="A379" s="49">
        <v>2902</v>
      </c>
      <c r="B379" s="50"/>
      <c r="C379" s="50"/>
      <c r="D379" s="50"/>
      <c r="E379" s="50"/>
      <c r="F379" s="50"/>
      <c r="G379" s="50"/>
      <c r="H379" s="50"/>
      <c r="I379" s="50"/>
      <c r="J379" s="50"/>
      <c r="K379" s="82"/>
      <c r="L379" s="144"/>
      <c r="M379" s="81"/>
      <c r="N379" s="137"/>
      <c r="O379" s="79"/>
      <c r="P379" s="56"/>
      <c r="Q379" s="136"/>
      <c r="R379" s="79"/>
      <c r="S379" s="106"/>
      <c r="U379" s="162"/>
      <c r="V379" s="162"/>
      <c r="W379" s="162"/>
      <c r="X379" s="162"/>
      <c r="Y379" s="162"/>
      <c r="Z379" s="162"/>
      <c r="AA379" s="162"/>
      <c r="AB379" s="162"/>
      <c r="AC379" s="162"/>
    </row>
    <row r="380" spans="1:29" ht="15.75" x14ac:dyDescent="0.25">
      <c r="A380" s="49">
        <v>3001</v>
      </c>
      <c r="B380" s="50"/>
      <c r="C380" s="50"/>
      <c r="D380" s="50"/>
      <c r="E380" s="50"/>
      <c r="F380" s="50"/>
      <c r="G380" s="50"/>
      <c r="H380" s="50"/>
      <c r="I380" s="50"/>
      <c r="J380" s="50"/>
      <c r="K380" s="82"/>
      <c r="L380" s="144"/>
      <c r="M380" s="81"/>
      <c r="N380" s="137"/>
      <c r="O380" s="79"/>
      <c r="P380" s="56"/>
      <c r="Q380" s="136"/>
      <c r="R380" s="79"/>
      <c r="S380" s="106"/>
      <c r="U380" s="162"/>
      <c r="V380" s="162"/>
      <c r="W380" s="162"/>
      <c r="X380" s="162"/>
      <c r="Y380" s="162"/>
      <c r="Z380" s="162"/>
      <c r="AA380" s="162"/>
      <c r="AB380" s="162"/>
      <c r="AC380" s="162"/>
    </row>
    <row r="381" spans="1:29" ht="15.75" x14ac:dyDescent="0.25">
      <c r="A381" s="113">
        <v>3002</v>
      </c>
      <c r="B381" s="50"/>
      <c r="C381" s="50"/>
      <c r="D381" s="50"/>
      <c r="E381" s="50"/>
      <c r="F381" s="50"/>
      <c r="G381" s="50"/>
      <c r="H381" s="50"/>
      <c r="I381" s="50"/>
      <c r="J381" s="50"/>
      <c r="K381" s="82"/>
      <c r="L381" s="144"/>
      <c r="M381" s="81"/>
      <c r="N381" s="137"/>
      <c r="O381" s="126" t="s">
        <v>63</v>
      </c>
      <c r="P381" s="127"/>
      <c r="Q381" s="128" t="str">
        <f>IF(SUM(K371:K379)=0,"",SUM(K371:K379))</f>
        <v/>
      </c>
      <c r="R381" s="129" t="s">
        <v>10</v>
      </c>
      <c r="S381" s="106"/>
      <c r="U381" s="162"/>
      <c r="V381" s="162"/>
      <c r="W381" s="162"/>
      <c r="X381" s="162"/>
      <c r="Y381" s="162"/>
      <c r="Z381" s="162"/>
      <c r="AA381" s="162"/>
      <c r="AB381" s="162"/>
      <c r="AC381" s="162"/>
    </row>
    <row r="382" spans="1:29" ht="15.75" x14ac:dyDescent="0.25">
      <c r="A382" s="113">
        <v>3101</v>
      </c>
      <c r="B382" s="112"/>
      <c r="C382" s="50"/>
      <c r="D382" s="50"/>
      <c r="E382" s="50"/>
      <c r="F382" s="50"/>
      <c r="G382" s="50"/>
      <c r="H382" s="50"/>
      <c r="I382" s="50"/>
      <c r="J382" s="50"/>
      <c r="K382" s="82"/>
      <c r="L382" s="144"/>
      <c r="M382" s="81"/>
      <c r="N382" s="137"/>
      <c r="O382" s="130" t="s">
        <v>64</v>
      </c>
      <c r="P382" s="57" t="str">
        <f>IF(P381/B369=0,"",P381/B369)</f>
        <v/>
      </c>
      <c r="Q382" s="131" t="e">
        <f>IF(P381/Q381=0,"",P381/Q381)</f>
        <v>#VALUE!</v>
      </c>
      <c r="R382" s="132" t="s">
        <v>65</v>
      </c>
      <c r="S382" s="106"/>
      <c r="U382" s="162"/>
      <c r="V382" s="162"/>
      <c r="W382" s="162"/>
      <c r="X382" s="162"/>
      <c r="Y382" s="162"/>
      <c r="Z382" s="162"/>
      <c r="AA382" s="162"/>
      <c r="AB382" s="162"/>
      <c r="AC382" s="162"/>
    </row>
    <row r="383" spans="1:29" ht="15.75" x14ac:dyDescent="0.25">
      <c r="A383" s="114">
        <v>3102</v>
      </c>
      <c r="B383" s="112"/>
      <c r="C383" s="50"/>
      <c r="D383" s="50"/>
      <c r="E383" s="50"/>
      <c r="F383" s="50"/>
      <c r="G383" s="50"/>
      <c r="H383" s="50"/>
      <c r="I383" s="50"/>
      <c r="J383" s="50"/>
      <c r="K383" s="82"/>
      <c r="L383" s="146"/>
      <c r="M383" s="147"/>
      <c r="N383" s="148"/>
      <c r="O383" s="92"/>
      <c r="P383" s="139"/>
      <c r="Q383" s="139"/>
      <c r="R383" s="140"/>
      <c r="S383" s="106"/>
      <c r="U383" s="162"/>
      <c r="V383" s="162"/>
      <c r="W383" s="162"/>
      <c r="X383" s="162"/>
      <c r="Y383" s="162"/>
      <c r="Z383" s="162"/>
      <c r="AA383" s="162"/>
      <c r="AB383" s="162"/>
      <c r="AC383" s="162"/>
    </row>
    <row r="384" spans="1:29" ht="18" customHeight="1" x14ac:dyDescent="0.25">
      <c r="A384" s="28"/>
      <c r="B384" s="190" t="s">
        <v>90</v>
      </c>
      <c r="C384" s="190"/>
      <c r="D384" s="190"/>
      <c r="E384" s="190"/>
      <c r="F384" s="190"/>
      <c r="G384" s="190"/>
      <c r="H384" s="190"/>
      <c r="I384" s="190"/>
      <c r="J384" s="190"/>
      <c r="K384" s="59">
        <f>SUM(K369:K380)</f>
        <v>0</v>
      </c>
      <c r="L384" s="60" t="str">
        <f>IF(K376=0,"",K376/B369)</f>
        <v/>
      </c>
      <c r="M384" s="60" t="str">
        <f>IF(K384=0,"",K384/B369)</f>
        <v/>
      </c>
      <c r="N384" s="60" t="str">
        <f>IF(K376=0,"",M384-L384)</f>
        <v/>
      </c>
      <c r="O384" s="1"/>
      <c r="P384" s="29"/>
      <c r="Q384" s="25"/>
      <c r="R384" s="1"/>
      <c r="S384" s="106"/>
      <c r="U384" s="162"/>
      <c r="V384" s="162"/>
      <c r="W384" s="162"/>
      <c r="X384" s="162"/>
      <c r="Y384" s="162"/>
      <c r="Z384" s="162"/>
      <c r="AA384" s="162"/>
      <c r="AB384" s="162"/>
      <c r="AC384" s="162"/>
    </row>
    <row r="385" spans="1:29" ht="12.75" customHeight="1" x14ac:dyDescent="0.2">
      <c r="U385" s="162"/>
      <c r="V385" s="162"/>
      <c r="W385" s="162"/>
      <c r="X385" s="162"/>
      <c r="Y385" s="162"/>
      <c r="Z385" s="162"/>
      <c r="AA385" s="162"/>
      <c r="AB385" s="162"/>
      <c r="AC385" s="162"/>
    </row>
    <row r="386" spans="1:29" ht="12.75" customHeight="1" x14ac:dyDescent="0.2">
      <c r="U386" s="162"/>
      <c r="V386" s="162"/>
      <c r="W386" s="162"/>
      <c r="X386" s="162"/>
      <c r="Y386" s="162"/>
      <c r="Z386" s="162"/>
      <c r="AA386" s="162"/>
      <c r="AB386" s="162"/>
      <c r="AC386" s="162"/>
    </row>
    <row r="387" spans="1:29" s="179" customFormat="1" ht="26.25" x14ac:dyDescent="0.4">
      <c r="B387" s="188" t="s">
        <v>101</v>
      </c>
      <c r="C387" s="189"/>
      <c r="D387" s="189"/>
      <c r="E387" s="189"/>
      <c r="F387" s="189"/>
      <c r="G387" s="189"/>
      <c r="H387" s="189"/>
      <c r="I387" s="189"/>
      <c r="J387" s="189"/>
      <c r="K387" s="123" t="s">
        <v>126</v>
      </c>
      <c r="L387" s="1"/>
      <c r="M387" s="1"/>
      <c r="N387" s="29"/>
      <c r="O387" s="1"/>
      <c r="P387" s="29"/>
      <c r="Q387" s="29"/>
      <c r="R387" s="29"/>
    </row>
    <row r="388" spans="1:29" s="179" customFormat="1" ht="20.25" x14ac:dyDescent="0.2">
      <c r="A388" s="192" t="s">
        <v>9</v>
      </c>
      <c r="B388" s="193" t="s">
        <v>80</v>
      </c>
      <c r="C388" s="194"/>
      <c r="D388" s="194"/>
      <c r="E388" s="194"/>
      <c r="F388" s="194"/>
      <c r="G388" s="194"/>
      <c r="H388" s="194"/>
      <c r="I388" s="194"/>
      <c r="J388" s="195"/>
      <c r="K388" s="196" t="s">
        <v>10</v>
      </c>
      <c r="L388" s="184" t="s">
        <v>2</v>
      </c>
      <c r="M388" s="184" t="s">
        <v>3</v>
      </c>
      <c r="N388" s="191" t="s">
        <v>4</v>
      </c>
      <c r="O388" s="184" t="s">
        <v>5</v>
      </c>
      <c r="P388" s="198" t="s">
        <v>6</v>
      </c>
      <c r="Q388" s="198" t="s">
        <v>7</v>
      </c>
      <c r="R388" s="184" t="s">
        <v>8</v>
      </c>
    </row>
    <row r="389" spans="1:29" s="179" customFormat="1" ht="15.75" x14ac:dyDescent="0.25">
      <c r="A389" s="185"/>
      <c r="B389" s="49" t="s">
        <v>81</v>
      </c>
      <c r="C389" s="49" t="s">
        <v>82</v>
      </c>
      <c r="D389" s="49" t="s">
        <v>83</v>
      </c>
      <c r="E389" s="49" t="s">
        <v>84</v>
      </c>
      <c r="F389" s="49" t="s">
        <v>85</v>
      </c>
      <c r="G389" s="49" t="s">
        <v>86</v>
      </c>
      <c r="H389" s="49" t="s">
        <v>87</v>
      </c>
      <c r="I389" s="49" t="s">
        <v>88</v>
      </c>
      <c r="J389" s="49" t="s">
        <v>89</v>
      </c>
      <c r="K389" s="197"/>
      <c r="L389" s="185"/>
      <c r="M389" s="185"/>
      <c r="N389" s="185"/>
      <c r="O389" s="185"/>
      <c r="P389" s="185"/>
      <c r="Q389" s="185"/>
      <c r="R389" s="185"/>
    </row>
    <row r="390" spans="1:29" s="179" customFormat="1" ht="15.75" x14ac:dyDescent="0.25">
      <c r="A390" s="49">
        <v>2502</v>
      </c>
      <c r="B390" s="50">
        <v>51</v>
      </c>
      <c r="C390" s="50"/>
      <c r="D390" s="50"/>
      <c r="E390" s="50"/>
      <c r="F390" s="50"/>
      <c r="G390" s="50"/>
      <c r="H390" s="50"/>
      <c r="I390" s="50"/>
      <c r="J390" s="50"/>
      <c r="K390" s="82"/>
      <c r="L390" s="141"/>
      <c r="M390" s="142"/>
      <c r="N390" s="143"/>
      <c r="O390" s="133"/>
      <c r="P390" s="51">
        <f>B390</f>
        <v>51</v>
      </c>
      <c r="Q390" s="134"/>
      <c r="R390" s="133"/>
    </row>
    <row r="391" spans="1:29" s="179" customFormat="1" ht="15.75" x14ac:dyDescent="0.25">
      <c r="A391" s="49">
        <v>2601</v>
      </c>
      <c r="B391" s="50"/>
      <c r="C391" s="50"/>
      <c r="D391" s="50"/>
      <c r="E391" s="50"/>
      <c r="F391" s="50"/>
      <c r="G391" s="50"/>
      <c r="H391" s="50"/>
      <c r="I391" s="50"/>
      <c r="J391" s="50"/>
      <c r="K391" s="82"/>
      <c r="L391" s="144"/>
      <c r="M391" s="81"/>
      <c r="N391" s="145"/>
      <c r="O391" s="52" t="str">
        <f>IF(C391=0,"",C391/B390)</f>
        <v/>
      </c>
      <c r="P391" s="53"/>
      <c r="Q391" s="124" t="str">
        <f t="shared" ref="Q391:Q397" si="38">IF(P391=0,"",P391/P390)</f>
        <v/>
      </c>
      <c r="R391" s="124" t="str">
        <f t="shared" ref="R391:R397" si="39">IF(P391=0,"",100%-Q391)</f>
        <v/>
      </c>
    </row>
    <row r="392" spans="1:29" s="179" customFormat="1" ht="15.75" x14ac:dyDescent="0.25">
      <c r="A392" s="49">
        <v>2602</v>
      </c>
      <c r="B392" s="50"/>
      <c r="C392" s="50"/>
      <c r="D392" s="50"/>
      <c r="E392" s="50"/>
      <c r="F392" s="50"/>
      <c r="G392" s="50"/>
      <c r="H392" s="50"/>
      <c r="I392" s="50"/>
      <c r="J392" s="50"/>
      <c r="K392" s="82"/>
      <c r="L392" s="144"/>
      <c r="M392" s="81"/>
      <c r="N392" s="145"/>
      <c r="O392" s="52" t="str">
        <f>IF(D392=0,"",D392/C391)</f>
        <v/>
      </c>
      <c r="P392" s="53"/>
      <c r="Q392" s="124" t="str">
        <f t="shared" si="38"/>
        <v/>
      </c>
      <c r="R392" s="124" t="str">
        <f t="shared" si="39"/>
        <v/>
      </c>
      <c r="S392" s="8">
        <f>P392/P390</f>
        <v>0</v>
      </c>
    </row>
    <row r="393" spans="1:29" s="179" customFormat="1" ht="15.75" x14ac:dyDescent="0.25">
      <c r="A393" s="49">
        <v>2701</v>
      </c>
      <c r="B393" s="50"/>
      <c r="C393" s="50"/>
      <c r="D393" s="50"/>
      <c r="E393" s="50"/>
      <c r="F393" s="50"/>
      <c r="G393" s="50"/>
      <c r="H393" s="50"/>
      <c r="I393" s="50"/>
      <c r="J393" s="50"/>
      <c r="K393" s="82"/>
      <c r="L393" s="144"/>
      <c r="M393" s="81"/>
      <c r="N393" s="145"/>
      <c r="O393" s="52" t="str">
        <f>IF(E393=0,"",E393/D392)</f>
        <v/>
      </c>
      <c r="P393" s="53"/>
      <c r="Q393" s="124" t="str">
        <f t="shared" si="38"/>
        <v/>
      </c>
      <c r="R393" s="124" t="str">
        <f t="shared" si="39"/>
        <v/>
      </c>
    </row>
    <row r="394" spans="1:29" s="179" customFormat="1" ht="15.75" x14ac:dyDescent="0.25">
      <c r="A394" s="49">
        <v>2702</v>
      </c>
      <c r="B394" s="50"/>
      <c r="C394" s="50"/>
      <c r="D394" s="50"/>
      <c r="E394" s="50"/>
      <c r="F394" s="50"/>
      <c r="G394" s="50"/>
      <c r="H394" s="50"/>
      <c r="I394" s="50"/>
      <c r="J394" s="50"/>
      <c r="K394" s="82"/>
      <c r="L394" s="144"/>
      <c r="M394" s="81"/>
      <c r="N394" s="145"/>
      <c r="O394" s="52" t="str">
        <f>IF(F394=0,"",F394/E393)</f>
        <v/>
      </c>
      <c r="P394" s="53"/>
      <c r="Q394" s="124" t="str">
        <f t="shared" si="38"/>
        <v/>
      </c>
      <c r="R394" s="124" t="str">
        <f t="shared" si="39"/>
        <v/>
      </c>
      <c r="U394" s="162"/>
      <c r="V394" s="162"/>
      <c r="W394" s="162"/>
      <c r="X394" s="162"/>
      <c r="Y394" s="162"/>
      <c r="Z394" s="162"/>
      <c r="AA394" s="162"/>
      <c r="AB394" s="162"/>
      <c r="AC394" s="162"/>
    </row>
    <row r="395" spans="1:29" s="179" customFormat="1" ht="15.75" x14ac:dyDescent="0.25">
      <c r="A395" s="49">
        <v>2801</v>
      </c>
      <c r="B395" s="50"/>
      <c r="C395" s="50"/>
      <c r="D395" s="50"/>
      <c r="E395" s="50"/>
      <c r="F395" s="50"/>
      <c r="G395" s="50"/>
      <c r="H395" s="50"/>
      <c r="I395" s="50"/>
      <c r="J395" s="50"/>
      <c r="K395" s="82"/>
      <c r="L395" s="144"/>
      <c r="M395" s="81"/>
      <c r="N395" s="145"/>
      <c r="O395" s="52" t="str">
        <f>IF(G395=0,"",G395/F394)</f>
        <v/>
      </c>
      <c r="P395" s="53"/>
      <c r="Q395" s="124" t="str">
        <f t="shared" si="38"/>
        <v/>
      </c>
      <c r="R395" s="124" t="str">
        <f t="shared" si="39"/>
        <v/>
      </c>
      <c r="U395" s="162"/>
      <c r="V395" s="162"/>
      <c r="W395" s="162"/>
      <c r="X395" s="162"/>
      <c r="Y395" s="162"/>
      <c r="Z395" s="162"/>
      <c r="AA395" s="162"/>
      <c r="AB395" s="162"/>
      <c r="AC395" s="162"/>
    </row>
    <row r="396" spans="1:29" s="179" customFormat="1" ht="15.75" x14ac:dyDescent="0.25">
      <c r="A396" s="49">
        <v>2802</v>
      </c>
      <c r="B396" s="50"/>
      <c r="C396" s="50"/>
      <c r="D396" s="50"/>
      <c r="E396" s="50"/>
      <c r="F396" s="50"/>
      <c r="G396" s="50"/>
      <c r="H396" s="50"/>
      <c r="I396" s="50"/>
      <c r="J396" s="50"/>
      <c r="K396" s="82"/>
      <c r="L396" s="144"/>
      <c r="M396" s="81"/>
      <c r="N396" s="145"/>
      <c r="O396" s="52" t="str">
        <f>IF(H396=0,"",H396/G395)</f>
        <v/>
      </c>
      <c r="P396" s="53"/>
      <c r="Q396" s="124" t="str">
        <f t="shared" si="38"/>
        <v/>
      </c>
      <c r="R396" s="124" t="str">
        <f t="shared" si="39"/>
        <v/>
      </c>
      <c r="U396" s="162"/>
      <c r="V396" s="162"/>
      <c r="W396" s="162"/>
      <c r="X396" s="162"/>
      <c r="Y396" s="162"/>
      <c r="Z396" s="162"/>
      <c r="AA396" s="162"/>
      <c r="AB396" s="162"/>
      <c r="AC396" s="162"/>
    </row>
    <row r="397" spans="1:29" s="179" customFormat="1" ht="15.75" x14ac:dyDescent="0.25">
      <c r="A397" s="49">
        <v>2901</v>
      </c>
      <c r="B397" s="50"/>
      <c r="C397" s="50"/>
      <c r="D397" s="50"/>
      <c r="E397" s="50"/>
      <c r="F397" s="50"/>
      <c r="G397" s="50"/>
      <c r="H397" s="50"/>
      <c r="I397" s="50"/>
      <c r="J397" s="50"/>
      <c r="K397" s="82"/>
      <c r="L397" s="144"/>
      <c r="M397" s="81"/>
      <c r="N397" s="145"/>
      <c r="O397" s="54" t="str">
        <f>IF(J397=0,"",J397/I396)</f>
        <v/>
      </c>
      <c r="P397" s="53"/>
      <c r="Q397" s="124" t="str">
        <f t="shared" si="38"/>
        <v/>
      </c>
      <c r="R397" s="54" t="str">
        <f t="shared" si="39"/>
        <v/>
      </c>
      <c r="U397" s="162"/>
      <c r="V397" s="162"/>
      <c r="W397" s="162"/>
      <c r="X397" s="162"/>
      <c r="Y397" s="162"/>
      <c r="Z397" s="162"/>
      <c r="AA397" s="162"/>
      <c r="AB397" s="162"/>
      <c r="AC397" s="162"/>
    </row>
    <row r="398" spans="1:29" s="179" customFormat="1" ht="15.75" x14ac:dyDescent="0.25">
      <c r="A398" s="49">
        <v>2902</v>
      </c>
      <c r="B398" s="50"/>
      <c r="C398" s="50"/>
      <c r="D398" s="50"/>
      <c r="E398" s="50"/>
      <c r="F398" s="50"/>
      <c r="G398" s="50"/>
      <c r="H398" s="50"/>
      <c r="I398" s="50"/>
      <c r="J398" s="50"/>
      <c r="K398" s="82"/>
      <c r="L398" s="144"/>
      <c r="M398" s="81"/>
      <c r="N398" s="137"/>
      <c r="O398" s="55"/>
      <c r="P398" s="53"/>
      <c r="Q398" s="55"/>
      <c r="R398" s="125"/>
      <c r="U398" s="162"/>
      <c r="V398" s="162"/>
      <c r="W398" s="162"/>
      <c r="X398" s="162"/>
      <c r="Y398" s="162"/>
      <c r="Z398" s="162"/>
      <c r="AA398" s="162"/>
      <c r="AB398" s="162"/>
      <c r="AC398" s="162"/>
    </row>
    <row r="399" spans="1:29" s="179" customFormat="1" ht="15.75" x14ac:dyDescent="0.25">
      <c r="A399" s="49">
        <v>3001</v>
      </c>
      <c r="B399" s="50"/>
      <c r="C399" s="50"/>
      <c r="D399" s="50"/>
      <c r="E399" s="50"/>
      <c r="F399" s="50"/>
      <c r="G399" s="50"/>
      <c r="H399" s="50"/>
      <c r="I399" s="50"/>
      <c r="J399" s="50"/>
      <c r="K399" s="82"/>
      <c r="L399" s="144"/>
      <c r="M399" s="81"/>
      <c r="N399" s="137"/>
      <c r="O399" s="79"/>
      <c r="P399" s="56"/>
      <c r="Q399" s="136"/>
      <c r="R399" s="79"/>
      <c r="U399" s="162"/>
      <c r="V399" s="162"/>
      <c r="W399" s="162"/>
      <c r="X399" s="162"/>
      <c r="Y399" s="162"/>
      <c r="Z399" s="162"/>
      <c r="AA399" s="162"/>
      <c r="AB399" s="162"/>
      <c r="AC399" s="162"/>
    </row>
    <row r="400" spans="1:29" s="179" customFormat="1" ht="15.75" x14ac:dyDescent="0.25">
      <c r="A400" s="113">
        <v>3002</v>
      </c>
      <c r="B400" s="50"/>
      <c r="C400" s="50"/>
      <c r="D400" s="50"/>
      <c r="E400" s="50"/>
      <c r="F400" s="50"/>
      <c r="G400" s="50"/>
      <c r="H400" s="50"/>
      <c r="I400" s="50"/>
      <c r="J400" s="50"/>
      <c r="K400" s="82"/>
      <c r="L400" s="144"/>
      <c r="M400" s="81"/>
      <c r="N400" s="137"/>
      <c r="O400" s="79"/>
      <c r="P400" s="56"/>
      <c r="Q400" s="136"/>
      <c r="R400" s="79"/>
      <c r="U400" s="162"/>
      <c r="V400" s="162"/>
      <c r="W400" s="162"/>
      <c r="X400" s="162"/>
      <c r="Y400" s="162"/>
      <c r="Z400" s="162"/>
      <c r="AA400" s="162"/>
      <c r="AB400" s="162"/>
      <c r="AC400" s="162"/>
    </row>
    <row r="401" spans="1:29" s="179" customFormat="1" ht="15.75" x14ac:dyDescent="0.25">
      <c r="A401" s="113">
        <v>3101</v>
      </c>
      <c r="B401" s="50"/>
      <c r="C401" s="50"/>
      <c r="D401" s="50"/>
      <c r="E401" s="50"/>
      <c r="F401" s="50"/>
      <c r="G401" s="50"/>
      <c r="H401" s="50"/>
      <c r="I401" s="50"/>
      <c r="J401" s="50"/>
      <c r="K401" s="82"/>
      <c r="L401" s="144"/>
      <c r="M401" s="81"/>
      <c r="N401" s="137"/>
      <c r="O401" s="79"/>
      <c r="P401" s="56"/>
      <c r="Q401" s="136"/>
      <c r="R401" s="79"/>
      <c r="U401" s="162"/>
      <c r="V401" s="162"/>
      <c r="W401" s="162"/>
      <c r="X401" s="162"/>
      <c r="Y401" s="162"/>
      <c r="Z401" s="162"/>
      <c r="AA401" s="162"/>
      <c r="AB401" s="162"/>
      <c r="AC401" s="162"/>
    </row>
    <row r="402" spans="1:29" s="179" customFormat="1" ht="15.75" x14ac:dyDescent="0.25">
      <c r="A402" s="114">
        <v>3102</v>
      </c>
      <c r="B402" s="50"/>
      <c r="C402" s="50"/>
      <c r="D402" s="50"/>
      <c r="E402" s="50"/>
      <c r="F402" s="50"/>
      <c r="G402" s="50"/>
      <c r="H402" s="50"/>
      <c r="I402" s="50"/>
      <c r="J402" s="50"/>
      <c r="K402" s="82"/>
      <c r="L402" s="144"/>
      <c r="M402" s="81"/>
      <c r="N402" s="137"/>
      <c r="O402" s="126" t="s">
        <v>63</v>
      </c>
      <c r="P402" s="127"/>
      <c r="Q402" s="128" t="str">
        <f>IF(SUM(K392:K400)=0,"",SUM(K392:K400))</f>
        <v/>
      </c>
      <c r="R402" s="129" t="s">
        <v>10</v>
      </c>
      <c r="U402" s="162"/>
      <c r="V402" s="162"/>
      <c r="W402" s="162"/>
      <c r="X402" s="162"/>
      <c r="Y402" s="162"/>
      <c r="Z402" s="162"/>
      <c r="AA402" s="162"/>
      <c r="AB402" s="162"/>
      <c r="AC402" s="162"/>
    </row>
    <row r="403" spans="1:29" s="179" customFormat="1" ht="15.75" x14ac:dyDescent="0.25">
      <c r="A403" s="113">
        <v>3201</v>
      </c>
      <c r="B403" s="112"/>
      <c r="C403" s="50"/>
      <c r="D403" s="50"/>
      <c r="E403" s="50"/>
      <c r="F403" s="50"/>
      <c r="G403" s="50"/>
      <c r="H403" s="50"/>
      <c r="I403" s="50"/>
      <c r="J403" s="50"/>
      <c r="K403" s="82"/>
      <c r="L403" s="144"/>
      <c r="M403" s="81"/>
      <c r="N403" s="137"/>
      <c r="O403" s="130" t="s">
        <v>64</v>
      </c>
      <c r="P403" s="57" t="str">
        <f>IF(P402/B390=0,"",P402/B390)</f>
        <v/>
      </c>
      <c r="Q403" s="131" t="e">
        <f>IF(P402/Q402=0,"",P402/Q402)</f>
        <v>#VALUE!</v>
      </c>
      <c r="R403" s="132" t="s">
        <v>65</v>
      </c>
      <c r="U403" s="162"/>
      <c r="V403" s="162"/>
      <c r="W403" s="162"/>
      <c r="X403" s="162"/>
      <c r="Y403" s="162"/>
      <c r="Z403" s="162"/>
      <c r="AA403" s="162"/>
      <c r="AB403" s="162"/>
      <c r="AC403" s="162"/>
    </row>
    <row r="404" spans="1:29" s="179" customFormat="1" ht="15.75" x14ac:dyDescent="0.25">
      <c r="A404" s="114">
        <v>3202</v>
      </c>
      <c r="B404" s="112"/>
      <c r="C404" s="50"/>
      <c r="D404" s="50"/>
      <c r="E404" s="50"/>
      <c r="F404" s="50"/>
      <c r="G404" s="50"/>
      <c r="H404" s="50"/>
      <c r="I404" s="50"/>
      <c r="J404" s="50"/>
      <c r="K404" s="82"/>
      <c r="L404" s="146"/>
      <c r="M404" s="147"/>
      <c r="N404" s="148"/>
      <c r="O404" s="92"/>
      <c r="P404" s="139"/>
      <c r="Q404" s="139"/>
      <c r="R404" s="140"/>
      <c r="U404" s="162"/>
      <c r="V404" s="162"/>
      <c r="W404" s="162"/>
      <c r="X404" s="162"/>
      <c r="Y404" s="162"/>
      <c r="Z404" s="162"/>
      <c r="AA404" s="162"/>
      <c r="AB404" s="162"/>
      <c r="AC404" s="162"/>
    </row>
    <row r="405" spans="1:29" s="179" customFormat="1" ht="18" customHeight="1" x14ac:dyDescent="0.25">
      <c r="A405" s="28"/>
      <c r="B405" s="190" t="s">
        <v>90</v>
      </c>
      <c r="C405" s="190"/>
      <c r="D405" s="190"/>
      <c r="E405" s="190"/>
      <c r="F405" s="190"/>
      <c r="G405" s="190"/>
      <c r="H405" s="190"/>
      <c r="I405" s="190"/>
      <c r="J405" s="190"/>
      <c r="K405" s="59">
        <f>SUM(K390:K401)</f>
        <v>0</v>
      </c>
      <c r="L405" s="60" t="str">
        <f>IF(K397=0,"",K397/B390)</f>
        <v/>
      </c>
      <c r="M405" s="60" t="str">
        <f>IF(K405=0,"",K405/B390)</f>
        <v/>
      </c>
      <c r="N405" s="60" t="str">
        <f>IF(K397=0,"",M405-L405)</f>
        <v/>
      </c>
      <c r="O405" s="1"/>
      <c r="P405" s="29"/>
      <c r="Q405" s="25"/>
      <c r="R405" s="1"/>
      <c r="U405" s="162"/>
      <c r="V405" s="162"/>
      <c r="W405" s="162"/>
      <c r="X405" s="162"/>
      <c r="Y405" s="162"/>
      <c r="Z405" s="162"/>
      <c r="AA405" s="162"/>
      <c r="AB405" s="162"/>
      <c r="AC405" s="162"/>
    </row>
    <row r="406" spans="1:29" ht="12.75" customHeight="1" x14ac:dyDescent="0.2"/>
    <row r="407" spans="1:29" ht="12.75" customHeight="1" x14ac:dyDescent="0.2"/>
    <row r="408" spans="1:29" ht="12.75" customHeight="1" x14ac:dyDescent="0.2"/>
    <row r="409" spans="1:29" ht="12.75" customHeight="1" x14ac:dyDescent="0.2"/>
    <row r="410" spans="1:29" ht="12.75" customHeight="1" x14ac:dyDescent="0.2"/>
    <row r="411" spans="1:29" ht="12.75" customHeight="1" x14ac:dyDescent="0.2"/>
    <row r="412" spans="1:29" ht="12.75" customHeight="1" x14ac:dyDescent="0.2"/>
    <row r="413" spans="1:29" ht="12.75" customHeight="1" x14ac:dyDescent="0.2"/>
    <row r="414" spans="1:29" ht="12.75" customHeight="1" x14ac:dyDescent="0.2"/>
    <row r="415" spans="1:29" ht="12.75" customHeight="1" x14ac:dyDescent="0.2"/>
    <row r="416" spans="1:29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</sheetData>
  <mergeCells count="216">
    <mergeCell ref="B384:J384"/>
    <mergeCell ref="B84:J84"/>
    <mergeCell ref="B107:J107"/>
    <mergeCell ref="B130:J130"/>
    <mergeCell ref="B35:J35"/>
    <mergeCell ref="B58:J58"/>
    <mergeCell ref="B81:J81"/>
    <mergeCell ref="B104:J104"/>
    <mergeCell ref="B127:J127"/>
    <mergeCell ref="B150:J150"/>
    <mergeCell ref="B173:J173"/>
    <mergeCell ref="B195:J195"/>
    <mergeCell ref="B216:J216"/>
    <mergeCell ref="B237:J237"/>
    <mergeCell ref="B321:J321"/>
    <mergeCell ref="B300:J300"/>
    <mergeCell ref="B279:J279"/>
    <mergeCell ref="B258:J258"/>
    <mergeCell ref="B176:J176"/>
    <mergeCell ref="B131:J131"/>
    <mergeCell ref="B261:J261"/>
    <mergeCell ref="B61:J61"/>
    <mergeCell ref="A346:A347"/>
    <mergeCell ref="B346:J346"/>
    <mergeCell ref="K346:K347"/>
    <mergeCell ref="L346:L347"/>
    <mergeCell ref="M346:M347"/>
    <mergeCell ref="N346:N347"/>
    <mergeCell ref="O346:O347"/>
    <mergeCell ref="P346:P347"/>
    <mergeCell ref="B342:J342"/>
    <mergeCell ref="N241:N242"/>
    <mergeCell ref="O241:O242"/>
    <mergeCell ref="P241:P242"/>
    <mergeCell ref="Q241:Q242"/>
    <mergeCell ref="R241:R242"/>
    <mergeCell ref="B240:J240"/>
    <mergeCell ref="A241:A242"/>
    <mergeCell ref="B241:J241"/>
    <mergeCell ref="K241:K242"/>
    <mergeCell ref="L241:L242"/>
    <mergeCell ref="M241:M242"/>
    <mergeCell ref="N220:N221"/>
    <mergeCell ref="O220:O221"/>
    <mergeCell ref="P220:P221"/>
    <mergeCell ref="Q220:Q221"/>
    <mergeCell ref="R220:R221"/>
    <mergeCell ref="B219:J219"/>
    <mergeCell ref="A220:A221"/>
    <mergeCell ref="B220:J220"/>
    <mergeCell ref="K220:K221"/>
    <mergeCell ref="L220:L221"/>
    <mergeCell ref="M220:M221"/>
    <mergeCell ref="A154:A155"/>
    <mergeCell ref="B154:J154"/>
    <mergeCell ref="K154:K155"/>
    <mergeCell ref="L154:L155"/>
    <mergeCell ref="M154:M155"/>
    <mergeCell ref="R199:R200"/>
    <mergeCell ref="B198:J198"/>
    <mergeCell ref="A199:A200"/>
    <mergeCell ref="B199:J199"/>
    <mergeCell ref="K199:K200"/>
    <mergeCell ref="L199:L200"/>
    <mergeCell ref="M199:M200"/>
    <mergeCell ref="Q199:Q200"/>
    <mergeCell ref="A177:A178"/>
    <mergeCell ref="K131:K132"/>
    <mergeCell ref="L131:L132"/>
    <mergeCell ref="N154:N155"/>
    <mergeCell ref="O154:O155"/>
    <mergeCell ref="P154:P155"/>
    <mergeCell ref="Q154:Q155"/>
    <mergeCell ref="R154:R155"/>
    <mergeCell ref="B153:J153"/>
    <mergeCell ref="N177:N178"/>
    <mergeCell ref="O177:O178"/>
    <mergeCell ref="P177:P178"/>
    <mergeCell ref="Q177:Q178"/>
    <mergeCell ref="R177:R178"/>
    <mergeCell ref="B177:J177"/>
    <mergeCell ref="K177:K178"/>
    <mergeCell ref="L177:L178"/>
    <mergeCell ref="M177:M178"/>
    <mergeCell ref="A85:A86"/>
    <mergeCell ref="B85:J85"/>
    <mergeCell ref="K85:K86"/>
    <mergeCell ref="L85:L86"/>
    <mergeCell ref="M108:M109"/>
    <mergeCell ref="N108:N109"/>
    <mergeCell ref="O108:O109"/>
    <mergeCell ref="P108:P109"/>
    <mergeCell ref="Q108:Q109"/>
    <mergeCell ref="A108:A109"/>
    <mergeCell ref="B108:J108"/>
    <mergeCell ref="K108:K109"/>
    <mergeCell ref="L108:L109"/>
    <mergeCell ref="M85:M86"/>
    <mergeCell ref="N85:N86"/>
    <mergeCell ref="O85:O86"/>
    <mergeCell ref="P85:P86"/>
    <mergeCell ref="Q85:Q86"/>
    <mergeCell ref="A131:A132"/>
    <mergeCell ref="M62:M63"/>
    <mergeCell ref="N325:N326"/>
    <mergeCell ref="O325:O326"/>
    <mergeCell ref="P325:P326"/>
    <mergeCell ref="Q325:Q326"/>
    <mergeCell ref="R325:R326"/>
    <mergeCell ref="B324:J324"/>
    <mergeCell ref="A325:A326"/>
    <mergeCell ref="B325:J325"/>
    <mergeCell ref="K325:K326"/>
    <mergeCell ref="L325:L326"/>
    <mergeCell ref="M325:M326"/>
    <mergeCell ref="R85:R86"/>
    <mergeCell ref="R108:R109"/>
    <mergeCell ref="M131:M132"/>
    <mergeCell ref="N131:N132"/>
    <mergeCell ref="O131:O132"/>
    <mergeCell ref="P131:P132"/>
    <mergeCell ref="Q131:Q132"/>
    <mergeCell ref="R131:R132"/>
    <mergeCell ref="N199:N200"/>
    <mergeCell ref="O199:O200"/>
    <mergeCell ref="P199:P200"/>
    <mergeCell ref="M16:M17"/>
    <mergeCell ref="N16:N17"/>
    <mergeCell ref="N39:N40"/>
    <mergeCell ref="O39:O40"/>
    <mergeCell ref="B38:J38"/>
    <mergeCell ref="A39:A40"/>
    <mergeCell ref="B39:J39"/>
    <mergeCell ref="K39:K40"/>
    <mergeCell ref="L39:L40"/>
    <mergeCell ref="M39:M40"/>
    <mergeCell ref="O16:O17"/>
    <mergeCell ref="A62:A63"/>
    <mergeCell ref="B62:J62"/>
    <mergeCell ref="K62:K63"/>
    <mergeCell ref="L62:L63"/>
    <mergeCell ref="B15:J15"/>
    <mergeCell ref="A16:A17"/>
    <mergeCell ref="B16:J16"/>
    <mergeCell ref="K16:K17"/>
    <mergeCell ref="L16:L17"/>
    <mergeCell ref="P16:P17"/>
    <mergeCell ref="Q16:Q17"/>
    <mergeCell ref="R16:R17"/>
    <mergeCell ref="P39:P40"/>
    <mergeCell ref="Q39:Q40"/>
    <mergeCell ref="R39:R40"/>
    <mergeCell ref="N62:N63"/>
    <mergeCell ref="O62:O63"/>
    <mergeCell ref="P62:P63"/>
    <mergeCell ref="Q62:Q63"/>
    <mergeCell ref="R62:R63"/>
    <mergeCell ref="A367:A368"/>
    <mergeCell ref="B367:J367"/>
    <mergeCell ref="K367:K368"/>
    <mergeCell ref="L367:L368"/>
    <mergeCell ref="M367:M368"/>
    <mergeCell ref="N367:N368"/>
    <mergeCell ref="O367:O368"/>
    <mergeCell ref="P367:P368"/>
    <mergeCell ref="P262:P263"/>
    <mergeCell ref="A283:A284"/>
    <mergeCell ref="B283:J283"/>
    <mergeCell ref="K283:K284"/>
    <mergeCell ref="L283:L284"/>
    <mergeCell ref="M283:M284"/>
    <mergeCell ref="N304:N305"/>
    <mergeCell ref="O304:O305"/>
    <mergeCell ref="P304:P305"/>
    <mergeCell ref="B303:J303"/>
    <mergeCell ref="A304:A305"/>
    <mergeCell ref="B304:J304"/>
    <mergeCell ref="K304:K305"/>
    <mergeCell ref="L304:L305"/>
    <mergeCell ref="M304:M305"/>
    <mergeCell ref="A262:A263"/>
    <mergeCell ref="N283:N284"/>
    <mergeCell ref="O283:O284"/>
    <mergeCell ref="P283:P284"/>
    <mergeCell ref="Q283:Q284"/>
    <mergeCell ref="R283:R284"/>
    <mergeCell ref="B282:J282"/>
    <mergeCell ref="N262:N263"/>
    <mergeCell ref="O262:O263"/>
    <mergeCell ref="Q367:Q368"/>
    <mergeCell ref="R367:R368"/>
    <mergeCell ref="B366:J366"/>
    <mergeCell ref="Q262:Q263"/>
    <mergeCell ref="R262:R263"/>
    <mergeCell ref="Q304:Q305"/>
    <mergeCell ref="R304:R305"/>
    <mergeCell ref="B262:J262"/>
    <mergeCell ref="K262:K263"/>
    <mergeCell ref="L262:L263"/>
    <mergeCell ref="M262:M263"/>
    <mergeCell ref="Q346:Q347"/>
    <mergeCell ref="R346:R347"/>
    <mergeCell ref="B345:J345"/>
    <mergeCell ref="B363:J363"/>
    <mergeCell ref="Q388:Q389"/>
    <mergeCell ref="R388:R389"/>
    <mergeCell ref="B405:J405"/>
    <mergeCell ref="B387:J387"/>
    <mergeCell ref="A388:A389"/>
    <mergeCell ref="B388:J388"/>
    <mergeCell ref="K388:K389"/>
    <mergeCell ref="L388:L389"/>
    <mergeCell ref="M388:M389"/>
    <mergeCell ref="N388:N389"/>
    <mergeCell ref="O388:O389"/>
    <mergeCell ref="P388:P389"/>
  </mergeCells>
  <pageMargins left="0.7" right="0.7" top="0.75" bottom="0.75" header="0" footer="0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9CC00"/>
  </sheetPr>
  <dimension ref="A1:Z1005"/>
  <sheetViews>
    <sheetView topLeftCell="A435" workbookViewId="0">
      <selection activeCell="M461" sqref="M461"/>
    </sheetView>
  </sheetViews>
  <sheetFormatPr baseColWidth="10" defaultColWidth="12.5703125" defaultRowHeight="15" customHeight="1" x14ac:dyDescent="0.2"/>
  <cols>
    <col min="1" max="1" width="8.5703125" customWidth="1"/>
    <col min="2" max="10" width="7.140625" customWidth="1"/>
    <col min="11" max="11" width="15.7109375" style="149" customWidth="1"/>
    <col min="12" max="18" width="12.85546875" customWidth="1"/>
    <col min="19" max="20" width="11.42578125" customWidth="1"/>
    <col min="21" max="26" width="10" customWidth="1"/>
  </cols>
  <sheetData>
    <row r="1" spans="1:26" s="176" customFormat="1" ht="15" customHeight="1" x14ac:dyDescent="0.2">
      <c r="K1" s="149"/>
    </row>
    <row r="2" spans="1:26" s="176" customFormat="1" ht="15" customHeight="1" x14ac:dyDescent="0.2">
      <c r="K2" s="149"/>
    </row>
    <row r="3" spans="1:26" s="176" customFormat="1" ht="15" customHeight="1" x14ac:dyDescent="0.2">
      <c r="K3" s="149"/>
    </row>
    <row r="4" spans="1:26" s="176" customFormat="1" ht="15" customHeight="1" x14ac:dyDescent="0.2">
      <c r="K4" s="149"/>
    </row>
    <row r="5" spans="1:26" s="176" customFormat="1" ht="15" customHeight="1" x14ac:dyDescent="0.2">
      <c r="K5" s="149"/>
    </row>
    <row r="6" spans="1:26" s="176" customFormat="1" ht="15" customHeight="1" x14ac:dyDescent="0.2">
      <c r="K6" s="149"/>
    </row>
    <row r="7" spans="1:26" s="176" customFormat="1" ht="15" customHeight="1" x14ac:dyDescent="0.2">
      <c r="K7" s="149"/>
    </row>
    <row r="8" spans="1:26" s="176" customFormat="1" ht="15" customHeight="1" x14ac:dyDescent="0.2">
      <c r="K8" s="149"/>
    </row>
    <row r="9" spans="1:26" s="176" customFormat="1" ht="15" customHeight="1" x14ac:dyDescent="0.2">
      <c r="K9" s="149"/>
    </row>
    <row r="10" spans="1:26" s="176" customFormat="1" ht="15" customHeight="1" x14ac:dyDescent="0.2">
      <c r="K10" s="149"/>
    </row>
    <row r="11" spans="1:26" s="176" customFormat="1" ht="15" customHeight="1" x14ac:dyDescent="0.2">
      <c r="K11" s="149"/>
    </row>
    <row r="12" spans="1:26" s="176" customFormat="1" ht="12.75" x14ac:dyDescent="0.2">
      <c r="K12" s="149"/>
    </row>
    <row r="13" spans="1:26" s="176" customFormat="1" ht="12.75" x14ac:dyDescent="0.2">
      <c r="K13" s="149"/>
    </row>
    <row r="14" spans="1:26" ht="12.75" customHeight="1" x14ac:dyDescent="0.2">
      <c r="A14" s="29"/>
      <c r="B14" s="29"/>
      <c r="C14" s="29"/>
      <c r="D14" s="29"/>
      <c r="E14" s="29"/>
      <c r="F14" s="29"/>
      <c r="G14" s="29"/>
      <c r="H14" s="29"/>
      <c r="I14" s="29"/>
      <c r="J14" s="29"/>
      <c r="K14" s="135"/>
      <c r="L14" s="1"/>
      <c r="M14" s="1"/>
      <c r="N14" s="29"/>
      <c r="O14" s="1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</row>
    <row r="15" spans="1:26" ht="26.25" customHeight="1" x14ac:dyDescent="0.4">
      <c r="B15" s="188" t="s">
        <v>101</v>
      </c>
      <c r="C15" s="189"/>
      <c r="D15" s="189"/>
      <c r="E15" s="189"/>
      <c r="F15" s="189"/>
      <c r="G15" s="189"/>
      <c r="H15" s="189"/>
      <c r="I15" s="189"/>
      <c r="J15" s="189"/>
      <c r="K15" s="123" t="s">
        <v>102</v>
      </c>
      <c r="L15" s="1"/>
      <c r="M15" s="1"/>
      <c r="N15" s="29"/>
      <c r="O15" s="1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</row>
    <row r="16" spans="1:26" ht="20.25" customHeight="1" x14ac:dyDescent="0.2">
      <c r="A16" s="192" t="s">
        <v>9</v>
      </c>
      <c r="B16" s="193" t="s">
        <v>80</v>
      </c>
      <c r="C16" s="194"/>
      <c r="D16" s="194"/>
      <c r="E16" s="194"/>
      <c r="F16" s="194"/>
      <c r="G16" s="194"/>
      <c r="H16" s="194"/>
      <c r="I16" s="194"/>
      <c r="J16" s="195"/>
      <c r="K16" s="196" t="s">
        <v>10</v>
      </c>
      <c r="L16" s="184" t="s">
        <v>2</v>
      </c>
      <c r="M16" s="184" t="s">
        <v>3</v>
      </c>
      <c r="N16" s="191" t="s">
        <v>4</v>
      </c>
      <c r="O16" s="184" t="s">
        <v>5</v>
      </c>
      <c r="P16" s="198" t="s">
        <v>6</v>
      </c>
      <c r="Q16" s="198" t="s">
        <v>7</v>
      </c>
      <c r="R16" s="184" t="s">
        <v>8</v>
      </c>
      <c r="T16" s="29"/>
      <c r="U16" s="29"/>
      <c r="V16" s="29"/>
      <c r="W16" s="29"/>
      <c r="X16" s="29"/>
      <c r="Y16" s="29"/>
      <c r="Z16" s="29"/>
    </row>
    <row r="17" spans="1:26" ht="20.25" customHeight="1" x14ac:dyDescent="0.25">
      <c r="A17" s="185"/>
      <c r="B17" s="49" t="s">
        <v>81</v>
      </c>
      <c r="C17" s="49" t="s">
        <v>82</v>
      </c>
      <c r="D17" s="49" t="s">
        <v>83</v>
      </c>
      <c r="E17" s="49" t="s">
        <v>84</v>
      </c>
      <c r="F17" s="49" t="s">
        <v>85</v>
      </c>
      <c r="G17" s="49" t="s">
        <v>86</v>
      </c>
      <c r="H17" s="49" t="s">
        <v>87</v>
      </c>
      <c r="I17" s="49" t="s">
        <v>88</v>
      </c>
      <c r="J17" s="49" t="s">
        <v>89</v>
      </c>
      <c r="K17" s="197"/>
      <c r="L17" s="185"/>
      <c r="M17" s="185"/>
      <c r="N17" s="185"/>
      <c r="O17" s="185"/>
      <c r="P17" s="185"/>
      <c r="Q17" s="185"/>
      <c r="R17" s="185"/>
      <c r="T17" s="29"/>
      <c r="U17" s="29"/>
      <c r="V17" s="29"/>
      <c r="W17" s="29"/>
      <c r="X17" s="29"/>
      <c r="Y17" s="29"/>
      <c r="Z17" s="29"/>
    </row>
    <row r="18" spans="1:26" ht="15.75" customHeight="1" x14ac:dyDescent="0.25">
      <c r="A18" s="49">
        <v>1502</v>
      </c>
      <c r="B18" s="50">
        <v>34</v>
      </c>
      <c r="C18" s="50"/>
      <c r="D18" s="50"/>
      <c r="E18" s="50"/>
      <c r="F18" s="164"/>
      <c r="G18" s="164"/>
      <c r="H18" s="164"/>
      <c r="I18" s="164"/>
      <c r="J18" s="164"/>
      <c r="K18" s="82"/>
      <c r="L18" s="141"/>
      <c r="M18" s="142"/>
      <c r="N18" s="143"/>
      <c r="O18" s="133"/>
      <c r="P18" s="51">
        <f>B18</f>
        <v>34</v>
      </c>
      <c r="Q18" s="134"/>
      <c r="R18" s="133"/>
      <c r="T18" s="29"/>
      <c r="U18" s="29"/>
      <c r="V18" s="29"/>
      <c r="W18" s="29"/>
      <c r="X18" s="29"/>
      <c r="Y18" s="29"/>
      <c r="Z18" s="29"/>
    </row>
    <row r="19" spans="1:26" ht="15.75" customHeight="1" x14ac:dyDescent="0.25">
      <c r="A19" s="49">
        <v>1601</v>
      </c>
      <c r="B19" s="50"/>
      <c r="C19" s="50">
        <v>31</v>
      </c>
      <c r="D19" s="50"/>
      <c r="E19" s="50"/>
      <c r="F19" s="164"/>
      <c r="G19" s="164"/>
      <c r="H19" s="164"/>
      <c r="I19" s="164"/>
      <c r="J19" s="164"/>
      <c r="K19" s="82"/>
      <c r="L19" s="144"/>
      <c r="M19" s="81"/>
      <c r="N19" s="145"/>
      <c r="O19" s="52">
        <f>IF(C19=0,"",C19/B18)</f>
        <v>0.91176470588235292</v>
      </c>
      <c r="P19" s="53">
        <v>31</v>
      </c>
      <c r="Q19" s="124">
        <f t="shared" ref="Q19:Q21" si="0">IF(P19=0,"",P19/P18)</f>
        <v>0.91176470588235292</v>
      </c>
      <c r="R19" s="124">
        <f t="shared" ref="R19:R21" si="1">IF(P19=0,"",100%-Q19)</f>
        <v>8.8235294117647078E-2</v>
      </c>
      <c r="T19" s="29"/>
      <c r="U19" s="29"/>
      <c r="V19" s="29"/>
      <c r="W19" s="29"/>
      <c r="X19" s="29"/>
      <c r="Y19" s="29"/>
      <c r="Z19" s="29"/>
    </row>
    <row r="20" spans="1:26" ht="15.75" customHeight="1" x14ac:dyDescent="0.25">
      <c r="A20" s="49">
        <v>1602</v>
      </c>
      <c r="B20" s="50"/>
      <c r="C20" s="50"/>
      <c r="D20" s="50">
        <v>9</v>
      </c>
      <c r="E20" s="50"/>
      <c r="F20" s="164"/>
      <c r="G20" s="164"/>
      <c r="H20" s="164"/>
      <c r="I20" s="164"/>
      <c r="J20" s="164"/>
      <c r="K20" s="82"/>
      <c r="L20" s="144"/>
      <c r="M20" s="81"/>
      <c r="N20" s="145"/>
      <c r="O20" s="52">
        <f>IF(D20=0,"",D20/C19)</f>
        <v>0.29032258064516131</v>
      </c>
      <c r="P20" s="53">
        <v>31</v>
      </c>
      <c r="Q20" s="124">
        <f t="shared" si="0"/>
        <v>1</v>
      </c>
      <c r="R20" s="124">
        <f t="shared" si="1"/>
        <v>0</v>
      </c>
      <c r="S20" s="8">
        <f>P20/P18</f>
        <v>0.91176470588235292</v>
      </c>
      <c r="T20" s="29"/>
      <c r="U20" s="29"/>
      <c r="V20" s="29"/>
      <c r="W20" s="29"/>
      <c r="X20" s="29"/>
      <c r="Y20" s="29"/>
      <c r="Z20" s="29"/>
    </row>
    <row r="21" spans="1:26" ht="15.75" customHeight="1" x14ac:dyDescent="0.25">
      <c r="A21" s="49">
        <v>1701</v>
      </c>
      <c r="B21" s="50"/>
      <c r="C21" s="50"/>
      <c r="D21" s="50"/>
      <c r="E21" s="50">
        <v>9</v>
      </c>
      <c r="F21" s="164"/>
      <c r="G21" s="164"/>
      <c r="H21" s="164"/>
      <c r="I21" s="164"/>
      <c r="J21" s="164"/>
      <c r="K21" s="82"/>
      <c r="L21" s="144"/>
      <c r="M21" s="81"/>
      <c r="N21" s="145"/>
      <c r="O21" s="52">
        <f>IF(E21=0,"",E21/D20)</f>
        <v>1</v>
      </c>
      <c r="P21" s="53">
        <v>29</v>
      </c>
      <c r="Q21" s="124">
        <f t="shared" si="0"/>
        <v>0.93548387096774188</v>
      </c>
      <c r="R21" s="124">
        <f t="shared" si="1"/>
        <v>6.4516129032258118E-2</v>
      </c>
      <c r="T21" s="29"/>
      <c r="U21" s="29"/>
      <c r="V21" s="29"/>
      <c r="W21" s="29"/>
      <c r="X21" s="29"/>
      <c r="Y21" s="29"/>
      <c r="Z21" s="29"/>
    </row>
    <row r="22" spans="1:26" ht="15.75" customHeight="1" x14ac:dyDescent="0.25">
      <c r="A22" s="49">
        <v>1702</v>
      </c>
      <c r="B22" s="50"/>
      <c r="C22" s="50"/>
      <c r="D22" s="50"/>
      <c r="E22" s="50">
        <v>9</v>
      </c>
      <c r="F22" s="164"/>
      <c r="G22" s="164"/>
      <c r="H22" s="164"/>
      <c r="I22" s="164"/>
      <c r="J22" s="164"/>
      <c r="K22" s="82"/>
      <c r="L22" s="144"/>
      <c r="M22" s="81"/>
      <c r="N22" s="81"/>
      <c r="O22" s="79"/>
      <c r="P22" s="53">
        <v>20</v>
      </c>
      <c r="Q22" s="136"/>
      <c r="R22" s="79"/>
      <c r="T22" s="29"/>
      <c r="U22" s="29"/>
      <c r="V22" s="29"/>
      <c r="W22" s="29"/>
      <c r="X22" s="29"/>
      <c r="Y22" s="29"/>
      <c r="Z22" s="29"/>
    </row>
    <row r="23" spans="1:26" ht="15.75" customHeight="1" x14ac:dyDescent="0.25">
      <c r="A23" s="49">
        <v>1801</v>
      </c>
      <c r="B23" s="50"/>
      <c r="C23" s="50"/>
      <c r="D23" s="50"/>
      <c r="E23" s="50">
        <v>9</v>
      </c>
      <c r="F23" s="164"/>
      <c r="G23" s="164"/>
      <c r="H23" s="164"/>
      <c r="I23" s="164"/>
      <c r="J23" s="164"/>
      <c r="K23" s="82"/>
      <c r="L23" s="144"/>
      <c r="M23" s="81"/>
      <c r="N23" s="81"/>
      <c r="O23" s="79"/>
      <c r="P23" s="53">
        <v>12</v>
      </c>
      <c r="Q23" s="136"/>
      <c r="R23" s="79"/>
      <c r="T23" s="29"/>
      <c r="U23" s="29"/>
      <c r="V23" s="29"/>
      <c r="W23" s="29"/>
      <c r="X23" s="29"/>
      <c r="Y23" s="29"/>
      <c r="Z23" s="29"/>
    </row>
    <row r="24" spans="1:26" ht="15.75" customHeight="1" x14ac:dyDescent="0.25">
      <c r="A24" s="49">
        <v>1802</v>
      </c>
      <c r="B24" s="50"/>
      <c r="C24" s="50"/>
      <c r="D24" s="50"/>
      <c r="E24" s="50">
        <v>4</v>
      </c>
      <c r="F24" s="164"/>
      <c r="G24" s="164"/>
      <c r="H24" s="164"/>
      <c r="I24" s="164"/>
      <c r="J24" s="164"/>
      <c r="K24" s="82"/>
      <c r="L24" s="144"/>
      <c r="M24" s="81"/>
      <c r="N24" s="81"/>
      <c r="O24" s="79"/>
      <c r="P24" s="53">
        <v>5</v>
      </c>
      <c r="Q24" s="136"/>
      <c r="R24" s="79"/>
      <c r="T24" s="29"/>
      <c r="U24" s="29"/>
      <c r="V24" s="29"/>
      <c r="W24" s="29"/>
      <c r="X24" s="29"/>
      <c r="Y24" s="29"/>
      <c r="Z24" s="29"/>
    </row>
    <row r="25" spans="1:26" ht="15.75" customHeight="1" x14ac:dyDescent="0.25">
      <c r="A25" s="49">
        <v>1901</v>
      </c>
      <c r="B25" s="50"/>
      <c r="C25" s="50"/>
      <c r="D25" s="50"/>
      <c r="E25" s="50">
        <v>1</v>
      </c>
      <c r="F25" s="164"/>
      <c r="G25" s="164"/>
      <c r="H25" s="164"/>
      <c r="I25" s="164"/>
      <c r="J25" s="164"/>
      <c r="K25" s="82"/>
      <c r="L25" s="144"/>
      <c r="M25" s="81"/>
      <c r="N25" s="81"/>
      <c r="O25" s="79"/>
      <c r="P25" s="53">
        <v>1</v>
      </c>
      <c r="Q25" s="136"/>
      <c r="R25" s="79"/>
      <c r="T25" s="29"/>
      <c r="U25" s="29"/>
      <c r="V25" s="29"/>
      <c r="W25" s="29"/>
      <c r="X25" s="29"/>
      <c r="Y25" s="29"/>
      <c r="Z25" s="29"/>
    </row>
    <row r="26" spans="1:26" ht="15.75" customHeight="1" x14ac:dyDescent="0.25">
      <c r="A26" s="49">
        <v>1902</v>
      </c>
      <c r="B26" s="50"/>
      <c r="C26" s="50"/>
      <c r="D26" s="50"/>
      <c r="E26" s="50"/>
      <c r="F26" s="164"/>
      <c r="G26" s="164"/>
      <c r="H26" s="164"/>
      <c r="I26" s="164"/>
      <c r="J26" s="164"/>
      <c r="K26" s="82"/>
      <c r="L26" s="144"/>
      <c r="M26" s="81"/>
      <c r="N26" s="81"/>
      <c r="O26" s="79"/>
      <c r="P26" s="53"/>
      <c r="Q26" s="136"/>
      <c r="R26" s="79"/>
      <c r="T26" s="29"/>
      <c r="U26" s="29"/>
      <c r="V26" s="29"/>
      <c r="W26" s="29"/>
      <c r="X26" s="29"/>
      <c r="Y26" s="29"/>
      <c r="Z26" s="29"/>
    </row>
    <row r="27" spans="1:26" ht="15.75" customHeight="1" x14ac:dyDescent="0.25">
      <c r="A27" s="49">
        <v>2001</v>
      </c>
      <c r="B27" s="50"/>
      <c r="C27" s="50"/>
      <c r="D27" s="50"/>
      <c r="E27" s="50"/>
      <c r="F27" s="164"/>
      <c r="G27" s="164"/>
      <c r="H27" s="164"/>
      <c r="I27" s="164"/>
      <c r="J27" s="164"/>
      <c r="K27" s="82"/>
      <c r="L27" s="144"/>
      <c r="M27" s="81"/>
      <c r="N27" s="81"/>
      <c r="O27" s="79"/>
      <c r="P27" s="53"/>
      <c r="Q27" s="136"/>
      <c r="R27" s="79"/>
      <c r="T27" s="29"/>
      <c r="U27" s="29"/>
      <c r="V27" s="29"/>
      <c r="W27" s="29"/>
      <c r="X27" s="29"/>
      <c r="Y27" s="29"/>
      <c r="Z27" s="29"/>
    </row>
    <row r="28" spans="1:26" ht="15.75" customHeight="1" x14ac:dyDescent="0.25">
      <c r="A28" s="49">
        <v>2002</v>
      </c>
      <c r="B28" s="50"/>
      <c r="C28" s="50"/>
      <c r="D28" s="50"/>
      <c r="E28" s="50"/>
      <c r="F28" s="164"/>
      <c r="G28" s="164"/>
      <c r="H28" s="164"/>
      <c r="I28" s="164"/>
      <c r="J28" s="164"/>
      <c r="K28" s="82"/>
      <c r="L28" s="144"/>
      <c r="M28" s="81"/>
      <c r="N28" s="81"/>
      <c r="O28" s="79"/>
      <c r="P28" s="56"/>
      <c r="Q28" s="136"/>
      <c r="R28" s="79"/>
      <c r="T28" s="29"/>
      <c r="U28" s="29"/>
      <c r="V28" s="29"/>
      <c r="W28" s="29"/>
      <c r="X28" s="29"/>
      <c r="Y28" s="29"/>
      <c r="Z28" s="29"/>
    </row>
    <row r="29" spans="1:26" ht="15.75" customHeight="1" x14ac:dyDescent="0.25">
      <c r="A29" s="49">
        <v>2101</v>
      </c>
      <c r="B29" s="50"/>
      <c r="C29" s="50"/>
      <c r="D29" s="50"/>
      <c r="E29" s="50"/>
      <c r="F29" s="164"/>
      <c r="G29" s="164"/>
      <c r="H29" s="164"/>
      <c r="I29" s="164"/>
      <c r="J29" s="164"/>
      <c r="K29" s="82"/>
      <c r="L29" s="144"/>
      <c r="M29" s="81"/>
      <c r="N29" s="81"/>
      <c r="O29" s="79"/>
      <c r="P29" s="56"/>
      <c r="Q29" s="136"/>
      <c r="R29" s="79"/>
      <c r="T29" s="29"/>
      <c r="U29" s="29"/>
      <c r="V29" s="29"/>
      <c r="W29" s="29"/>
      <c r="X29" s="29"/>
      <c r="Y29" s="29"/>
      <c r="Z29" s="29"/>
    </row>
    <row r="30" spans="1:26" ht="15.75" customHeight="1" x14ac:dyDescent="0.25">
      <c r="A30" s="49">
        <v>2102</v>
      </c>
      <c r="B30" s="50"/>
      <c r="C30" s="50"/>
      <c r="D30" s="50"/>
      <c r="E30" s="50"/>
      <c r="F30" s="164"/>
      <c r="G30" s="164"/>
      <c r="H30" s="164"/>
      <c r="I30" s="164"/>
      <c r="J30" s="164"/>
      <c r="K30" s="82"/>
      <c r="L30" s="144"/>
      <c r="M30" s="81"/>
      <c r="N30" s="81"/>
      <c r="O30" s="79"/>
      <c r="P30" s="56"/>
      <c r="Q30" s="136"/>
      <c r="R30" s="79"/>
      <c r="T30" s="29"/>
      <c r="U30" s="29"/>
      <c r="V30" s="29"/>
      <c r="W30" s="29"/>
      <c r="X30" s="29"/>
      <c r="Y30" s="29"/>
      <c r="Z30" s="29"/>
    </row>
    <row r="31" spans="1:26" ht="15.75" customHeight="1" x14ac:dyDescent="0.25">
      <c r="A31" s="49">
        <v>2201</v>
      </c>
      <c r="B31" s="50"/>
      <c r="C31" s="50"/>
      <c r="D31" s="50"/>
      <c r="E31" s="50"/>
      <c r="F31" s="164"/>
      <c r="G31" s="164"/>
      <c r="H31" s="164"/>
      <c r="I31" s="164"/>
      <c r="J31" s="164"/>
      <c r="K31" s="82"/>
      <c r="L31" s="144"/>
      <c r="M31" s="81"/>
      <c r="N31" s="137"/>
      <c r="O31" s="81"/>
      <c r="P31" s="137"/>
      <c r="Q31" s="138"/>
      <c r="R31" s="79"/>
      <c r="T31" s="29"/>
      <c r="U31" s="29"/>
      <c r="V31" s="29"/>
      <c r="W31" s="29"/>
      <c r="X31" s="29"/>
      <c r="Y31" s="29"/>
      <c r="Z31" s="29"/>
    </row>
    <row r="32" spans="1:26" ht="15.75" customHeight="1" x14ac:dyDescent="0.25">
      <c r="A32" s="49">
        <v>2202</v>
      </c>
      <c r="B32" s="50"/>
      <c r="C32" s="50"/>
      <c r="D32" s="50"/>
      <c r="E32" s="50"/>
      <c r="F32" s="164"/>
      <c r="G32" s="164"/>
      <c r="H32" s="164"/>
      <c r="I32" s="164"/>
      <c r="J32" s="164"/>
      <c r="K32" s="82"/>
      <c r="L32" s="144"/>
      <c r="M32" s="81"/>
      <c r="N32" s="137"/>
      <c r="O32" s="126" t="s">
        <v>63</v>
      </c>
      <c r="P32" s="127"/>
      <c r="Q32" s="128" t="str">
        <f>IF(SUM(K20:K32)=0,"",SUM(K20:K32))</f>
        <v/>
      </c>
      <c r="R32" s="129" t="s">
        <v>10</v>
      </c>
      <c r="T32" s="29"/>
      <c r="U32" s="29"/>
      <c r="V32" s="29"/>
      <c r="W32" s="29"/>
      <c r="X32" s="29"/>
      <c r="Y32" s="29"/>
      <c r="Z32" s="29"/>
    </row>
    <row r="33" spans="1:26" ht="15.75" customHeight="1" x14ac:dyDescent="0.25">
      <c r="A33" s="49">
        <v>2301</v>
      </c>
      <c r="B33" s="50"/>
      <c r="C33" s="50"/>
      <c r="D33" s="50"/>
      <c r="E33" s="50"/>
      <c r="F33" s="164"/>
      <c r="G33" s="164"/>
      <c r="H33" s="164"/>
      <c r="I33" s="164"/>
      <c r="J33" s="164"/>
      <c r="K33" s="82"/>
      <c r="L33" s="144"/>
      <c r="M33" s="81"/>
      <c r="N33" s="137"/>
      <c r="O33" s="130" t="s">
        <v>64</v>
      </c>
      <c r="P33" s="57" t="str">
        <f>IF(P32/B18=0,"",P32/B18)</f>
        <v/>
      </c>
      <c r="Q33" s="131" t="e">
        <f>IF(P32/Q32=0,"",P32/Q32)</f>
        <v>#VALUE!</v>
      </c>
      <c r="R33" s="132" t="s">
        <v>65</v>
      </c>
      <c r="T33" s="29"/>
      <c r="U33" s="29"/>
      <c r="V33" s="29"/>
      <c r="W33" s="29"/>
      <c r="X33" s="29"/>
      <c r="Y33" s="29"/>
      <c r="Z33" s="29"/>
    </row>
    <row r="34" spans="1:26" ht="15.75" customHeight="1" x14ac:dyDescent="0.25">
      <c r="A34" s="49">
        <v>2302</v>
      </c>
      <c r="B34" s="121"/>
      <c r="C34" s="121"/>
      <c r="D34" s="121"/>
      <c r="E34" s="121"/>
      <c r="F34" s="165"/>
      <c r="G34" s="165"/>
      <c r="H34" s="165"/>
      <c r="I34" s="165"/>
      <c r="J34" s="165"/>
      <c r="K34" s="82"/>
      <c r="L34" s="146"/>
      <c r="M34" s="147"/>
      <c r="N34" s="148"/>
      <c r="O34" s="92"/>
      <c r="P34" s="139"/>
      <c r="Q34" s="139"/>
      <c r="R34" s="140"/>
      <c r="T34" s="29"/>
      <c r="U34" s="29"/>
      <c r="V34" s="29"/>
      <c r="W34" s="29"/>
      <c r="X34" s="29"/>
      <c r="Y34" s="29"/>
      <c r="Z34" s="29"/>
    </row>
    <row r="35" spans="1:26" ht="18" customHeight="1" x14ac:dyDescent="0.25">
      <c r="A35" s="28"/>
      <c r="B35" s="190" t="s">
        <v>90</v>
      </c>
      <c r="C35" s="190"/>
      <c r="D35" s="190"/>
      <c r="E35" s="190"/>
      <c r="F35" s="190"/>
      <c r="G35" s="190"/>
      <c r="H35" s="190"/>
      <c r="I35" s="190"/>
      <c r="J35" s="190"/>
      <c r="K35" s="120">
        <f>SUM(K18:K31)</f>
        <v>0</v>
      </c>
      <c r="L35" s="60" t="str">
        <f>IF(K26=0,"",K26/B18)</f>
        <v/>
      </c>
      <c r="M35" s="60" t="str">
        <f>IF(K35=0,"",K35/B18)</f>
        <v/>
      </c>
      <c r="N35" s="60" t="str">
        <f>IF(K26=0,"",M35-L35)</f>
        <v/>
      </c>
      <c r="O35" s="1"/>
      <c r="P35" s="29"/>
      <c r="Q35" s="25"/>
      <c r="R35" s="1"/>
      <c r="T35" s="29"/>
      <c r="U35" s="29"/>
      <c r="V35" s="29"/>
      <c r="W35" s="29"/>
      <c r="X35" s="29"/>
      <c r="Y35" s="29"/>
      <c r="Z35" s="29"/>
    </row>
    <row r="36" spans="1:26" ht="12.75" customHeight="1" x14ac:dyDescent="0.2">
      <c r="A36" s="29"/>
      <c r="B36" s="29"/>
      <c r="C36" s="29"/>
      <c r="D36" s="29"/>
      <c r="E36" s="29"/>
      <c r="F36" s="29"/>
      <c r="G36" s="29"/>
      <c r="H36" s="29"/>
      <c r="I36" s="29"/>
      <c r="J36" s="29"/>
      <c r="K36" s="135"/>
      <c r="L36" s="1"/>
      <c r="M36" s="1"/>
      <c r="N36" s="29"/>
      <c r="O36" s="1"/>
      <c r="P36" s="73"/>
      <c r="Q36" s="25"/>
      <c r="R36" s="1"/>
      <c r="S36" s="29"/>
      <c r="T36" s="29"/>
      <c r="U36" s="29"/>
      <c r="V36" s="29"/>
      <c r="W36" s="29"/>
      <c r="X36" s="29"/>
      <c r="Y36" s="29"/>
      <c r="Z36" s="29"/>
    </row>
    <row r="37" spans="1:26" ht="12.75" customHeight="1" x14ac:dyDescent="0.2">
      <c r="A37" s="29"/>
      <c r="B37" s="29"/>
      <c r="C37" s="29"/>
      <c r="D37" s="29"/>
      <c r="E37" s="29"/>
      <c r="F37" s="29"/>
      <c r="G37" s="29"/>
      <c r="H37" s="29"/>
      <c r="I37" s="29"/>
      <c r="J37" s="29"/>
      <c r="K37" s="135"/>
      <c r="L37" s="1"/>
      <c r="M37" s="1"/>
      <c r="N37" s="29"/>
      <c r="O37" s="1"/>
      <c r="P37" s="1"/>
      <c r="Q37" s="25"/>
      <c r="R37" s="1"/>
      <c r="S37" s="29"/>
      <c r="T37" s="29"/>
      <c r="U37" s="29"/>
      <c r="V37" s="29"/>
      <c r="W37" s="29"/>
      <c r="X37" s="29"/>
      <c r="Y37" s="29"/>
      <c r="Z37" s="29"/>
    </row>
    <row r="38" spans="1:26" s="122" customFormat="1" ht="26.25" customHeight="1" x14ac:dyDescent="0.4">
      <c r="B38" s="188" t="s">
        <v>101</v>
      </c>
      <c r="C38" s="189"/>
      <c r="D38" s="189"/>
      <c r="E38" s="189"/>
      <c r="F38" s="189"/>
      <c r="G38" s="189"/>
      <c r="H38" s="189"/>
      <c r="I38" s="189"/>
      <c r="J38" s="189"/>
      <c r="K38" s="123" t="s">
        <v>79</v>
      </c>
      <c r="L38" s="1"/>
      <c r="M38" s="1"/>
      <c r="N38" s="29"/>
      <c r="O38" s="1"/>
      <c r="P38" s="29"/>
      <c r="Q38" s="29"/>
      <c r="R38" s="29"/>
      <c r="U38" s="29"/>
      <c r="V38" s="29"/>
      <c r="W38" s="29"/>
      <c r="X38" s="29"/>
      <c r="Y38" s="29"/>
      <c r="Z38" s="29"/>
    </row>
    <row r="39" spans="1:26" ht="20.25" customHeight="1" x14ac:dyDescent="0.2">
      <c r="A39" s="192" t="s">
        <v>9</v>
      </c>
      <c r="B39" s="193" t="s">
        <v>80</v>
      </c>
      <c r="C39" s="194"/>
      <c r="D39" s="194"/>
      <c r="E39" s="194"/>
      <c r="F39" s="194"/>
      <c r="G39" s="194"/>
      <c r="H39" s="194"/>
      <c r="I39" s="194"/>
      <c r="J39" s="195"/>
      <c r="K39" s="196" t="s">
        <v>10</v>
      </c>
      <c r="L39" s="184" t="s">
        <v>2</v>
      </c>
      <c r="M39" s="184" t="s">
        <v>3</v>
      </c>
      <c r="N39" s="191" t="s">
        <v>4</v>
      </c>
      <c r="O39" s="184" t="s">
        <v>5</v>
      </c>
      <c r="P39" s="198" t="s">
        <v>6</v>
      </c>
      <c r="Q39" s="198" t="s">
        <v>7</v>
      </c>
      <c r="R39" s="184" t="s">
        <v>8</v>
      </c>
      <c r="T39" s="33"/>
      <c r="U39" s="29"/>
      <c r="V39" s="29"/>
      <c r="W39" s="29"/>
      <c r="X39" s="29"/>
      <c r="Y39" s="29"/>
      <c r="Z39" s="29"/>
    </row>
    <row r="40" spans="1:26" ht="15.75" customHeight="1" x14ac:dyDescent="0.25">
      <c r="A40" s="185"/>
      <c r="B40" s="49" t="s">
        <v>81</v>
      </c>
      <c r="C40" s="49" t="s">
        <v>82</v>
      </c>
      <c r="D40" s="49" t="s">
        <v>83</v>
      </c>
      <c r="E40" s="49" t="s">
        <v>84</v>
      </c>
      <c r="F40" s="49" t="s">
        <v>85</v>
      </c>
      <c r="G40" s="49" t="s">
        <v>86</v>
      </c>
      <c r="H40" s="49" t="s">
        <v>87</v>
      </c>
      <c r="I40" s="49" t="s">
        <v>88</v>
      </c>
      <c r="J40" s="49" t="s">
        <v>89</v>
      </c>
      <c r="K40" s="197"/>
      <c r="L40" s="185"/>
      <c r="M40" s="185"/>
      <c r="N40" s="185"/>
      <c r="O40" s="185"/>
      <c r="P40" s="185"/>
      <c r="Q40" s="185"/>
      <c r="R40" s="185"/>
      <c r="T40" s="33"/>
      <c r="U40" s="29"/>
      <c r="V40" s="29"/>
      <c r="W40" s="29"/>
      <c r="X40" s="29"/>
      <c r="Y40" s="29"/>
      <c r="Z40" s="29"/>
    </row>
    <row r="41" spans="1:26" ht="15.75" customHeight="1" x14ac:dyDescent="0.25">
      <c r="A41" s="49">
        <v>1601</v>
      </c>
      <c r="B41" s="50">
        <v>35</v>
      </c>
      <c r="C41" s="50"/>
      <c r="D41" s="50"/>
      <c r="E41" s="50"/>
      <c r="F41" s="164"/>
      <c r="G41" s="164"/>
      <c r="H41" s="164"/>
      <c r="I41" s="164"/>
      <c r="J41" s="164"/>
      <c r="K41" s="82"/>
      <c r="L41" s="141"/>
      <c r="M41" s="142"/>
      <c r="N41" s="143"/>
      <c r="O41" s="133"/>
      <c r="P41" s="51">
        <f>B41</f>
        <v>35</v>
      </c>
      <c r="Q41" s="134"/>
      <c r="R41" s="133"/>
      <c r="T41" s="33"/>
      <c r="U41" s="29"/>
      <c r="V41" s="29"/>
      <c r="W41" s="29"/>
      <c r="X41" s="29"/>
      <c r="Y41" s="29"/>
      <c r="Z41" s="29"/>
    </row>
    <row r="42" spans="1:26" ht="15.75" customHeight="1" x14ac:dyDescent="0.25">
      <c r="A42" s="49">
        <v>1602</v>
      </c>
      <c r="B42" s="50"/>
      <c r="C42" s="50">
        <v>31</v>
      </c>
      <c r="D42" s="50"/>
      <c r="E42" s="50"/>
      <c r="F42" s="164"/>
      <c r="G42" s="164"/>
      <c r="H42" s="164"/>
      <c r="I42" s="164"/>
      <c r="J42" s="164"/>
      <c r="K42" s="82"/>
      <c r="L42" s="144"/>
      <c r="M42" s="81"/>
      <c r="N42" s="145"/>
      <c r="O42" s="52">
        <f>IF(C42=0,"",C42/B41)</f>
        <v>0.88571428571428568</v>
      </c>
      <c r="P42" s="53">
        <v>31</v>
      </c>
      <c r="Q42" s="124">
        <f t="shared" ref="Q42:Q44" si="2">IF(P42=0,"",P42/P41)</f>
        <v>0.88571428571428568</v>
      </c>
      <c r="R42" s="124">
        <f t="shared" ref="R42:R44" si="3">IF(P42=0,"",100%-Q42)</f>
        <v>0.11428571428571432</v>
      </c>
      <c r="T42" s="33"/>
      <c r="U42" s="29"/>
      <c r="V42" s="29"/>
      <c r="W42" s="29"/>
      <c r="X42" s="29"/>
      <c r="Y42" s="29"/>
      <c r="Z42" s="29"/>
    </row>
    <row r="43" spans="1:26" ht="15.75" customHeight="1" x14ac:dyDescent="0.25">
      <c r="A43" s="49">
        <v>1701</v>
      </c>
      <c r="B43" s="50"/>
      <c r="C43" s="50"/>
      <c r="D43" s="50">
        <v>14</v>
      </c>
      <c r="E43" s="50"/>
      <c r="F43" s="164"/>
      <c r="G43" s="164"/>
      <c r="H43" s="164"/>
      <c r="I43" s="164"/>
      <c r="J43" s="164"/>
      <c r="K43" s="82"/>
      <c r="L43" s="144"/>
      <c r="M43" s="81"/>
      <c r="N43" s="145"/>
      <c r="O43" s="52">
        <f>IF(D43=0,"",D43/C42)</f>
        <v>0.45161290322580644</v>
      </c>
      <c r="P43" s="53">
        <v>31</v>
      </c>
      <c r="Q43" s="124">
        <f t="shared" si="2"/>
        <v>1</v>
      </c>
      <c r="R43" s="124">
        <f t="shared" si="3"/>
        <v>0</v>
      </c>
      <c r="S43" s="8">
        <f>P43/P41</f>
        <v>0.88571428571428568</v>
      </c>
      <c r="T43" s="29"/>
      <c r="U43" s="29"/>
      <c r="V43" s="29"/>
      <c r="W43" s="29"/>
      <c r="X43" s="29"/>
      <c r="Y43" s="29"/>
      <c r="Z43" s="29"/>
    </row>
    <row r="44" spans="1:26" ht="15.75" customHeight="1" x14ac:dyDescent="0.25">
      <c r="A44" s="49">
        <v>1702</v>
      </c>
      <c r="B44" s="50"/>
      <c r="C44" s="50"/>
      <c r="D44" s="50"/>
      <c r="E44" s="50">
        <v>14</v>
      </c>
      <c r="F44" s="164"/>
      <c r="G44" s="164"/>
      <c r="H44" s="164"/>
      <c r="I44" s="164"/>
      <c r="J44" s="164"/>
      <c r="K44" s="82"/>
      <c r="L44" s="144"/>
      <c r="M44" s="81"/>
      <c r="N44" s="145"/>
      <c r="O44" s="52">
        <f>IF(E44=0,"",E44/D43)</f>
        <v>1</v>
      </c>
      <c r="P44" s="53">
        <v>29</v>
      </c>
      <c r="Q44" s="124">
        <f t="shared" si="2"/>
        <v>0.93548387096774188</v>
      </c>
      <c r="R44" s="124">
        <f t="shared" si="3"/>
        <v>6.4516129032258118E-2</v>
      </c>
      <c r="S44" s="33"/>
      <c r="T44" s="29"/>
      <c r="U44" s="29"/>
      <c r="V44" s="29"/>
      <c r="W44" s="29"/>
      <c r="X44" s="29"/>
      <c r="Y44" s="29"/>
      <c r="Z44" s="29"/>
    </row>
    <row r="45" spans="1:26" ht="15.75" customHeight="1" x14ac:dyDescent="0.25">
      <c r="A45" s="49">
        <v>1801</v>
      </c>
      <c r="B45" s="50"/>
      <c r="C45" s="50"/>
      <c r="D45" s="50"/>
      <c r="E45" s="50">
        <v>14</v>
      </c>
      <c r="F45" s="164"/>
      <c r="G45" s="164"/>
      <c r="H45" s="164"/>
      <c r="I45" s="164"/>
      <c r="J45" s="164"/>
      <c r="K45" s="82"/>
      <c r="L45" s="144"/>
      <c r="M45" s="81"/>
      <c r="N45" s="81"/>
      <c r="O45" s="79"/>
      <c r="P45" s="53">
        <v>23</v>
      </c>
      <c r="Q45" s="136"/>
      <c r="R45" s="79"/>
      <c r="S45" s="33"/>
      <c r="T45" s="29"/>
      <c r="U45" s="29"/>
      <c r="V45" s="29"/>
      <c r="W45" s="29"/>
      <c r="X45" s="29"/>
      <c r="Y45" s="29"/>
      <c r="Z45" s="29"/>
    </row>
    <row r="46" spans="1:26" ht="15.75" customHeight="1" x14ac:dyDescent="0.25">
      <c r="A46" s="49">
        <v>1802</v>
      </c>
      <c r="B46" s="50"/>
      <c r="C46" s="50"/>
      <c r="D46" s="50"/>
      <c r="E46" s="50">
        <v>14</v>
      </c>
      <c r="F46" s="164"/>
      <c r="G46" s="164"/>
      <c r="H46" s="164"/>
      <c r="I46" s="164"/>
      <c r="J46" s="164"/>
      <c r="K46" s="82"/>
      <c r="L46" s="144"/>
      <c r="M46" s="81"/>
      <c r="N46" s="81"/>
      <c r="O46" s="79"/>
      <c r="P46" s="53">
        <v>15</v>
      </c>
      <c r="Q46" s="136"/>
      <c r="R46" s="79"/>
      <c r="S46" s="33"/>
      <c r="T46" s="29"/>
      <c r="U46" s="29"/>
      <c r="V46" s="29"/>
      <c r="W46" s="29"/>
      <c r="X46" s="29"/>
      <c r="Y46" s="29"/>
      <c r="Z46" s="29"/>
    </row>
    <row r="47" spans="1:26" ht="15.75" customHeight="1" x14ac:dyDescent="0.25">
      <c r="A47" s="49">
        <v>1901</v>
      </c>
      <c r="B47" s="50"/>
      <c r="C47" s="50"/>
      <c r="D47" s="50"/>
      <c r="E47" s="50">
        <v>5</v>
      </c>
      <c r="F47" s="164"/>
      <c r="G47" s="164"/>
      <c r="H47" s="164"/>
      <c r="I47" s="164"/>
      <c r="J47" s="164"/>
      <c r="K47" s="82"/>
      <c r="L47" s="144"/>
      <c r="M47" s="81"/>
      <c r="N47" s="81"/>
      <c r="O47" s="79"/>
      <c r="P47" s="53">
        <v>5</v>
      </c>
      <c r="Q47" s="136"/>
      <c r="R47" s="79"/>
      <c r="S47" s="33"/>
      <c r="T47" s="29"/>
      <c r="U47" s="29"/>
      <c r="V47" s="29"/>
      <c r="W47" s="29"/>
      <c r="X47" s="29"/>
      <c r="Y47" s="29"/>
      <c r="Z47" s="29"/>
    </row>
    <row r="48" spans="1:26" ht="15.75" customHeight="1" x14ac:dyDescent="0.25">
      <c r="A48" s="49">
        <v>1902</v>
      </c>
      <c r="B48" s="50"/>
      <c r="C48" s="50"/>
      <c r="D48" s="50"/>
      <c r="E48" s="50"/>
      <c r="F48" s="164"/>
      <c r="G48" s="164"/>
      <c r="H48" s="164"/>
      <c r="I48" s="164"/>
      <c r="J48" s="164"/>
      <c r="K48" s="82"/>
      <c r="L48" s="144"/>
      <c r="M48" s="81"/>
      <c r="N48" s="81"/>
      <c r="O48" s="79"/>
      <c r="P48" s="53"/>
      <c r="Q48" s="136"/>
      <c r="R48" s="79"/>
      <c r="S48" s="33"/>
      <c r="T48" s="29"/>
      <c r="U48" s="29"/>
      <c r="V48" s="29"/>
      <c r="W48" s="29"/>
      <c r="X48" s="29"/>
      <c r="Y48" s="29"/>
      <c r="Z48" s="29"/>
    </row>
    <row r="49" spans="1:26" ht="15.75" customHeight="1" x14ac:dyDescent="0.25">
      <c r="A49" s="49">
        <v>2001</v>
      </c>
      <c r="B49" s="50"/>
      <c r="C49" s="50"/>
      <c r="D49" s="50"/>
      <c r="E49" s="50"/>
      <c r="F49" s="164"/>
      <c r="G49" s="164"/>
      <c r="H49" s="164"/>
      <c r="I49" s="164"/>
      <c r="J49" s="164"/>
      <c r="K49" s="82"/>
      <c r="L49" s="144"/>
      <c r="M49" s="81"/>
      <c r="N49" s="81"/>
      <c r="O49" s="79"/>
      <c r="P49" s="53"/>
      <c r="Q49" s="136"/>
      <c r="R49" s="79"/>
      <c r="S49" s="33"/>
      <c r="T49" s="29"/>
      <c r="U49" s="29"/>
      <c r="V49" s="29"/>
      <c r="W49" s="29"/>
      <c r="X49" s="29"/>
      <c r="Y49" s="29"/>
      <c r="Z49" s="29"/>
    </row>
    <row r="50" spans="1:26" ht="15.75" customHeight="1" x14ac:dyDescent="0.25">
      <c r="A50" s="49">
        <v>2002</v>
      </c>
      <c r="B50" s="50"/>
      <c r="C50" s="50"/>
      <c r="D50" s="50"/>
      <c r="E50" s="50"/>
      <c r="F50" s="164"/>
      <c r="G50" s="164"/>
      <c r="H50" s="164"/>
      <c r="I50" s="164"/>
      <c r="J50" s="164"/>
      <c r="K50" s="82"/>
      <c r="L50" s="144"/>
      <c r="M50" s="81"/>
      <c r="N50" s="81"/>
      <c r="O50" s="79"/>
      <c r="P50" s="53"/>
      <c r="Q50" s="136"/>
      <c r="R50" s="79"/>
      <c r="S50" s="33"/>
      <c r="T50" s="29"/>
      <c r="U50" s="29"/>
      <c r="V50" s="29"/>
      <c r="W50" s="29"/>
      <c r="X50" s="29"/>
      <c r="Y50" s="29"/>
      <c r="Z50" s="29"/>
    </row>
    <row r="51" spans="1:26" ht="15.75" customHeight="1" x14ac:dyDescent="0.25">
      <c r="A51" s="49">
        <v>2101</v>
      </c>
      <c r="B51" s="50"/>
      <c r="C51" s="50"/>
      <c r="D51" s="50"/>
      <c r="E51" s="50"/>
      <c r="F51" s="164"/>
      <c r="G51" s="164"/>
      <c r="H51" s="164"/>
      <c r="I51" s="164"/>
      <c r="J51" s="164"/>
      <c r="K51" s="82"/>
      <c r="L51" s="144"/>
      <c r="M51" s="81"/>
      <c r="N51" s="81"/>
      <c r="O51" s="79"/>
      <c r="P51" s="56"/>
      <c r="Q51" s="136"/>
      <c r="R51" s="79"/>
      <c r="S51" s="33"/>
      <c r="T51" s="29"/>
      <c r="U51" s="29"/>
      <c r="V51" s="29"/>
      <c r="W51" s="29"/>
      <c r="X51" s="29"/>
      <c r="Y51" s="29"/>
      <c r="Z51" s="29"/>
    </row>
    <row r="52" spans="1:26" ht="15.75" customHeight="1" x14ac:dyDescent="0.25">
      <c r="A52" s="49">
        <v>2102</v>
      </c>
      <c r="B52" s="50"/>
      <c r="C52" s="50"/>
      <c r="D52" s="50"/>
      <c r="E52" s="50"/>
      <c r="F52" s="164"/>
      <c r="G52" s="164"/>
      <c r="H52" s="164"/>
      <c r="I52" s="164"/>
      <c r="J52" s="164"/>
      <c r="K52" s="82"/>
      <c r="L52" s="144"/>
      <c r="M52" s="81"/>
      <c r="N52" s="81"/>
      <c r="O52" s="79"/>
      <c r="P52" s="56"/>
      <c r="Q52" s="136"/>
      <c r="R52" s="79"/>
      <c r="S52" s="33"/>
      <c r="T52" s="29"/>
      <c r="U52" s="29"/>
      <c r="V52" s="29"/>
      <c r="W52" s="29"/>
      <c r="X52" s="29"/>
      <c r="Y52" s="29"/>
      <c r="Z52" s="29"/>
    </row>
    <row r="53" spans="1:26" ht="15.75" customHeight="1" x14ac:dyDescent="0.25">
      <c r="A53" s="49">
        <v>2201</v>
      </c>
      <c r="B53" s="50"/>
      <c r="C53" s="50"/>
      <c r="D53" s="50"/>
      <c r="E53" s="50"/>
      <c r="F53" s="164"/>
      <c r="G53" s="164"/>
      <c r="H53" s="164"/>
      <c r="I53" s="164"/>
      <c r="J53" s="164"/>
      <c r="K53" s="82"/>
      <c r="L53" s="144"/>
      <c r="M53" s="81"/>
      <c r="N53" s="137"/>
      <c r="O53" s="79"/>
      <c r="P53" s="56"/>
      <c r="Q53" s="136"/>
      <c r="R53" s="79"/>
      <c r="S53" s="33"/>
      <c r="T53" s="29"/>
      <c r="U53" s="29"/>
      <c r="V53" s="29"/>
      <c r="W53" s="29"/>
      <c r="X53" s="29"/>
      <c r="Y53" s="29"/>
      <c r="Z53" s="29"/>
    </row>
    <row r="54" spans="1:26" ht="15.75" customHeight="1" x14ac:dyDescent="0.25">
      <c r="A54" s="49">
        <v>2202</v>
      </c>
      <c r="B54" s="50"/>
      <c r="C54" s="50"/>
      <c r="D54" s="50"/>
      <c r="E54" s="50"/>
      <c r="F54" s="164"/>
      <c r="G54" s="164"/>
      <c r="H54" s="164"/>
      <c r="I54" s="164"/>
      <c r="J54" s="164"/>
      <c r="K54" s="82"/>
      <c r="L54" s="144"/>
      <c r="M54" s="81"/>
      <c r="N54" s="137"/>
      <c r="O54" s="81"/>
      <c r="P54" s="137"/>
      <c r="Q54" s="138"/>
      <c r="R54" s="79"/>
      <c r="S54" s="33"/>
      <c r="T54" s="29"/>
      <c r="U54" s="29"/>
      <c r="V54" s="29"/>
      <c r="W54" s="29"/>
      <c r="X54" s="29"/>
      <c r="Y54" s="29"/>
      <c r="Z54" s="29"/>
    </row>
    <row r="55" spans="1:26" ht="15.75" customHeight="1" x14ac:dyDescent="0.25">
      <c r="A55" s="49">
        <v>2301</v>
      </c>
      <c r="B55" s="50"/>
      <c r="C55" s="50"/>
      <c r="D55" s="50"/>
      <c r="E55" s="50"/>
      <c r="F55" s="164"/>
      <c r="G55" s="164"/>
      <c r="H55" s="164"/>
      <c r="I55" s="164"/>
      <c r="J55" s="164"/>
      <c r="K55" s="82"/>
      <c r="L55" s="144"/>
      <c r="M55" s="81"/>
      <c r="N55" s="137"/>
      <c r="O55" s="126" t="s">
        <v>63</v>
      </c>
      <c r="P55" s="127"/>
      <c r="Q55" s="128" t="str">
        <f>IF(SUM(K43:K55)=0,"",SUM(K43:K55))</f>
        <v/>
      </c>
      <c r="R55" s="129" t="s">
        <v>10</v>
      </c>
      <c r="S55" s="33"/>
      <c r="T55" s="29"/>
      <c r="U55" s="29"/>
      <c r="V55" s="29"/>
      <c r="W55" s="29"/>
      <c r="X55" s="29"/>
      <c r="Y55" s="29"/>
      <c r="Z55" s="29"/>
    </row>
    <row r="56" spans="1:26" ht="15.75" customHeight="1" x14ac:dyDescent="0.25">
      <c r="A56" s="49">
        <v>2302</v>
      </c>
      <c r="B56" s="50"/>
      <c r="C56" s="50"/>
      <c r="D56" s="50"/>
      <c r="E56" s="50"/>
      <c r="F56" s="164"/>
      <c r="G56" s="164"/>
      <c r="H56" s="164"/>
      <c r="I56" s="164"/>
      <c r="J56" s="164"/>
      <c r="K56" s="82"/>
      <c r="L56" s="144"/>
      <c r="M56" s="81"/>
      <c r="N56" s="137"/>
      <c r="O56" s="130" t="s">
        <v>64</v>
      </c>
      <c r="P56" s="57" t="str">
        <f>IF(P55/B41=0,"",P55/B41)</f>
        <v/>
      </c>
      <c r="Q56" s="131" t="e">
        <f>IF(P55/Q55=0,"",P55/Q55)</f>
        <v>#VALUE!</v>
      </c>
      <c r="R56" s="132" t="s">
        <v>65</v>
      </c>
      <c r="S56" s="33"/>
      <c r="T56" s="29"/>
      <c r="U56" s="29"/>
      <c r="V56" s="29"/>
      <c r="W56" s="29"/>
      <c r="X56" s="29"/>
      <c r="Y56" s="29"/>
      <c r="Z56" s="29"/>
    </row>
    <row r="57" spans="1:26" ht="15.75" customHeight="1" x14ac:dyDescent="0.25">
      <c r="A57" s="49">
        <v>2401</v>
      </c>
      <c r="B57" s="50"/>
      <c r="C57" s="50"/>
      <c r="D57" s="50"/>
      <c r="E57" s="50"/>
      <c r="F57" s="164"/>
      <c r="G57" s="164"/>
      <c r="H57" s="164"/>
      <c r="I57" s="164"/>
      <c r="J57" s="164"/>
      <c r="K57" s="82"/>
      <c r="L57" s="146"/>
      <c r="M57" s="147"/>
      <c r="N57" s="148"/>
      <c r="O57" s="92"/>
      <c r="P57" s="139"/>
      <c r="Q57" s="139"/>
      <c r="R57" s="140"/>
      <c r="S57" s="33"/>
      <c r="T57" s="29"/>
      <c r="U57" s="29"/>
      <c r="V57" s="29"/>
      <c r="W57" s="29"/>
      <c r="X57" s="29"/>
      <c r="Y57" s="29"/>
      <c r="Z57" s="29"/>
    </row>
    <row r="58" spans="1:26" ht="18" customHeight="1" x14ac:dyDescent="0.25">
      <c r="A58" s="28"/>
      <c r="B58" s="190" t="s">
        <v>90</v>
      </c>
      <c r="C58" s="190"/>
      <c r="D58" s="190"/>
      <c r="E58" s="190"/>
      <c r="F58" s="190"/>
      <c r="G58" s="190"/>
      <c r="H58" s="190"/>
      <c r="I58" s="190"/>
      <c r="J58" s="190"/>
      <c r="K58" s="59">
        <f>SUM(K41:K54)</f>
        <v>0</v>
      </c>
      <c r="L58" s="60" t="str">
        <f>IF(K49=0,"",K49/B41)</f>
        <v/>
      </c>
      <c r="M58" s="60" t="str">
        <f>IF(K58=0,"",K58/B41)</f>
        <v/>
      </c>
      <c r="N58" s="60" t="str">
        <f>IF(K49=0,"",M58-L58)</f>
        <v/>
      </c>
      <c r="O58" s="1"/>
      <c r="P58" s="29"/>
      <c r="Q58" s="25"/>
      <c r="R58" s="1"/>
      <c r="S58" s="33"/>
      <c r="T58" s="29"/>
      <c r="U58" s="29"/>
      <c r="V58" s="29"/>
      <c r="W58" s="29"/>
      <c r="X58" s="29"/>
      <c r="Y58" s="29"/>
      <c r="Z58" s="29"/>
    </row>
    <row r="59" spans="1:26" ht="12.75" customHeight="1" x14ac:dyDescent="0.2">
      <c r="A59" s="29"/>
      <c r="B59" s="29"/>
      <c r="C59" s="29"/>
      <c r="D59" s="29"/>
      <c r="E59" s="29"/>
      <c r="F59" s="29"/>
      <c r="G59" s="29"/>
      <c r="H59" s="29"/>
      <c r="I59" s="29"/>
      <c r="J59" s="29"/>
      <c r="K59" s="135"/>
      <c r="L59" s="1"/>
      <c r="M59" s="1"/>
      <c r="N59" s="29"/>
      <c r="O59" s="1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</row>
    <row r="60" spans="1:26" ht="12.75" customHeight="1" x14ac:dyDescent="0.2">
      <c r="A60" s="29"/>
      <c r="B60" s="29"/>
      <c r="C60" s="29"/>
      <c r="D60" s="29"/>
      <c r="E60" s="29"/>
      <c r="F60" s="29"/>
      <c r="G60" s="29"/>
      <c r="H60" s="29"/>
      <c r="I60" s="29"/>
      <c r="J60" s="29"/>
      <c r="K60" s="135"/>
      <c r="L60" s="1"/>
      <c r="M60" s="1"/>
      <c r="N60" s="29"/>
      <c r="O60" s="1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spans="1:26" s="122" customFormat="1" ht="26.25" customHeight="1" x14ac:dyDescent="0.4">
      <c r="B61" s="188" t="s">
        <v>101</v>
      </c>
      <c r="C61" s="189"/>
      <c r="D61" s="189"/>
      <c r="E61" s="189"/>
      <c r="F61" s="189"/>
      <c r="G61" s="189"/>
      <c r="H61" s="189"/>
      <c r="I61" s="189"/>
      <c r="J61" s="189"/>
      <c r="K61" s="123" t="s">
        <v>103</v>
      </c>
      <c r="L61" s="1"/>
      <c r="M61" s="1"/>
      <c r="N61" s="29"/>
      <c r="O61" s="1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</row>
    <row r="62" spans="1:26" ht="20.25" customHeight="1" x14ac:dyDescent="0.2">
      <c r="A62" s="192" t="s">
        <v>9</v>
      </c>
      <c r="B62" s="193" t="s">
        <v>80</v>
      </c>
      <c r="C62" s="194"/>
      <c r="D62" s="194"/>
      <c r="E62" s="194"/>
      <c r="F62" s="194"/>
      <c r="G62" s="194"/>
      <c r="H62" s="194"/>
      <c r="I62" s="194"/>
      <c r="J62" s="195"/>
      <c r="K62" s="196" t="s">
        <v>10</v>
      </c>
      <c r="L62" s="184" t="s">
        <v>2</v>
      </c>
      <c r="M62" s="184" t="s">
        <v>3</v>
      </c>
      <c r="N62" s="191" t="s">
        <v>4</v>
      </c>
      <c r="O62" s="184" t="s">
        <v>5</v>
      </c>
      <c r="P62" s="198" t="s">
        <v>6</v>
      </c>
      <c r="Q62" s="198" t="s">
        <v>7</v>
      </c>
      <c r="R62" s="184" t="s">
        <v>8</v>
      </c>
      <c r="S62" s="29"/>
      <c r="T62" s="29"/>
      <c r="U62" s="29"/>
      <c r="V62" s="29"/>
      <c r="W62" s="29"/>
      <c r="X62" s="29"/>
      <c r="Y62" s="29"/>
      <c r="Z62" s="29"/>
    </row>
    <row r="63" spans="1:26" ht="15.75" customHeight="1" x14ac:dyDescent="0.25">
      <c r="A63" s="185"/>
      <c r="B63" s="49" t="s">
        <v>81</v>
      </c>
      <c r="C63" s="49" t="s">
        <v>82</v>
      </c>
      <c r="D63" s="49" t="s">
        <v>83</v>
      </c>
      <c r="E63" s="49" t="s">
        <v>84</v>
      </c>
      <c r="F63" s="49" t="s">
        <v>85</v>
      </c>
      <c r="G63" s="49" t="s">
        <v>86</v>
      </c>
      <c r="H63" s="49" t="s">
        <v>87</v>
      </c>
      <c r="I63" s="49" t="s">
        <v>88</v>
      </c>
      <c r="J63" s="49" t="s">
        <v>89</v>
      </c>
      <c r="K63" s="197"/>
      <c r="L63" s="185"/>
      <c r="M63" s="185"/>
      <c r="N63" s="185"/>
      <c r="O63" s="185"/>
      <c r="P63" s="185"/>
      <c r="Q63" s="185"/>
      <c r="R63" s="185"/>
      <c r="S63" s="29"/>
      <c r="T63" s="29"/>
      <c r="U63" s="29"/>
      <c r="V63" s="29"/>
      <c r="W63" s="29"/>
      <c r="X63" s="29"/>
      <c r="Y63" s="29"/>
      <c r="Z63" s="29"/>
    </row>
    <row r="64" spans="1:26" ht="15.75" customHeight="1" x14ac:dyDescent="0.25">
      <c r="A64" s="49">
        <v>1602</v>
      </c>
      <c r="B64" s="50">
        <v>33</v>
      </c>
      <c r="C64" s="50"/>
      <c r="D64" s="50"/>
      <c r="E64" s="50"/>
      <c r="F64" s="164"/>
      <c r="G64" s="164"/>
      <c r="H64" s="164"/>
      <c r="I64" s="164"/>
      <c r="J64" s="164"/>
      <c r="K64" s="82"/>
      <c r="L64" s="141"/>
      <c r="M64" s="142"/>
      <c r="N64" s="143"/>
      <c r="O64" s="133"/>
      <c r="P64" s="51">
        <f>B64</f>
        <v>33</v>
      </c>
      <c r="Q64" s="134"/>
      <c r="R64" s="133"/>
      <c r="S64" s="29"/>
      <c r="T64" s="29"/>
      <c r="U64" s="29"/>
      <c r="V64" s="29"/>
      <c r="W64" s="29"/>
      <c r="X64" s="29"/>
      <c r="Y64" s="29"/>
      <c r="Z64" s="29"/>
    </row>
    <row r="65" spans="1:26" ht="15.75" customHeight="1" x14ac:dyDescent="0.25">
      <c r="A65" s="49">
        <v>1701</v>
      </c>
      <c r="B65" s="50"/>
      <c r="C65" s="50">
        <v>24</v>
      </c>
      <c r="D65" s="50"/>
      <c r="E65" s="50"/>
      <c r="F65" s="164"/>
      <c r="G65" s="164"/>
      <c r="H65" s="164"/>
      <c r="I65" s="164"/>
      <c r="J65" s="164"/>
      <c r="K65" s="82"/>
      <c r="L65" s="144"/>
      <c r="M65" s="81"/>
      <c r="N65" s="145"/>
      <c r="O65" s="52">
        <f>IF(C65=0,"",C65/B64)</f>
        <v>0.72727272727272729</v>
      </c>
      <c r="P65" s="53">
        <v>25</v>
      </c>
      <c r="Q65" s="124">
        <f t="shared" ref="Q65:Q67" si="4">IF(P65=0,"",P65/P64)</f>
        <v>0.75757575757575757</v>
      </c>
      <c r="R65" s="124">
        <f t="shared" ref="R65:R67" si="5">IF(P65=0,"",100%-Q65)</f>
        <v>0.24242424242424243</v>
      </c>
      <c r="S65" s="29"/>
      <c r="T65" s="29"/>
      <c r="U65" s="29"/>
      <c r="V65" s="29"/>
      <c r="W65" s="29"/>
      <c r="X65" s="29"/>
      <c r="Y65" s="29"/>
      <c r="Z65" s="29"/>
    </row>
    <row r="66" spans="1:26" ht="15.75" customHeight="1" x14ac:dyDescent="0.25">
      <c r="A66" s="49">
        <v>1702</v>
      </c>
      <c r="B66" s="50"/>
      <c r="C66" s="50"/>
      <c r="D66" s="50">
        <v>14</v>
      </c>
      <c r="E66" s="50"/>
      <c r="F66" s="164"/>
      <c r="G66" s="164"/>
      <c r="H66" s="164"/>
      <c r="I66" s="164"/>
      <c r="J66" s="164"/>
      <c r="K66" s="82"/>
      <c r="L66" s="144"/>
      <c r="M66" s="81"/>
      <c r="N66" s="145"/>
      <c r="O66" s="52">
        <f>IF(D66=0,"",D66/C65)</f>
        <v>0.58333333333333337</v>
      </c>
      <c r="P66" s="53">
        <v>25</v>
      </c>
      <c r="Q66" s="124">
        <f t="shared" si="4"/>
        <v>1</v>
      </c>
      <c r="R66" s="124">
        <f t="shared" si="5"/>
        <v>0</v>
      </c>
      <c r="S66" s="8">
        <f>P66/P64</f>
        <v>0.75757575757575757</v>
      </c>
      <c r="T66" s="29"/>
      <c r="U66" s="29"/>
      <c r="V66" s="29"/>
      <c r="W66" s="29"/>
      <c r="X66" s="29"/>
      <c r="Y66" s="29"/>
      <c r="Z66" s="29"/>
    </row>
    <row r="67" spans="1:26" ht="15.75" customHeight="1" x14ac:dyDescent="0.25">
      <c r="A67" s="49">
        <v>1801</v>
      </c>
      <c r="B67" s="50"/>
      <c r="C67" s="50"/>
      <c r="D67" s="50"/>
      <c r="E67" s="50">
        <v>14</v>
      </c>
      <c r="F67" s="164"/>
      <c r="G67" s="164"/>
      <c r="H67" s="164"/>
      <c r="I67" s="164"/>
      <c r="J67" s="164"/>
      <c r="K67" s="82"/>
      <c r="L67" s="144"/>
      <c r="M67" s="81"/>
      <c r="N67" s="145"/>
      <c r="O67" s="52">
        <f>IF(E67=0,"",E67/D66)</f>
        <v>1</v>
      </c>
      <c r="P67" s="53">
        <v>25</v>
      </c>
      <c r="Q67" s="124">
        <f t="shared" si="4"/>
        <v>1</v>
      </c>
      <c r="R67" s="124">
        <f t="shared" si="5"/>
        <v>0</v>
      </c>
      <c r="S67" s="29"/>
      <c r="T67" s="29"/>
      <c r="U67" s="29"/>
      <c r="V67" s="29"/>
      <c r="W67" s="29"/>
      <c r="X67" s="29"/>
      <c r="Y67" s="29"/>
      <c r="Z67" s="29"/>
    </row>
    <row r="68" spans="1:26" ht="15.75" customHeight="1" x14ac:dyDescent="0.25">
      <c r="A68" s="49">
        <v>1802</v>
      </c>
      <c r="B68" s="50"/>
      <c r="C68" s="50"/>
      <c r="D68" s="50"/>
      <c r="E68" s="50">
        <v>14</v>
      </c>
      <c r="F68" s="164"/>
      <c r="G68" s="164"/>
      <c r="H68" s="164"/>
      <c r="I68" s="164"/>
      <c r="J68" s="164"/>
      <c r="K68" s="82"/>
      <c r="L68" s="144"/>
      <c r="M68" s="81"/>
      <c r="N68" s="81"/>
      <c r="O68" s="79"/>
      <c r="P68" s="53">
        <v>22</v>
      </c>
      <c r="Q68" s="136"/>
      <c r="R68" s="79"/>
      <c r="S68" s="29"/>
      <c r="T68" s="29"/>
      <c r="U68" s="29"/>
      <c r="V68" s="29"/>
      <c r="W68" s="29"/>
      <c r="X68" s="29"/>
      <c r="Y68" s="29"/>
      <c r="Z68" s="29"/>
    </row>
    <row r="69" spans="1:26" ht="15.75" customHeight="1" x14ac:dyDescent="0.25">
      <c r="A69" s="49">
        <v>1901</v>
      </c>
      <c r="B69" s="50"/>
      <c r="C69" s="50"/>
      <c r="D69" s="50"/>
      <c r="E69" s="50">
        <v>14</v>
      </c>
      <c r="F69" s="164"/>
      <c r="G69" s="164"/>
      <c r="H69" s="164"/>
      <c r="I69" s="164"/>
      <c r="J69" s="164"/>
      <c r="K69" s="82"/>
      <c r="L69" s="144"/>
      <c r="M69" s="81"/>
      <c r="N69" s="81"/>
      <c r="O69" s="79"/>
      <c r="P69" s="53">
        <v>15</v>
      </c>
      <c r="Q69" s="136"/>
      <c r="R69" s="79"/>
      <c r="S69" s="29"/>
      <c r="T69" s="29"/>
      <c r="U69" s="29"/>
      <c r="V69" s="29"/>
      <c r="W69" s="29"/>
      <c r="X69" s="29"/>
      <c r="Y69" s="29"/>
      <c r="Z69" s="29"/>
    </row>
    <row r="70" spans="1:26" ht="15.75" customHeight="1" x14ac:dyDescent="0.25">
      <c r="A70" s="49">
        <v>1902</v>
      </c>
      <c r="B70" s="50"/>
      <c r="C70" s="50"/>
      <c r="D70" s="50"/>
      <c r="E70" s="50">
        <v>2</v>
      </c>
      <c r="F70" s="164"/>
      <c r="G70" s="164"/>
      <c r="H70" s="164"/>
      <c r="I70" s="164"/>
      <c r="J70" s="164"/>
      <c r="K70" s="82"/>
      <c r="L70" s="144"/>
      <c r="M70" s="81"/>
      <c r="N70" s="81"/>
      <c r="O70" s="79"/>
      <c r="P70" s="53">
        <v>2</v>
      </c>
      <c r="Q70" s="136"/>
      <c r="R70" s="79"/>
      <c r="S70" s="29"/>
      <c r="T70" s="29"/>
      <c r="U70" s="29"/>
      <c r="V70" s="29"/>
      <c r="W70" s="29"/>
      <c r="X70" s="29"/>
      <c r="Y70" s="29"/>
      <c r="Z70" s="29"/>
    </row>
    <row r="71" spans="1:26" ht="15.75" customHeight="1" x14ac:dyDescent="0.25">
      <c r="A71" s="49">
        <v>2001</v>
      </c>
      <c r="B71" s="50"/>
      <c r="C71" s="50"/>
      <c r="D71" s="50"/>
      <c r="E71" s="50"/>
      <c r="F71" s="164"/>
      <c r="G71" s="164"/>
      <c r="H71" s="164"/>
      <c r="I71" s="164"/>
      <c r="J71" s="164"/>
      <c r="K71" s="82"/>
      <c r="L71" s="144"/>
      <c r="M71" s="81"/>
      <c r="N71" s="81"/>
      <c r="O71" s="79"/>
      <c r="P71" s="53"/>
      <c r="Q71" s="136"/>
      <c r="R71" s="79"/>
      <c r="S71" s="29"/>
      <c r="T71" s="29"/>
      <c r="U71" s="29"/>
      <c r="V71" s="29"/>
      <c r="W71" s="29"/>
      <c r="X71" s="29"/>
      <c r="Y71" s="29"/>
      <c r="Z71" s="29"/>
    </row>
    <row r="72" spans="1:26" ht="15.75" customHeight="1" x14ac:dyDescent="0.25">
      <c r="A72" s="49">
        <v>2002</v>
      </c>
      <c r="B72" s="50"/>
      <c r="C72" s="50"/>
      <c r="D72" s="50"/>
      <c r="E72" s="50"/>
      <c r="F72" s="164"/>
      <c r="G72" s="164"/>
      <c r="H72" s="164"/>
      <c r="I72" s="164"/>
      <c r="J72" s="164"/>
      <c r="K72" s="82"/>
      <c r="L72" s="144"/>
      <c r="M72" s="81"/>
      <c r="N72" s="81"/>
      <c r="O72" s="79"/>
      <c r="P72" s="53"/>
      <c r="Q72" s="136"/>
      <c r="R72" s="79"/>
      <c r="S72" s="29"/>
      <c r="T72" s="29"/>
      <c r="U72" s="29"/>
      <c r="V72" s="29"/>
      <c r="W72" s="29"/>
      <c r="X72" s="29"/>
      <c r="Y72" s="29"/>
      <c r="Z72" s="29"/>
    </row>
    <row r="73" spans="1:26" ht="15.75" customHeight="1" x14ac:dyDescent="0.25">
      <c r="A73" s="49">
        <v>2101</v>
      </c>
      <c r="B73" s="50"/>
      <c r="C73" s="50"/>
      <c r="D73" s="50"/>
      <c r="E73" s="50"/>
      <c r="F73" s="164"/>
      <c r="G73" s="164"/>
      <c r="H73" s="164"/>
      <c r="I73" s="164"/>
      <c r="J73" s="164"/>
      <c r="K73" s="82"/>
      <c r="L73" s="144"/>
      <c r="M73" s="81"/>
      <c r="N73" s="81"/>
      <c r="O73" s="79"/>
      <c r="P73" s="53"/>
      <c r="Q73" s="136"/>
      <c r="R73" s="79"/>
      <c r="S73" s="29"/>
      <c r="T73" s="29"/>
      <c r="U73" s="29"/>
      <c r="V73" s="29"/>
      <c r="W73" s="29"/>
      <c r="X73" s="29"/>
      <c r="Y73" s="29"/>
      <c r="Z73" s="29"/>
    </row>
    <row r="74" spans="1:26" ht="15.75" customHeight="1" x14ac:dyDescent="0.25">
      <c r="A74" s="49">
        <v>2102</v>
      </c>
      <c r="B74" s="50"/>
      <c r="C74" s="50"/>
      <c r="D74" s="50"/>
      <c r="E74" s="50"/>
      <c r="F74" s="164"/>
      <c r="G74" s="164"/>
      <c r="H74" s="164"/>
      <c r="I74" s="164"/>
      <c r="J74" s="164"/>
      <c r="K74" s="82"/>
      <c r="L74" s="144"/>
      <c r="M74" s="81"/>
      <c r="N74" s="81"/>
      <c r="O74" s="79"/>
      <c r="P74" s="56"/>
      <c r="Q74" s="136"/>
      <c r="R74" s="79"/>
      <c r="S74" s="29"/>
      <c r="T74" s="29"/>
      <c r="U74" s="29"/>
      <c r="V74" s="29"/>
      <c r="W74" s="29"/>
      <c r="X74" s="29"/>
      <c r="Y74" s="29"/>
      <c r="Z74" s="29"/>
    </row>
    <row r="75" spans="1:26" ht="15.75" customHeight="1" x14ac:dyDescent="0.25">
      <c r="A75" s="49">
        <v>2201</v>
      </c>
      <c r="B75" s="50"/>
      <c r="C75" s="50"/>
      <c r="D75" s="50"/>
      <c r="E75" s="50"/>
      <c r="F75" s="164"/>
      <c r="G75" s="164"/>
      <c r="H75" s="164"/>
      <c r="I75" s="164"/>
      <c r="J75" s="164"/>
      <c r="K75" s="82"/>
      <c r="L75" s="144"/>
      <c r="M75" s="81"/>
      <c r="N75" s="81"/>
      <c r="O75" s="79"/>
      <c r="P75" s="56"/>
      <c r="Q75" s="136"/>
      <c r="R75" s="79"/>
      <c r="S75" s="29"/>
      <c r="T75" s="29"/>
      <c r="U75" s="29"/>
      <c r="V75" s="29"/>
      <c r="W75" s="29"/>
      <c r="X75" s="29"/>
      <c r="Y75" s="29"/>
      <c r="Z75" s="29"/>
    </row>
    <row r="76" spans="1:26" ht="15.75" customHeight="1" x14ac:dyDescent="0.25">
      <c r="A76" s="49">
        <v>2202</v>
      </c>
      <c r="B76" s="50"/>
      <c r="C76" s="50"/>
      <c r="D76" s="50"/>
      <c r="E76" s="50"/>
      <c r="F76" s="164"/>
      <c r="G76" s="164"/>
      <c r="H76" s="164"/>
      <c r="I76" s="164"/>
      <c r="J76" s="164"/>
      <c r="K76" s="82"/>
      <c r="L76" s="144"/>
      <c r="M76" s="81"/>
      <c r="N76" s="81"/>
      <c r="O76" s="79"/>
      <c r="P76" s="56"/>
      <c r="Q76" s="136"/>
      <c r="R76" s="79"/>
      <c r="S76" s="29"/>
      <c r="T76" s="29"/>
      <c r="U76" s="29"/>
      <c r="V76" s="29"/>
      <c r="W76" s="29"/>
      <c r="X76" s="29"/>
      <c r="Y76" s="29"/>
      <c r="Z76" s="29"/>
    </row>
    <row r="77" spans="1:26" ht="15.75" customHeight="1" x14ac:dyDescent="0.25">
      <c r="A77" s="49">
        <v>2301</v>
      </c>
      <c r="B77" s="50"/>
      <c r="C77" s="50"/>
      <c r="D77" s="50"/>
      <c r="E77" s="50"/>
      <c r="F77" s="164"/>
      <c r="G77" s="164"/>
      <c r="H77" s="164"/>
      <c r="I77" s="164"/>
      <c r="J77" s="164"/>
      <c r="K77" s="82"/>
      <c r="L77" s="144"/>
      <c r="M77" s="81"/>
      <c r="N77" s="81"/>
      <c r="O77" s="81"/>
      <c r="P77" s="137"/>
      <c r="Q77" s="138"/>
      <c r="R77" s="79"/>
      <c r="S77" s="29"/>
      <c r="T77" s="29"/>
      <c r="U77" s="29"/>
      <c r="V77" s="29"/>
      <c r="W77" s="29"/>
      <c r="X77" s="29"/>
      <c r="Y77" s="29"/>
      <c r="Z77" s="29"/>
    </row>
    <row r="78" spans="1:26" ht="15.75" customHeight="1" x14ac:dyDescent="0.25">
      <c r="A78" s="49">
        <v>2302</v>
      </c>
      <c r="B78" s="50"/>
      <c r="C78" s="50"/>
      <c r="D78" s="50"/>
      <c r="E78" s="50"/>
      <c r="F78" s="164"/>
      <c r="G78" s="164"/>
      <c r="H78" s="164"/>
      <c r="I78" s="164"/>
      <c r="J78" s="164"/>
      <c r="K78" s="82"/>
      <c r="L78" s="144"/>
      <c r="M78" s="81"/>
      <c r="N78" s="137"/>
      <c r="O78" s="126" t="s">
        <v>63</v>
      </c>
      <c r="P78" s="127"/>
      <c r="Q78" s="128" t="str">
        <f>IF(SUM(K66:K78)=0,"",SUM(K66:K78))</f>
        <v/>
      </c>
      <c r="R78" s="129" t="s">
        <v>10</v>
      </c>
      <c r="S78" s="29"/>
      <c r="T78" s="29"/>
      <c r="U78" s="29"/>
      <c r="V78" s="29"/>
      <c r="W78" s="29"/>
      <c r="X78" s="29"/>
      <c r="Y78" s="29"/>
      <c r="Z78" s="29"/>
    </row>
    <row r="79" spans="1:26" ht="15.75" customHeight="1" x14ac:dyDescent="0.25">
      <c r="A79" s="49">
        <v>2401</v>
      </c>
      <c r="B79" s="50"/>
      <c r="C79" s="50"/>
      <c r="D79" s="50"/>
      <c r="E79" s="50"/>
      <c r="F79" s="164"/>
      <c r="G79" s="164"/>
      <c r="H79" s="164"/>
      <c r="I79" s="164"/>
      <c r="J79" s="164"/>
      <c r="K79" s="82"/>
      <c r="L79" s="144"/>
      <c r="M79" s="81"/>
      <c r="N79" s="137"/>
      <c r="O79" s="130" t="s">
        <v>64</v>
      </c>
      <c r="P79" s="57" t="str">
        <f>IF(P78/B64=0,"",P78/B64)</f>
        <v/>
      </c>
      <c r="Q79" s="131" t="e">
        <f>IF(P78/Q78=0,"",P78/Q78)</f>
        <v>#VALUE!</v>
      </c>
      <c r="R79" s="132" t="s">
        <v>65</v>
      </c>
      <c r="S79" s="29"/>
      <c r="T79" s="29"/>
      <c r="U79" s="29"/>
      <c r="V79" s="29"/>
      <c r="W79" s="29"/>
      <c r="X79" s="29"/>
      <c r="Y79" s="29"/>
      <c r="Z79" s="29"/>
    </row>
    <row r="80" spans="1:26" ht="15.75" customHeight="1" x14ac:dyDescent="0.25">
      <c r="A80" s="49">
        <v>2402</v>
      </c>
      <c r="B80" s="50"/>
      <c r="C80" s="50"/>
      <c r="D80" s="50"/>
      <c r="E80" s="50"/>
      <c r="F80" s="164"/>
      <c r="G80" s="164"/>
      <c r="H80" s="164"/>
      <c r="I80" s="164"/>
      <c r="J80" s="164"/>
      <c r="K80" s="82"/>
      <c r="L80" s="146"/>
      <c r="M80" s="147"/>
      <c r="N80" s="148"/>
      <c r="O80" s="92"/>
      <c r="P80" s="139"/>
      <c r="Q80" s="139"/>
      <c r="R80" s="140"/>
      <c r="S80" s="29"/>
      <c r="T80" s="29"/>
      <c r="U80" s="29"/>
      <c r="V80" s="29"/>
      <c r="W80" s="29"/>
      <c r="X80" s="29"/>
      <c r="Y80" s="29"/>
      <c r="Z80" s="29"/>
    </row>
    <row r="81" spans="1:26" ht="18" customHeight="1" x14ac:dyDescent="0.25">
      <c r="A81" s="28"/>
      <c r="B81" s="190" t="s">
        <v>90</v>
      </c>
      <c r="C81" s="190"/>
      <c r="D81" s="190"/>
      <c r="E81" s="190"/>
      <c r="F81" s="190"/>
      <c r="G81" s="190"/>
      <c r="H81" s="190"/>
      <c r="I81" s="190"/>
      <c r="J81" s="190"/>
      <c r="K81" s="59">
        <f>SUM(K64:K77)</f>
        <v>0</v>
      </c>
      <c r="L81" s="60" t="str">
        <f>IF(K72=0,"",K72/B64)</f>
        <v/>
      </c>
      <c r="M81" s="60" t="str">
        <f>IF(K81=0,"",K81/B64)</f>
        <v/>
      </c>
      <c r="N81" s="60" t="str">
        <f>IF(K72=0,"",M81-L81)</f>
        <v/>
      </c>
      <c r="O81" s="1"/>
      <c r="P81" s="29"/>
      <c r="Q81" s="25"/>
      <c r="R81" s="1"/>
      <c r="S81" s="29"/>
      <c r="T81" s="29"/>
      <c r="U81" s="29"/>
      <c r="V81" s="29"/>
      <c r="W81" s="29"/>
      <c r="X81" s="29"/>
      <c r="Y81" s="29"/>
      <c r="Z81" s="29"/>
    </row>
    <row r="82" spans="1:26" ht="12.75" customHeight="1" x14ac:dyDescent="0.2">
      <c r="S82" s="29"/>
      <c r="T82" s="29"/>
      <c r="U82" s="29"/>
      <c r="V82" s="29"/>
      <c r="W82" s="29"/>
      <c r="X82" s="29"/>
      <c r="Y82" s="29"/>
      <c r="Z82" s="29"/>
    </row>
    <row r="83" spans="1:26" ht="12.75" customHeight="1" x14ac:dyDescent="0.2">
      <c r="S83" s="29"/>
      <c r="T83" s="29"/>
      <c r="U83" s="29"/>
      <c r="V83" s="29"/>
      <c r="W83" s="29"/>
      <c r="X83" s="29"/>
      <c r="Y83" s="29"/>
      <c r="Z83" s="29"/>
    </row>
    <row r="84" spans="1:26" s="122" customFormat="1" ht="26.25" customHeight="1" x14ac:dyDescent="0.4">
      <c r="B84" s="188" t="s">
        <v>101</v>
      </c>
      <c r="C84" s="189"/>
      <c r="D84" s="189"/>
      <c r="E84" s="189"/>
      <c r="F84" s="189"/>
      <c r="G84" s="189"/>
      <c r="H84" s="189"/>
      <c r="I84" s="189"/>
      <c r="J84" s="189"/>
      <c r="K84" s="123" t="s">
        <v>104</v>
      </c>
      <c r="L84" s="1"/>
      <c r="M84" s="1"/>
      <c r="N84" s="29"/>
      <c r="O84" s="1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</row>
    <row r="85" spans="1:26" ht="20.25" customHeight="1" x14ac:dyDescent="0.2">
      <c r="A85" s="192" t="s">
        <v>9</v>
      </c>
      <c r="B85" s="193" t="s">
        <v>80</v>
      </c>
      <c r="C85" s="194"/>
      <c r="D85" s="194"/>
      <c r="E85" s="194"/>
      <c r="F85" s="194"/>
      <c r="G85" s="194"/>
      <c r="H85" s="194"/>
      <c r="I85" s="194"/>
      <c r="J85" s="195"/>
      <c r="K85" s="196" t="s">
        <v>10</v>
      </c>
      <c r="L85" s="184" t="s">
        <v>2</v>
      </c>
      <c r="M85" s="184" t="s">
        <v>3</v>
      </c>
      <c r="N85" s="191" t="s">
        <v>4</v>
      </c>
      <c r="O85" s="184" t="s">
        <v>5</v>
      </c>
      <c r="P85" s="198" t="s">
        <v>6</v>
      </c>
      <c r="Q85" s="198" t="s">
        <v>7</v>
      </c>
      <c r="R85" s="184" t="s">
        <v>8</v>
      </c>
      <c r="S85" s="29"/>
      <c r="T85" s="29"/>
      <c r="U85" s="29"/>
      <c r="V85" s="29"/>
      <c r="W85" s="29"/>
      <c r="X85" s="29"/>
      <c r="Y85" s="29"/>
      <c r="Z85" s="29"/>
    </row>
    <row r="86" spans="1:26" ht="15.75" customHeight="1" x14ac:dyDescent="0.25">
      <c r="A86" s="185"/>
      <c r="B86" s="49" t="s">
        <v>81</v>
      </c>
      <c r="C86" s="49" t="s">
        <v>82</v>
      </c>
      <c r="D86" s="49" t="s">
        <v>83</v>
      </c>
      <c r="E86" s="49" t="s">
        <v>84</v>
      </c>
      <c r="F86" s="49" t="s">
        <v>85</v>
      </c>
      <c r="G86" s="49" t="s">
        <v>86</v>
      </c>
      <c r="H86" s="49" t="s">
        <v>87</v>
      </c>
      <c r="I86" s="49" t="s">
        <v>88</v>
      </c>
      <c r="J86" s="49" t="s">
        <v>89</v>
      </c>
      <c r="K86" s="197"/>
      <c r="L86" s="185"/>
      <c r="M86" s="185"/>
      <c r="N86" s="185"/>
      <c r="O86" s="185"/>
      <c r="P86" s="185"/>
      <c r="Q86" s="185"/>
      <c r="R86" s="185"/>
      <c r="S86" s="29"/>
      <c r="T86" s="29"/>
      <c r="U86" s="29"/>
      <c r="V86" s="29"/>
      <c r="W86" s="29"/>
      <c r="X86" s="29"/>
      <c r="Y86" s="29"/>
      <c r="Z86" s="29"/>
    </row>
    <row r="87" spans="1:26" ht="15.75" customHeight="1" x14ac:dyDescent="0.25">
      <c r="A87" s="49">
        <v>1701</v>
      </c>
      <c r="B87" s="50">
        <v>33</v>
      </c>
      <c r="C87" s="50"/>
      <c r="D87" s="50"/>
      <c r="E87" s="50"/>
      <c r="F87" s="164"/>
      <c r="G87" s="164"/>
      <c r="H87" s="164"/>
      <c r="I87" s="164"/>
      <c r="J87" s="164"/>
      <c r="K87" s="82"/>
      <c r="L87" s="141"/>
      <c r="M87" s="142"/>
      <c r="N87" s="143"/>
      <c r="O87" s="133"/>
      <c r="P87" s="51">
        <f>B87</f>
        <v>33</v>
      </c>
      <c r="Q87" s="134"/>
      <c r="R87" s="133"/>
      <c r="S87" s="29"/>
      <c r="T87" s="29"/>
      <c r="U87" s="29"/>
      <c r="V87" s="29"/>
      <c r="W87" s="29"/>
      <c r="X87" s="29"/>
      <c r="Y87" s="29"/>
      <c r="Z87" s="29"/>
    </row>
    <row r="88" spans="1:26" ht="15.75" customHeight="1" x14ac:dyDescent="0.25">
      <c r="A88" s="49">
        <v>1702</v>
      </c>
      <c r="B88" s="50"/>
      <c r="C88" s="50">
        <v>21</v>
      </c>
      <c r="D88" s="50"/>
      <c r="E88" s="50"/>
      <c r="F88" s="164"/>
      <c r="G88" s="164"/>
      <c r="H88" s="164"/>
      <c r="I88" s="164"/>
      <c r="J88" s="164"/>
      <c r="K88" s="82"/>
      <c r="L88" s="144"/>
      <c r="M88" s="81"/>
      <c r="N88" s="145"/>
      <c r="O88" s="52">
        <f>IF(C88=0,"",C88/B87)</f>
        <v>0.63636363636363635</v>
      </c>
      <c r="P88" s="53">
        <v>21</v>
      </c>
      <c r="Q88" s="124">
        <f t="shared" ref="Q88:Q90" si="6">IF(P88=0,"",P88/P87)</f>
        <v>0.63636363636363635</v>
      </c>
      <c r="R88" s="124">
        <f t="shared" ref="R88:R90" si="7">IF(P88=0,"",100%-Q88)</f>
        <v>0.36363636363636365</v>
      </c>
      <c r="S88" s="29"/>
      <c r="T88" s="29"/>
      <c r="U88" s="29"/>
      <c r="V88" s="29"/>
      <c r="W88" s="29"/>
      <c r="X88" s="29"/>
      <c r="Y88" s="29"/>
      <c r="Z88" s="29"/>
    </row>
    <row r="89" spans="1:26" ht="15.75" customHeight="1" x14ac:dyDescent="0.25">
      <c r="A89" s="49">
        <v>1801</v>
      </c>
      <c r="B89" s="50"/>
      <c r="C89" s="50"/>
      <c r="D89" s="50">
        <v>19</v>
      </c>
      <c r="E89" s="50"/>
      <c r="F89" s="164"/>
      <c r="G89" s="164"/>
      <c r="H89" s="164"/>
      <c r="I89" s="164"/>
      <c r="J89" s="164"/>
      <c r="K89" s="82"/>
      <c r="L89" s="144"/>
      <c r="M89" s="81"/>
      <c r="N89" s="145"/>
      <c r="O89" s="52">
        <f>IF(D89=0,"",D89/C88)</f>
        <v>0.90476190476190477</v>
      </c>
      <c r="P89" s="53">
        <v>21</v>
      </c>
      <c r="Q89" s="124">
        <f t="shared" si="6"/>
        <v>1</v>
      </c>
      <c r="R89" s="124">
        <f t="shared" si="7"/>
        <v>0</v>
      </c>
      <c r="S89" s="8">
        <f>P89/P87</f>
        <v>0.63636363636363635</v>
      </c>
      <c r="T89" s="29"/>
      <c r="U89" s="29"/>
      <c r="V89" s="29"/>
      <c r="W89" s="29"/>
      <c r="X89" s="29"/>
      <c r="Y89" s="29"/>
      <c r="Z89" s="29"/>
    </row>
    <row r="90" spans="1:26" ht="15.75" customHeight="1" x14ac:dyDescent="0.25">
      <c r="A90" s="49">
        <v>1802</v>
      </c>
      <c r="B90" s="50"/>
      <c r="C90" s="50"/>
      <c r="D90" s="50"/>
      <c r="E90" s="50">
        <v>11</v>
      </c>
      <c r="F90" s="164"/>
      <c r="G90" s="164"/>
      <c r="H90" s="164"/>
      <c r="I90" s="164"/>
      <c r="J90" s="164"/>
      <c r="K90" s="82"/>
      <c r="L90" s="144"/>
      <c r="M90" s="81"/>
      <c r="N90" s="145"/>
      <c r="O90" s="52">
        <f>IF(E90=0,"",E90/D89)</f>
        <v>0.57894736842105265</v>
      </c>
      <c r="P90" s="53">
        <v>19</v>
      </c>
      <c r="Q90" s="124">
        <f t="shared" si="6"/>
        <v>0.90476190476190477</v>
      </c>
      <c r="R90" s="124">
        <f t="shared" si="7"/>
        <v>9.5238095238095233E-2</v>
      </c>
      <c r="S90" s="29"/>
      <c r="T90" s="29"/>
      <c r="U90" s="29"/>
      <c r="V90" s="29"/>
      <c r="W90" s="29"/>
      <c r="X90" s="29"/>
      <c r="Y90" s="29"/>
      <c r="Z90" s="29"/>
    </row>
    <row r="91" spans="1:26" ht="15.75" customHeight="1" x14ac:dyDescent="0.25">
      <c r="A91" s="49">
        <v>1901</v>
      </c>
      <c r="B91" s="50"/>
      <c r="C91" s="50"/>
      <c r="D91" s="50"/>
      <c r="E91" s="50">
        <v>9</v>
      </c>
      <c r="F91" s="164"/>
      <c r="G91" s="164"/>
      <c r="H91" s="164"/>
      <c r="I91" s="164"/>
      <c r="J91" s="164"/>
      <c r="K91" s="82"/>
      <c r="L91" s="144"/>
      <c r="M91" s="81"/>
      <c r="N91" s="81"/>
      <c r="O91" s="79"/>
      <c r="P91" s="53">
        <v>14</v>
      </c>
      <c r="Q91" s="136"/>
      <c r="R91" s="79"/>
      <c r="S91" s="29"/>
      <c r="T91" s="29"/>
      <c r="U91" s="29"/>
      <c r="V91" s="29"/>
      <c r="W91" s="29"/>
      <c r="X91" s="29"/>
      <c r="Y91" s="29"/>
      <c r="Z91" s="29"/>
    </row>
    <row r="92" spans="1:26" ht="15.75" customHeight="1" x14ac:dyDescent="0.25">
      <c r="A92" s="49">
        <v>1902</v>
      </c>
      <c r="B92" s="50"/>
      <c r="C92" s="50"/>
      <c r="D92" s="50"/>
      <c r="E92" s="50">
        <v>7</v>
      </c>
      <c r="F92" s="164"/>
      <c r="G92" s="164"/>
      <c r="H92" s="164"/>
      <c r="I92" s="164"/>
      <c r="J92" s="164"/>
      <c r="K92" s="82"/>
      <c r="L92" s="144"/>
      <c r="M92" s="81"/>
      <c r="N92" s="81"/>
      <c r="O92" s="79"/>
      <c r="P92" s="53">
        <v>10</v>
      </c>
      <c r="Q92" s="136"/>
      <c r="R92" s="79"/>
      <c r="S92" s="29"/>
      <c r="T92" s="29"/>
      <c r="U92" s="29"/>
      <c r="V92" s="29"/>
      <c r="W92" s="29"/>
      <c r="X92" s="29"/>
      <c r="Y92" s="29"/>
      <c r="Z92" s="29"/>
    </row>
    <row r="93" spans="1:26" ht="15.75" customHeight="1" x14ac:dyDescent="0.25">
      <c r="A93" s="49">
        <v>2001</v>
      </c>
      <c r="B93" s="50"/>
      <c r="C93" s="50"/>
      <c r="D93" s="50"/>
      <c r="E93" s="50">
        <v>2</v>
      </c>
      <c r="F93" s="164"/>
      <c r="G93" s="164"/>
      <c r="H93" s="164"/>
      <c r="I93" s="164"/>
      <c r="J93" s="164"/>
      <c r="K93" s="82"/>
      <c r="L93" s="144"/>
      <c r="M93" s="81"/>
      <c r="N93" s="81"/>
      <c r="O93" s="79"/>
      <c r="P93" s="53">
        <v>3</v>
      </c>
      <c r="Q93" s="136"/>
      <c r="R93" s="79"/>
      <c r="S93" s="29"/>
      <c r="T93" s="29"/>
      <c r="U93" s="29"/>
      <c r="V93" s="29"/>
      <c r="W93" s="29"/>
      <c r="X93" s="29"/>
      <c r="Y93" s="29"/>
      <c r="Z93" s="29"/>
    </row>
    <row r="94" spans="1:26" ht="15.75" customHeight="1" x14ac:dyDescent="0.25">
      <c r="A94" s="49">
        <v>2002</v>
      </c>
      <c r="B94" s="50"/>
      <c r="C94" s="50"/>
      <c r="D94" s="50"/>
      <c r="E94" s="50">
        <v>1</v>
      </c>
      <c r="F94" s="164"/>
      <c r="G94" s="164"/>
      <c r="H94" s="164"/>
      <c r="I94" s="164"/>
      <c r="J94" s="164"/>
      <c r="K94" s="82"/>
      <c r="L94" s="144"/>
      <c r="M94" s="81"/>
      <c r="N94" s="81"/>
      <c r="O94" s="79"/>
      <c r="P94" s="53">
        <v>1</v>
      </c>
      <c r="Q94" s="136"/>
      <c r="R94" s="79"/>
      <c r="S94" s="29"/>
      <c r="T94" s="29"/>
      <c r="U94" s="29"/>
      <c r="V94" s="29"/>
      <c r="W94" s="29"/>
      <c r="X94" s="29"/>
      <c r="Y94" s="29"/>
      <c r="Z94" s="29"/>
    </row>
    <row r="95" spans="1:26" ht="15.75" customHeight="1" x14ac:dyDescent="0.25">
      <c r="A95" s="49">
        <v>2101</v>
      </c>
      <c r="B95" s="50"/>
      <c r="C95" s="50"/>
      <c r="D95" s="50"/>
      <c r="E95" s="50"/>
      <c r="F95" s="164"/>
      <c r="G95" s="164"/>
      <c r="H95" s="164"/>
      <c r="I95" s="164"/>
      <c r="J95" s="164"/>
      <c r="K95" s="82"/>
      <c r="L95" s="144"/>
      <c r="M95" s="81"/>
      <c r="N95" s="81"/>
      <c r="O95" s="79"/>
      <c r="P95" s="53"/>
      <c r="Q95" s="136"/>
      <c r="R95" s="79"/>
      <c r="S95" s="29"/>
      <c r="T95" s="29"/>
      <c r="U95" s="29"/>
      <c r="V95" s="29"/>
      <c r="W95" s="29"/>
      <c r="X95" s="29"/>
      <c r="Y95" s="29"/>
      <c r="Z95" s="29"/>
    </row>
    <row r="96" spans="1:26" ht="15.75" customHeight="1" x14ac:dyDescent="0.25">
      <c r="A96" s="49">
        <v>2102</v>
      </c>
      <c r="B96" s="50"/>
      <c r="C96" s="50"/>
      <c r="D96" s="50"/>
      <c r="E96" s="50"/>
      <c r="F96" s="164"/>
      <c r="G96" s="164"/>
      <c r="H96" s="164"/>
      <c r="I96" s="164"/>
      <c r="J96" s="164"/>
      <c r="K96" s="82"/>
      <c r="L96" s="144"/>
      <c r="M96" s="81"/>
      <c r="N96" s="81"/>
      <c r="O96" s="79"/>
      <c r="P96" s="53"/>
      <c r="Q96" s="136"/>
      <c r="R96" s="79"/>
      <c r="S96" s="29"/>
      <c r="T96" s="29"/>
      <c r="U96" s="29"/>
      <c r="V96" s="29"/>
      <c r="W96" s="29"/>
      <c r="X96" s="29"/>
      <c r="Y96" s="29"/>
      <c r="Z96" s="29"/>
    </row>
    <row r="97" spans="1:26" ht="15.75" customHeight="1" x14ac:dyDescent="0.25">
      <c r="A97" s="49">
        <v>2201</v>
      </c>
      <c r="B97" s="50"/>
      <c r="C97" s="50"/>
      <c r="D97" s="50"/>
      <c r="E97" s="50"/>
      <c r="F97" s="164"/>
      <c r="G97" s="164"/>
      <c r="H97" s="164"/>
      <c r="I97" s="164"/>
      <c r="J97" s="164"/>
      <c r="K97" s="82"/>
      <c r="L97" s="144"/>
      <c r="M97" s="81"/>
      <c r="N97" s="81"/>
      <c r="O97" s="79"/>
      <c r="P97" s="56"/>
      <c r="Q97" s="136"/>
      <c r="R97" s="79"/>
      <c r="S97" s="29"/>
      <c r="T97" s="29"/>
      <c r="U97" s="29"/>
      <c r="V97" s="29"/>
      <c r="W97" s="29"/>
      <c r="X97" s="29"/>
      <c r="Y97" s="29"/>
      <c r="Z97" s="29"/>
    </row>
    <row r="98" spans="1:26" ht="15.75" customHeight="1" x14ac:dyDescent="0.25">
      <c r="A98" s="49">
        <v>2202</v>
      </c>
      <c r="B98" s="50"/>
      <c r="C98" s="50"/>
      <c r="D98" s="50"/>
      <c r="E98" s="50"/>
      <c r="F98" s="164"/>
      <c r="G98" s="164"/>
      <c r="H98" s="164"/>
      <c r="I98" s="164"/>
      <c r="J98" s="164"/>
      <c r="K98" s="82"/>
      <c r="L98" s="144"/>
      <c r="M98" s="81"/>
      <c r="N98" s="81"/>
      <c r="O98" s="79"/>
      <c r="P98" s="56"/>
      <c r="Q98" s="136"/>
      <c r="R98" s="79"/>
      <c r="S98" s="29"/>
      <c r="T98" s="29"/>
      <c r="U98" s="29"/>
      <c r="V98" s="29"/>
      <c r="W98" s="29"/>
      <c r="X98" s="29"/>
      <c r="Y98" s="29"/>
      <c r="Z98" s="29"/>
    </row>
    <row r="99" spans="1:26" ht="15.75" customHeight="1" x14ac:dyDescent="0.25">
      <c r="A99" s="49">
        <v>2301</v>
      </c>
      <c r="B99" s="50"/>
      <c r="C99" s="50"/>
      <c r="D99" s="50"/>
      <c r="E99" s="50"/>
      <c r="F99" s="164"/>
      <c r="G99" s="164"/>
      <c r="H99" s="164"/>
      <c r="I99" s="164"/>
      <c r="J99" s="164"/>
      <c r="K99" s="82"/>
      <c r="L99" s="144"/>
      <c r="M99" s="81"/>
      <c r="N99" s="137"/>
      <c r="O99" s="79"/>
      <c r="P99" s="56"/>
      <c r="Q99" s="136"/>
      <c r="R99" s="79"/>
      <c r="S99" s="29"/>
      <c r="T99" s="29"/>
      <c r="U99" s="29"/>
      <c r="V99" s="29"/>
      <c r="W99" s="29"/>
      <c r="X99" s="29"/>
      <c r="Y99" s="29"/>
      <c r="Z99" s="29"/>
    </row>
    <row r="100" spans="1:26" ht="15.75" customHeight="1" x14ac:dyDescent="0.25">
      <c r="A100" s="49">
        <v>2302</v>
      </c>
      <c r="B100" s="50"/>
      <c r="C100" s="50"/>
      <c r="D100" s="50"/>
      <c r="E100" s="50"/>
      <c r="F100" s="164"/>
      <c r="G100" s="164"/>
      <c r="H100" s="164"/>
      <c r="I100" s="164"/>
      <c r="J100" s="164"/>
      <c r="K100" s="82"/>
      <c r="L100" s="144"/>
      <c r="M100" s="81"/>
      <c r="N100" s="137"/>
      <c r="O100" s="81"/>
      <c r="P100" s="137"/>
      <c r="Q100" s="138"/>
      <c r="R100" s="79"/>
      <c r="S100" s="29"/>
      <c r="T100" s="29"/>
      <c r="U100" s="29"/>
      <c r="V100" s="29"/>
      <c r="W100" s="29"/>
      <c r="X100" s="29"/>
      <c r="Y100" s="29"/>
      <c r="Z100" s="29"/>
    </row>
    <row r="101" spans="1:26" ht="15.75" customHeight="1" x14ac:dyDescent="0.25">
      <c r="A101" s="49">
        <v>2401</v>
      </c>
      <c r="B101" s="50"/>
      <c r="C101" s="50"/>
      <c r="D101" s="50"/>
      <c r="E101" s="50"/>
      <c r="F101" s="164"/>
      <c r="G101" s="164"/>
      <c r="H101" s="164"/>
      <c r="I101" s="164"/>
      <c r="J101" s="164"/>
      <c r="K101" s="82"/>
      <c r="L101" s="144"/>
      <c r="M101" s="81"/>
      <c r="N101" s="137"/>
      <c r="O101" s="126" t="s">
        <v>63</v>
      </c>
      <c r="P101" s="127"/>
      <c r="Q101" s="128" t="str">
        <f>IF(SUM(K89:K101)=0,"",SUM(K89:K101))</f>
        <v/>
      </c>
      <c r="R101" s="129" t="s">
        <v>10</v>
      </c>
      <c r="S101" s="29"/>
      <c r="T101" s="29"/>
      <c r="U101" s="29"/>
      <c r="V101" s="29"/>
      <c r="W101" s="29"/>
      <c r="X101" s="29"/>
      <c r="Y101" s="29"/>
      <c r="Z101" s="29"/>
    </row>
    <row r="102" spans="1:26" ht="15.75" customHeight="1" x14ac:dyDescent="0.25">
      <c r="A102" s="49">
        <v>2402</v>
      </c>
      <c r="B102" s="50"/>
      <c r="C102" s="50"/>
      <c r="D102" s="50"/>
      <c r="E102" s="50"/>
      <c r="F102" s="164"/>
      <c r="G102" s="164"/>
      <c r="H102" s="164"/>
      <c r="I102" s="164"/>
      <c r="J102" s="164"/>
      <c r="K102" s="82"/>
      <c r="L102" s="144"/>
      <c r="M102" s="81"/>
      <c r="N102" s="137"/>
      <c r="O102" s="130" t="s">
        <v>64</v>
      </c>
      <c r="P102" s="57" t="str">
        <f>IF(P101/B87=0,"",P101/B87)</f>
        <v/>
      </c>
      <c r="Q102" s="131" t="e">
        <f>IF(P101/Q101=0,"",P101/Q101)</f>
        <v>#VALUE!</v>
      </c>
      <c r="R102" s="132" t="s">
        <v>65</v>
      </c>
      <c r="S102" s="29"/>
      <c r="T102" s="29"/>
      <c r="U102" s="29"/>
      <c r="V102" s="29"/>
      <c r="W102" s="29"/>
      <c r="X102" s="29"/>
      <c r="Y102" s="29"/>
      <c r="Z102" s="29"/>
    </row>
    <row r="103" spans="1:26" ht="15.75" customHeight="1" x14ac:dyDescent="0.25">
      <c r="A103" s="49">
        <v>2501</v>
      </c>
      <c r="B103" s="50"/>
      <c r="C103" s="50"/>
      <c r="D103" s="50"/>
      <c r="E103" s="50"/>
      <c r="F103" s="164"/>
      <c r="G103" s="164"/>
      <c r="H103" s="164"/>
      <c r="I103" s="164"/>
      <c r="J103" s="164"/>
      <c r="K103" s="82"/>
      <c r="L103" s="146"/>
      <c r="M103" s="147"/>
      <c r="N103" s="148"/>
      <c r="O103" s="92"/>
      <c r="P103" s="139"/>
      <c r="Q103" s="139"/>
      <c r="R103" s="140"/>
      <c r="S103" s="29"/>
      <c r="T103" s="29"/>
      <c r="U103" s="29"/>
      <c r="V103" s="29"/>
      <c r="W103" s="29"/>
      <c r="X103" s="29"/>
      <c r="Y103" s="29"/>
      <c r="Z103" s="29"/>
    </row>
    <row r="104" spans="1:26" ht="18" customHeight="1" x14ac:dyDescent="0.25">
      <c r="A104" s="28"/>
      <c r="B104" s="190" t="s">
        <v>90</v>
      </c>
      <c r="C104" s="190"/>
      <c r="D104" s="190"/>
      <c r="E104" s="190"/>
      <c r="F104" s="190"/>
      <c r="G104" s="190"/>
      <c r="H104" s="190"/>
      <c r="I104" s="190"/>
      <c r="J104" s="190"/>
      <c r="K104" s="59">
        <f>SUM(K87:K100)</f>
        <v>0</v>
      </c>
      <c r="L104" s="60" t="str">
        <f>IF(K95=0,"",K95/B87)</f>
        <v/>
      </c>
      <c r="M104" s="60" t="str">
        <f>IF(K104=0,"",K104/B87)</f>
        <v/>
      </c>
      <c r="N104" s="60" t="str">
        <f>IF(K95=0,"",M104-L104)</f>
        <v/>
      </c>
      <c r="O104" s="1"/>
      <c r="P104" s="29"/>
      <c r="Q104" s="25"/>
      <c r="R104" s="1"/>
      <c r="S104" s="29"/>
      <c r="T104" s="29"/>
      <c r="U104" s="29"/>
      <c r="V104" s="29"/>
      <c r="W104" s="29"/>
      <c r="X104" s="29"/>
      <c r="Y104" s="29"/>
      <c r="Z104" s="29"/>
    </row>
    <row r="105" spans="1:26" ht="12.75" customHeight="1" x14ac:dyDescent="0.2">
      <c r="A105" s="29"/>
      <c r="B105" s="29"/>
      <c r="C105" s="29"/>
      <c r="D105" s="29"/>
      <c r="E105" s="29"/>
      <c r="F105" s="29"/>
      <c r="G105" s="29"/>
      <c r="H105" s="29"/>
      <c r="I105" s="29"/>
      <c r="J105" s="29"/>
      <c r="K105" s="135"/>
      <c r="L105" s="1"/>
      <c r="M105" s="1"/>
      <c r="N105" s="29"/>
      <c r="O105" s="1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</row>
    <row r="106" spans="1:26" ht="12.75" customHeight="1" x14ac:dyDescent="0.2">
      <c r="A106" s="29"/>
      <c r="B106" s="29"/>
      <c r="C106" s="29"/>
      <c r="D106" s="29"/>
      <c r="E106" s="29"/>
      <c r="F106" s="29"/>
      <c r="G106" s="29"/>
      <c r="H106" s="29"/>
      <c r="I106" s="29"/>
      <c r="J106" s="29"/>
      <c r="K106" s="135"/>
      <c r="L106" s="1"/>
      <c r="M106" s="1"/>
      <c r="N106" s="29"/>
      <c r="O106" s="1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</row>
    <row r="107" spans="1:26" ht="26.25" customHeight="1" x14ac:dyDescent="0.4">
      <c r="A107" s="122"/>
      <c r="B107" s="188" t="s">
        <v>101</v>
      </c>
      <c r="C107" s="189"/>
      <c r="D107" s="189"/>
      <c r="E107" s="189"/>
      <c r="F107" s="189"/>
      <c r="G107" s="189"/>
      <c r="H107" s="189"/>
      <c r="I107" s="189"/>
      <c r="J107" s="189"/>
      <c r="K107" s="123" t="s">
        <v>105</v>
      </c>
      <c r="L107" s="1"/>
      <c r="M107" s="1"/>
      <c r="N107" s="29"/>
      <c r="O107" s="1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</row>
    <row r="108" spans="1:26" ht="20.25" customHeight="1" x14ac:dyDescent="0.2">
      <c r="A108" s="192" t="s">
        <v>9</v>
      </c>
      <c r="B108" s="193" t="s">
        <v>80</v>
      </c>
      <c r="C108" s="194"/>
      <c r="D108" s="194"/>
      <c r="E108" s="194"/>
      <c r="F108" s="194"/>
      <c r="G108" s="194"/>
      <c r="H108" s="194"/>
      <c r="I108" s="194"/>
      <c r="J108" s="195"/>
      <c r="K108" s="196" t="s">
        <v>10</v>
      </c>
      <c r="L108" s="184" t="s">
        <v>2</v>
      </c>
      <c r="M108" s="184" t="s">
        <v>3</v>
      </c>
      <c r="N108" s="191" t="s">
        <v>4</v>
      </c>
      <c r="O108" s="184" t="s">
        <v>5</v>
      </c>
      <c r="P108" s="198" t="s">
        <v>6</v>
      </c>
      <c r="Q108" s="198" t="s">
        <v>7</v>
      </c>
      <c r="R108" s="184" t="s">
        <v>8</v>
      </c>
      <c r="T108" s="29"/>
      <c r="U108" s="29"/>
      <c r="V108" s="29"/>
      <c r="W108" s="29"/>
      <c r="X108" s="29"/>
      <c r="Y108" s="29"/>
      <c r="Z108" s="29"/>
    </row>
    <row r="109" spans="1:26" ht="15.75" customHeight="1" x14ac:dyDescent="0.25">
      <c r="A109" s="185"/>
      <c r="B109" s="49" t="s">
        <v>81</v>
      </c>
      <c r="C109" s="49" t="s">
        <v>82</v>
      </c>
      <c r="D109" s="49" t="s">
        <v>83</v>
      </c>
      <c r="E109" s="49" t="s">
        <v>84</v>
      </c>
      <c r="F109" s="49" t="s">
        <v>85</v>
      </c>
      <c r="G109" s="49" t="s">
        <v>86</v>
      </c>
      <c r="H109" s="49" t="s">
        <v>87</v>
      </c>
      <c r="I109" s="49" t="s">
        <v>88</v>
      </c>
      <c r="J109" s="49" t="s">
        <v>89</v>
      </c>
      <c r="K109" s="197"/>
      <c r="L109" s="185"/>
      <c r="M109" s="185"/>
      <c r="N109" s="185"/>
      <c r="O109" s="185"/>
      <c r="P109" s="185"/>
      <c r="Q109" s="185"/>
      <c r="R109" s="185"/>
      <c r="T109" s="29"/>
      <c r="U109" s="29"/>
      <c r="V109" s="29"/>
      <c r="W109" s="29"/>
      <c r="X109" s="29"/>
      <c r="Y109" s="29"/>
      <c r="Z109" s="29"/>
    </row>
    <row r="110" spans="1:26" ht="15.75" customHeight="1" x14ac:dyDescent="0.25">
      <c r="A110" s="49">
        <v>1702</v>
      </c>
      <c r="B110" s="50">
        <v>34</v>
      </c>
      <c r="C110" s="50"/>
      <c r="D110" s="50"/>
      <c r="E110" s="50"/>
      <c r="F110" s="164"/>
      <c r="G110" s="164"/>
      <c r="H110" s="164"/>
      <c r="I110" s="164"/>
      <c r="J110" s="164"/>
      <c r="K110" s="82"/>
      <c r="L110" s="141"/>
      <c r="M110" s="142"/>
      <c r="N110" s="143"/>
      <c r="O110" s="133"/>
      <c r="P110" s="51">
        <f>B110</f>
        <v>34</v>
      </c>
      <c r="Q110" s="134"/>
      <c r="R110" s="133"/>
      <c r="T110" s="29"/>
      <c r="U110" s="29"/>
      <c r="V110" s="29"/>
      <c r="W110" s="29"/>
      <c r="X110" s="29"/>
      <c r="Y110" s="29"/>
      <c r="Z110" s="29"/>
    </row>
    <row r="111" spans="1:26" ht="15.75" customHeight="1" x14ac:dyDescent="0.25">
      <c r="A111" s="49">
        <v>1801</v>
      </c>
      <c r="B111" s="50"/>
      <c r="C111" s="50">
        <v>27</v>
      </c>
      <c r="D111" s="50"/>
      <c r="E111" s="50"/>
      <c r="F111" s="164"/>
      <c r="G111" s="164"/>
      <c r="H111" s="164"/>
      <c r="I111" s="164"/>
      <c r="J111" s="164"/>
      <c r="K111" s="82"/>
      <c r="L111" s="144"/>
      <c r="M111" s="81"/>
      <c r="N111" s="145"/>
      <c r="O111" s="52">
        <f>IF(C111=0,"",C111/B110)</f>
        <v>0.79411764705882348</v>
      </c>
      <c r="P111" s="53">
        <v>27</v>
      </c>
      <c r="Q111" s="124">
        <f t="shared" ref="Q111:Q113" si="8">IF(P111=0,"",P111/P110)</f>
        <v>0.79411764705882348</v>
      </c>
      <c r="R111" s="124">
        <f t="shared" ref="R111:R113" si="9">IF(P111=0,"",100%-Q111)</f>
        <v>0.20588235294117652</v>
      </c>
      <c r="T111" s="29"/>
      <c r="U111" s="29"/>
      <c r="V111" s="29"/>
      <c r="W111" s="29"/>
      <c r="X111" s="29"/>
      <c r="Y111" s="29"/>
      <c r="Z111" s="29"/>
    </row>
    <row r="112" spans="1:26" ht="15.75" customHeight="1" x14ac:dyDescent="0.25">
      <c r="A112" s="49">
        <v>1802</v>
      </c>
      <c r="B112" s="50"/>
      <c r="C112" s="50"/>
      <c r="D112" s="50">
        <v>25</v>
      </c>
      <c r="E112" s="50"/>
      <c r="F112" s="164"/>
      <c r="G112" s="164"/>
      <c r="H112" s="164"/>
      <c r="I112" s="164"/>
      <c r="J112" s="164"/>
      <c r="K112" s="82"/>
      <c r="L112" s="144"/>
      <c r="M112" s="81"/>
      <c r="N112" s="145"/>
      <c r="O112" s="52">
        <f>IF(D112=0,"",D112/C111)</f>
        <v>0.92592592592592593</v>
      </c>
      <c r="P112" s="53">
        <v>27</v>
      </c>
      <c r="Q112" s="124">
        <f t="shared" si="8"/>
        <v>1</v>
      </c>
      <c r="R112" s="124">
        <f t="shared" si="9"/>
        <v>0</v>
      </c>
      <c r="S112" s="8">
        <f>P112/P110</f>
        <v>0.79411764705882348</v>
      </c>
      <c r="T112" s="29"/>
      <c r="U112" s="29"/>
      <c r="V112" s="29"/>
      <c r="W112" s="29"/>
      <c r="X112" s="29"/>
      <c r="Y112" s="29"/>
      <c r="Z112" s="29"/>
    </row>
    <row r="113" spans="1:26" ht="15.75" customHeight="1" x14ac:dyDescent="0.25">
      <c r="A113" s="49">
        <v>1901</v>
      </c>
      <c r="B113" s="50"/>
      <c r="C113" s="50"/>
      <c r="D113" s="50"/>
      <c r="E113" s="50">
        <v>23</v>
      </c>
      <c r="F113" s="164"/>
      <c r="G113" s="164"/>
      <c r="H113" s="164"/>
      <c r="I113" s="164"/>
      <c r="J113" s="164"/>
      <c r="K113" s="82"/>
      <c r="L113" s="144"/>
      <c r="M113" s="81"/>
      <c r="N113" s="145"/>
      <c r="O113" s="52">
        <f>IF(E113=0,"",E113/D112)</f>
        <v>0.92</v>
      </c>
      <c r="P113" s="53">
        <v>24</v>
      </c>
      <c r="Q113" s="124">
        <f t="shared" si="8"/>
        <v>0.88888888888888884</v>
      </c>
      <c r="R113" s="124">
        <f t="shared" si="9"/>
        <v>0.11111111111111116</v>
      </c>
      <c r="T113" s="29"/>
      <c r="U113" s="29"/>
      <c r="V113" s="29"/>
      <c r="W113" s="29"/>
      <c r="X113" s="29"/>
      <c r="Y113" s="29"/>
      <c r="Z113" s="29"/>
    </row>
    <row r="114" spans="1:26" ht="15.75" customHeight="1" x14ac:dyDescent="0.25">
      <c r="A114" s="49">
        <v>1902</v>
      </c>
      <c r="B114" s="50"/>
      <c r="C114" s="50"/>
      <c r="D114" s="50"/>
      <c r="E114" s="50">
        <v>13</v>
      </c>
      <c r="F114" s="164"/>
      <c r="G114" s="164"/>
      <c r="H114" s="164"/>
      <c r="I114" s="164"/>
      <c r="J114" s="164"/>
      <c r="K114" s="82"/>
      <c r="L114" s="144"/>
      <c r="M114" s="81"/>
      <c r="N114" s="81"/>
      <c r="O114" s="79"/>
      <c r="P114" s="53">
        <v>20</v>
      </c>
      <c r="Q114" s="136"/>
      <c r="R114" s="79"/>
      <c r="T114" s="29"/>
      <c r="U114" s="29"/>
      <c r="V114" s="29"/>
      <c r="W114" s="29"/>
      <c r="X114" s="29"/>
      <c r="Y114" s="29"/>
      <c r="Z114" s="29"/>
    </row>
    <row r="115" spans="1:26" ht="15.75" customHeight="1" x14ac:dyDescent="0.25">
      <c r="A115" s="49">
        <v>2001</v>
      </c>
      <c r="B115" s="50"/>
      <c r="C115" s="50"/>
      <c r="D115" s="50"/>
      <c r="E115" s="50">
        <v>11</v>
      </c>
      <c r="F115" s="164"/>
      <c r="G115" s="164"/>
      <c r="H115" s="164"/>
      <c r="I115" s="164"/>
      <c r="J115" s="164"/>
      <c r="K115" s="82"/>
      <c r="L115" s="144"/>
      <c r="M115" s="81"/>
      <c r="N115" s="81"/>
      <c r="O115" s="79"/>
      <c r="P115" s="53">
        <v>17</v>
      </c>
      <c r="Q115" s="136"/>
      <c r="R115" s="79"/>
      <c r="T115" s="29"/>
      <c r="U115" s="29"/>
      <c r="V115" s="29"/>
      <c r="W115" s="29"/>
      <c r="X115" s="29"/>
      <c r="Y115" s="29"/>
      <c r="Z115" s="29"/>
    </row>
    <row r="116" spans="1:26" ht="15.75" customHeight="1" x14ac:dyDescent="0.25">
      <c r="A116" s="49">
        <v>2002</v>
      </c>
      <c r="B116" s="50"/>
      <c r="C116" s="50"/>
      <c r="D116" s="50"/>
      <c r="E116" s="50">
        <v>8</v>
      </c>
      <c r="F116" s="164"/>
      <c r="G116" s="164"/>
      <c r="H116" s="164"/>
      <c r="I116" s="164"/>
      <c r="J116" s="164"/>
      <c r="K116" s="82"/>
      <c r="L116" s="144"/>
      <c r="M116" s="81"/>
      <c r="N116" s="81"/>
      <c r="O116" s="79"/>
      <c r="P116" s="53">
        <v>8</v>
      </c>
      <c r="Q116" s="136"/>
      <c r="R116" s="79"/>
      <c r="T116" s="29"/>
      <c r="U116" s="29"/>
      <c r="V116" s="29"/>
      <c r="W116" s="29"/>
      <c r="X116" s="29"/>
      <c r="Y116" s="29"/>
      <c r="Z116" s="29"/>
    </row>
    <row r="117" spans="1:26" ht="15.75" customHeight="1" x14ac:dyDescent="0.25">
      <c r="A117" s="49">
        <v>2101</v>
      </c>
      <c r="B117" s="50"/>
      <c r="C117" s="50"/>
      <c r="D117" s="50"/>
      <c r="E117" s="50">
        <v>4</v>
      </c>
      <c r="F117" s="164"/>
      <c r="G117" s="164"/>
      <c r="H117" s="164"/>
      <c r="I117" s="164"/>
      <c r="J117" s="164"/>
      <c r="K117" s="82"/>
      <c r="L117" s="144"/>
      <c r="M117" s="81"/>
      <c r="N117" s="81"/>
      <c r="O117" s="79"/>
      <c r="P117" s="53">
        <v>4</v>
      </c>
      <c r="Q117" s="136"/>
      <c r="R117" s="79"/>
      <c r="T117" s="29"/>
      <c r="U117" s="29"/>
      <c r="V117" s="29"/>
      <c r="W117" s="29"/>
      <c r="X117" s="29"/>
      <c r="Y117" s="29"/>
      <c r="Z117" s="29"/>
    </row>
    <row r="118" spans="1:26" ht="15.75" customHeight="1" x14ac:dyDescent="0.25">
      <c r="A118" s="49">
        <v>2102</v>
      </c>
      <c r="B118" s="50"/>
      <c r="C118" s="50"/>
      <c r="D118" s="50"/>
      <c r="E118" s="50"/>
      <c r="F118" s="164"/>
      <c r="G118" s="164"/>
      <c r="H118" s="164"/>
      <c r="I118" s="164"/>
      <c r="J118" s="164"/>
      <c r="K118" s="82"/>
      <c r="L118" s="144"/>
      <c r="M118" s="81"/>
      <c r="N118" s="81"/>
      <c r="O118" s="79"/>
      <c r="P118" s="53"/>
      <c r="Q118" s="136"/>
      <c r="R118" s="79"/>
      <c r="T118" s="29"/>
      <c r="U118" s="29"/>
      <c r="V118" s="29"/>
      <c r="W118" s="29"/>
      <c r="X118" s="29"/>
      <c r="Y118" s="29"/>
      <c r="Z118" s="29"/>
    </row>
    <row r="119" spans="1:26" ht="15.75" customHeight="1" x14ac:dyDescent="0.25">
      <c r="A119" s="49">
        <v>2201</v>
      </c>
      <c r="B119" s="50"/>
      <c r="C119" s="50"/>
      <c r="D119" s="50"/>
      <c r="E119" s="50"/>
      <c r="F119" s="164"/>
      <c r="G119" s="164"/>
      <c r="H119" s="164"/>
      <c r="I119" s="164"/>
      <c r="J119" s="164"/>
      <c r="K119" s="82"/>
      <c r="L119" s="144"/>
      <c r="M119" s="81"/>
      <c r="N119" s="81"/>
      <c r="O119" s="79"/>
      <c r="P119" s="53"/>
      <c r="Q119" s="136"/>
      <c r="R119" s="79"/>
      <c r="T119" s="29"/>
      <c r="U119" s="29"/>
      <c r="V119" s="29"/>
      <c r="W119" s="29"/>
      <c r="X119" s="29"/>
      <c r="Y119" s="29"/>
      <c r="Z119" s="29"/>
    </row>
    <row r="120" spans="1:26" ht="15.75" customHeight="1" x14ac:dyDescent="0.25">
      <c r="A120" s="49">
        <v>2202</v>
      </c>
      <c r="B120" s="50"/>
      <c r="C120" s="50"/>
      <c r="D120" s="50"/>
      <c r="E120" s="50"/>
      <c r="F120" s="164"/>
      <c r="G120" s="164"/>
      <c r="H120" s="164"/>
      <c r="I120" s="164"/>
      <c r="J120" s="164"/>
      <c r="K120" s="82"/>
      <c r="L120" s="144"/>
      <c r="M120" s="81"/>
      <c r="N120" s="81"/>
      <c r="O120" s="79"/>
      <c r="P120" s="56"/>
      <c r="Q120" s="136"/>
      <c r="R120" s="79"/>
      <c r="T120" s="29"/>
      <c r="U120" s="29"/>
      <c r="V120" s="29"/>
      <c r="W120" s="29"/>
      <c r="X120" s="29"/>
      <c r="Y120" s="29"/>
      <c r="Z120" s="29"/>
    </row>
    <row r="121" spans="1:26" ht="15.75" customHeight="1" x14ac:dyDescent="0.25">
      <c r="A121" s="49">
        <v>2301</v>
      </c>
      <c r="B121" s="50"/>
      <c r="C121" s="50"/>
      <c r="D121" s="50"/>
      <c r="E121" s="50"/>
      <c r="F121" s="164"/>
      <c r="G121" s="164"/>
      <c r="H121" s="164"/>
      <c r="I121" s="164"/>
      <c r="J121" s="164"/>
      <c r="K121" s="82"/>
      <c r="L121" s="144"/>
      <c r="M121" s="81"/>
      <c r="N121" s="81"/>
      <c r="O121" s="79"/>
      <c r="P121" s="56"/>
      <c r="Q121" s="136"/>
      <c r="R121" s="79"/>
      <c r="T121" s="29"/>
      <c r="U121" s="29"/>
      <c r="V121" s="29"/>
      <c r="W121" s="29"/>
      <c r="X121" s="29"/>
      <c r="Y121" s="29"/>
      <c r="Z121" s="29"/>
    </row>
    <row r="122" spans="1:26" ht="15.75" customHeight="1" x14ac:dyDescent="0.25">
      <c r="A122" s="49">
        <v>2302</v>
      </c>
      <c r="B122" s="50"/>
      <c r="C122" s="50"/>
      <c r="D122" s="50"/>
      <c r="E122" s="50"/>
      <c r="F122" s="164"/>
      <c r="G122" s="164"/>
      <c r="H122" s="164"/>
      <c r="I122" s="164"/>
      <c r="J122" s="164"/>
      <c r="K122" s="82"/>
      <c r="L122" s="144"/>
      <c r="M122" s="81"/>
      <c r="N122" s="81"/>
      <c r="O122" s="79"/>
      <c r="P122" s="56"/>
      <c r="Q122" s="136"/>
      <c r="R122" s="79"/>
      <c r="T122" s="29"/>
      <c r="U122" s="29"/>
      <c r="V122" s="29"/>
      <c r="W122" s="29"/>
      <c r="X122" s="29"/>
      <c r="Y122" s="29"/>
      <c r="Z122" s="29"/>
    </row>
    <row r="123" spans="1:26" ht="15.75" customHeight="1" x14ac:dyDescent="0.25">
      <c r="A123" s="49">
        <v>2401</v>
      </c>
      <c r="B123" s="50"/>
      <c r="C123" s="50"/>
      <c r="D123" s="50"/>
      <c r="E123" s="50"/>
      <c r="F123" s="164"/>
      <c r="G123" s="164"/>
      <c r="H123" s="164"/>
      <c r="I123" s="164"/>
      <c r="J123" s="164"/>
      <c r="K123" s="82"/>
      <c r="L123" s="144"/>
      <c r="M123" s="81"/>
      <c r="N123" s="137"/>
      <c r="O123" s="81"/>
      <c r="P123" s="137"/>
      <c r="Q123" s="138"/>
      <c r="R123" s="79"/>
      <c r="T123" s="29"/>
      <c r="U123" s="29"/>
      <c r="V123" s="29"/>
      <c r="W123" s="29"/>
      <c r="X123" s="29"/>
      <c r="Y123" s="29"/>
      <c r="Z123" s="29"/>
    </row>
    <row r="124" spans="1:26" ht="15.75" customHeight="1" x14ac:dyDescent="0.25">
      <c r="A124" s="49">
        <v>2402</v>
      </c>
      <c r="B124" s="50"/>
      <c r="C124" s="50"/>
      <c r="D124" s="50"/>
      <c r="E124" s="50"/>
      <c r="F124" s="164"/>
      <c r="G124" s="164"/>
      <c r="H124" s="164"/>
      <c r="I124" s="164"/>
      <c r="J124" s="164"/>
      <c r="K124" s="82"/>
      <c r="L124" s="144"/>
      <c r="M124" s="81"/>
      <c r="N124" s="137"/>
      <c r="O124" s="126" t="s">
        <v>63</v>
      </c>
      <c r="P124" s="127"/>
      <c r="Q124" s="128" t="str">
        <f>IF(SUM(K112:K124)=0,"",SUM(K112:K124))</f>
        <v/>
      </c>
      <c r="R124" s="129" t="s">
        <v>10</v>
      </c>
      <c r="T124" s="29"/>
      <c r="U124" s="29"/>
      <c r="V124" s="29"/>
      <c r="W124" s="29"/>
      <c r="X124" s="29"/>
      <c r="Y124" s="29"/>
      <c r="Z124" s="29"/>
    </row>
    <row r="125" spans="1:26" ht="15.75" customHeight="1" x14ac:dyDescent="0.25">
      <c r="A125" s="49">
        <v>2501</v>
      </c>
      <c r="B125" s="50"/>
      <c r="C125" s="50"/>
      <c r="D125" s="50"/>
      <c r="E125" s="50"/>
      <c r="F125" s="164"/>
      <c r="G125" s="164"/>
      <c r="H125" s="164"/>
      <c r="I125" s="164"/>
      <c r="J125" s="164"/>
      <c r="K125" s="82"/>
      <c r="L125" s="144"/>
      <c r="M125" s="81"/>
      <c r="N125" s="137"/>
      <c r="O125" s="130" t="s">
        <v>64</v>
      </c>
      <c r="P125" s="57" t="str">
        <f>IF(P124/B110=0,"",P124/B110)</f>
        <v/>
      </c>
      <c r="Q125" s="131" t="e">
        <f>IF(P124/Q124=0,"",P124/Q124)</f>
        <v>#VALUE!</v>
      </c>
      <c r="R125" s="132" t="s">
        <v>65</v>
      </c>
      <c r="T125" s="29"/>
      <c r="U125" s="29"/>
      <c r="V125" s="29"/>
      <c r="W125" s="29"/>
      <c r="X125" s="29"/>
      <c r="Y125" s="29"/>
      <c r="Z125" s="29"/>
    </row>
    <row r="126" spans="1:26" ht="15.75" customHeight="1" x14ac:dyDescent="0.25">
      <c r="A126" s="49">
        <v>2502</v>
      </c>
      <c r="B126" s="50"/>
      <c r="C126" s="50"/>
      <c r="D126" s="50"/>
      <c r="E126" s="50"/>
      <c r="F126" s="164"/>
      <c r="G126" s="164"/>
      <c r="H126" s="164"/>
      <c r="I126" s="164"/>
      <c r="J126" s="164"/>
      <c r="K126" s="82"/>
      <c r="L126" s="146"/>
      <c r="M126" s="147"/>
      <c r="N126" s="148"/>
      <c r="O126" s="92"/>
      <c r="P126" s="139"/>
      <c r="Q126" s="139"/>
      <c r="R126" s="140"/>
      <c r="T126" s="29"/>
      <c r="U126" s="29"/>
      <c r="V126" s="29"/>
      <c r="W126" s="29"/>
      <c r="X126" s="29"/>
      <c r="Y126" s="29"/>
      <c r="Z126" s="29"/>
    </row>
    <row r="127" spans="1:26" ht="18" customHeight="1" x14ac:dyDescent="0.25">
      <c r="A127" s="28"/>
      <c r="B127" s="190" t="s">
        <v>90</v>
      </c>
      <c r="C127" s="190"/>
      <c r="D127" s="190"/>
      <c r="E127" s="190"/>
      <c r="F127" s="190"/>
      <c r="G127" s="190"/>
      <c r="H127" s="190"/>
      <c r="I127" s="190"/>
      <c r="J127" s="190"/>
      <c r="K127" s="59">
        <f>SUM(K110:K123)</f>
        <v>0</v>
      </c>
      <c r="L127" s="60" t="str">
        <f>IF(K118=0,"",K118/B110)</f>
        <v/>
      </c>
      <c r="M127" s="60" t="str">
        <f>IF(K127=0,"",K127/B110)</f>
        <v/>
      </c>
      <c r="N127" s="60" t="str">
        <f>IF(K118=0,"",M127-L127)</f>
        <v/>
      </c>
      <c r="O127" s="1"/>
      <c r="P127" s="29"/>
      <c r="Q127" s="25"/>
      <c r="R127" s="1"/>
      <c r="T127" s="29"/>
      <c r="U127" s="29"/>
      <c r="V127" s="29"/>
      <c r="W127" s="29"/>
      <c r="X127" s="29"/>
      <c r="Y127" s="29"/>
      <c r="Z127" s="29"/>
    </row>
    <row r="128" spans="1:26" ht="12.75" customHeight="1" x14ac:dyDescent="0.2">
      <c r="A128" s="29"/>
      <c r="B128" s="29"/>
      <c r="C128" s="29"/>
      <c r="D128" s="29"/>
      <c r="E128" s="29"/>
      <c r="F128" s="29"/>
      <c r="G128" s="29"/>
      <c r="H128" s="29"/>
      <c r="I128" s="29"/>
      <c r="J128" s="29"/>
      <c r="K128" s="135"/>
      <c r="L128" s="1"/>
      <c r="M128" s="1"/>
      <c r="N128" s="29"/>
      <c r="O128" s="1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</row>
    <row r="129" spans="1:26" ht="12.75" customHeight="1" x14ac:dyDescent="0.2">
      <c r="A129" s="29"/>
      <c r="B129" s="29"/>
      <c r="C129" s="29"/>
      <c r="D129" s="29"/>
      <c r="E129" s="29"/>
      <c r="F129" s="29"/>
      <c r="G129" s="29"/>
      <c r="H129" s="29"/>
      <c r="I129" s="29"/>
      <c r="J129" s="29"/>
      <c r="K129" s="135"/>
      <c r="L129" s="1"/>
      <c r="M129" s="1"/>
      <c r="N129" s="29"/>
      <c r="O129" s="1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</row>
    <row r="130" spans="1:26" ht="26.25" customHeight="1" x14ac:dyDescent="0.4">
      <c r="B130" s="188" t="s">
        <v>101</v>
      </c>
      <c r="C130" s="189"/>
      <c r="D130" s="189"/>
      <c r="E130" s="189"/>
      <c r="F130" s="189"/>
      <c r="G130" s="189"/>
      <c r="H130" s="189"/>
      <c r="I130" s="189"/>
      <c r="J130" s="189"/>
      <c r="K130" s="123" t="s">
        <v>106</v>
      </c>
      <c r="L130" s="1"/>
      <c r="M130" s="1"/>
      <c r="N130" s="29"/>
      <c r="O130" s="1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</row>
    <row r="131" spans="1:26" ht="20.25" customHeight="1" x14ac:dyDescent="0.2">
      <c r="A131" s="192" t="s">
        <v>9</v>
      </c>
      <c r="B131" s="193" t="s">
        <v>80</v>
      </c>
      <c r="C131" s="194"/>
      <c r="D131" s="194"/>
      <c r="E131" s="194"/>
      <c r="F131" s="194"/>
      <c r="G131" s="194"/>
      <c r="H131" s="194"/>
      <c r="I131" s="194"/>
      <c r="J131" s="195"/>
      <c r="K131" s="196" t="s">
        <v>10</v>
      </c>
      <c r="L131" s="184" t="s">
        <v>2</v>
      </c>
      <c r="M131" s="184" t="s">
        <v>3</v>
      </c>
      <c r="N131" s="191" t="s">
        <v>4</v>
      </c>
      <c r="O131" s="184" t="s">
        <v>5</v>
      </c>
      <c r="P131" s="198" t="s">
        <v>6</v>
      </c>
      <c r="Q131" s="198" t="s">
        <v>7</v>
      </c>
      <c r="R131" s="184" t="s">
        <v>8</v>
      </c>
      <c r="T131" s="29"/>
      <c r="U131" s="29"/>
      <c r="V131" s="29"/>
      <c r="W131" s="29"/>
      <c r="X131" s="29"/>
      <c r="Y131" s="29"/>
      <c r="Z131" s="29"/>
    </row>
    <row r="132" spans="1:26" ht="15.75" customHeight="1" x14ac:dyDescent="0.25">
      <c r="A132" s="185"/>
      <c r="B132" s="49" t="s">
        <v>81</v>
      </c>
      <c r="C132" s="49" t="s">
        <v>82</v>
      </c>
      <c r="D132" s="49" t="s">
        <v>83</v>
      </c>
      <c r="E132" s="49" t="s">
        <v>84</v>
      </c>
      <c r="F132" s="49" t="s">
        <v>85</v>
      </c>
      <c r="G132" s="49" t="s">
        <v>86</v>
      </c>
      <c r="H132" s="49" t="s">
        <v>87</v>
      </c>
      <c r="I132" s="49" t="s">
        <v>88</v>
      </c>
      <c r="J132" s="49" t="s">
        <v>89</v>
      </c>
      <c r="K132" s="197"/>
      <c r="L132" s="185"/>
      <c r="M132" s="185"/>
      <c r="N132" s="185"/>
      <c r="O132" s="185"/>
      <c r="P132" s="185"/>
      <c r="Q132" s="185"/>
      <c r="R132" s="185"/>
      <c r="T132" s="29"/>
      <c r="U132" s="29"/>
      <c r="V132" s="29"/>
      <c r="W132" s="29"/>
      <c r="X132" s="29"/>
      <c r="Y132" s="29"/>
      <c r="Z132" s="29"/>
    </row>
    <row r="133" spans="1:26" ht="15.75" customHeight="1" x14ac:dyDescent="0.25">
      <c r="A133" s="49">
        <v>1801</v>
      </c>
      <c r="B133" s="50">
        <v>33</v>
      </c>
      <c r="C133" s="50"/>
      <c r="D133" s="50"/>
      <c r="E133" s="50"/>
      <c r="F133" s="164"/>
      <c r="G133" s="164"/>
      <c r="H133" s="164"/>
      <c r="I133" s="164"/>
      <c r="J133" s="164"/>
      <c r="K133" s="82"/>
      <c r="L133" s="141"/>
      <c r="M133" s="142"/>
      <c r="N133" s="143"/>
      <c r="O133" s="133"/>
      <c r="P133" s="51">
        <f>B133</f>
        <v>33</v>
      </c>
      <c r="Q133" s="134"/>
      <c r="R133" s="133"/>
      <c r="T133" s="29"/>
      <c r="U133" s="29"/>
      <c r="V133" s="29"/>
      <c r="W133" s="29"/>
      <c r="X133" s="29"/>
      <c r="Y133" s="29"/>
      <c r="Z133" s="29"/>
    </row>
    <row r="134" spans="1:26" ht="15.75" customHeight="1" x14ac:dyDescent="0.25">
      <c r="A134" s="49">
        <v>1802</v>
      </c>
      <c r="B134" s="50"/>
      <c r="C134" s="50">
        <v>20</v>
      </c>
      <c r="D134" s="50"/>
      <c r="E134" s="50"/>
      <c r="F134" s="164"/>
      <c r="G134" s="164"/>
      <c r="H134" s="164"/>
      <c r="I134" s="164"/>
      <c r="J134" s="164"/>
      <c r="K134" s="82"/>
      <c r="L134" s="144"/>
      <c r="M134" s="81"/>
      <c r="N134" s="145"/>
      <c r="O134" s="52">
        <f>IF(C134=0,"",C134/B133)</f>
        <v>0.60606060606060608</v>
      </c>
      <c r="P134" s="53">
        <v>20</v>
      </c>
      <c r="Q134" s="124">
        <f t="shared" ref="Q134:Q136" si="10">IF(P134=0,"",P134/P133)</f>
        <v>0.60606060606060608</v>
      </c>
      <c r="R134" s="124">
        <f t="shared" ref="R134:R136" si="11">IF(P134=0,"",100%-Q134)</f>
        <v>0.39393939393939392</v>
      </c>
      <c r="T134" s="29"/>
      <c r="U134" s="29"/>
      <c r="V134" s="29"/>
      <c r="W134" s="29"/>
      <c r="X134" s="29"/>
      <c r="Y134" s="29"/>
      <c r="Z134" s="29"/>
    </row>
    <row r="135" spans="1:26" ht="15.75" customHeight="1" x14ac:dyDescent="0.25">
      <c r="A135" s="49">
        <v>1901</v>
      </c>
      <c r="B135" s="50"/>
      <c r="C135" s="50"/>
      <c r="D135" s="50">
        <v>20</v>
      </c>
      <c r="E135" s="50"/>
      <c r="F135" s="164"/>
      <c r="G135" s="164"/>
      <c r="H135" s="164"/>
      <c r="I135" s="164"/>
      <c r="J135" s="164"/>
      <c r="K135" s="82"/>
      <c r="L135" s="144"/>
      <c r="M135" s="81"/>
      <c r="N135" s="145"/>
      <c r="O135" s="52">
        <f>IF(D135=0,"",D135/C134)</f>
        <v>1</v>
      </c>
      <c r="P135" s="53">
        <v>20</v>
      </c>
      <c r="Q135" s="124">
        <f t="shared" si="10"/>
        <v>1</v>
      </c>
      <c r="R135" s="124">
        <f t="shared" si="11"/>
        <v>0</v>
      </c>
      <c r="S135" s="8">
        <f>P135/P133</f>
        <v>0.60606060606060608</v>
      </c>
      <c r="T135" s="29"/>
      <c r="U135" s="29"/>
      <c r="V135" s="29"/>
      <c r="W135" s="29"/>
      <c r="X135" s="29"/>
      <c r="Y135" s="29"/>
      <c r="Z135" s="29"/>
    </row>
    <row r="136" spans="1:26" ht="15.75" customHeight="1" x14ac:dyDescent="0.25">
      <c r="A136" s="49">
        <v>1902</v>
      </c>
      <c r="B136" s="50"/>
      <c r="C136" s="50"/>
      <c r="D136" s="50"/>
      <c r="E136" s="50">
        <v>13</v>
      </c>
      <c r="F136" s="164"/>
      <c r="G136" s="164"/>
      <c r="H136" s="164"/>
      <c r="I136" s="164"/>
      <c r="J136" s="164"/>
      <c r="K136" s="82"/>
      <c r="L136" s="144"/>
      <c r="M136" s="81"/>
      <c r="N136" s="145"/>
      <c r="O136" s="52">
        <f>IF(E136=0,"",E136/D135)</f>
        <v>0.65</v>
      </c>
      <c r="P136" s="53">
        <v>20</v>
      </c>
      <c r="Q136" s="124">
        <f t="shared" si="10"/>
        <v>1</v>
      </c>
      <c r="R136" s="124">
        <f t="shared" si="11"/>
        <v>0</v>
      </c>
      <c r="T136" s="29"/>
      <c r="U136" s="29"/>
      <c r="V136" s="29"/>
      <c r="W136" s="29"/>
      <c r="X136" s="29"/>
      <c r="Y136" s="29"/>
      <c r="Z136" s="29"/>
    </row>
    <row r="137" spans="1:26" ht="15.75" customHeight="1" x14ac:dyDescent="0.25">
      <c r="A137" s="49">
        <v>2001</v>
      </c>
      <c r="B137" s="50"/>
      <c r="C137" s="50"/>
      <c r="D137" s="50"/>
      <c r="E137" s="50">
        <v>13</v>
      </c>
      <c r="F137" s="164"/>
      <c r="G137" s="164"/>
      <c r="H137" s="164"/>
      <c r="I137" s="164"/>
      <c r="J137" s="164"/>
      <c r="K137" s="82"/>
      <c r="L137" s="144"/>
      <c r="M137" s="81"/>
      <c r="N137" s="81"/>
      <c r="O137" s="79"/>
      <c r="P137" s="53">
        <v>17</v>
      </c>
      <c r="Q137" s="136"/>
      <c r="R137" s="79"/>
      <c r="T137" s="29"/>
      <c r="U137" s="29"/>
      <c r="V137" s="29"/>
      <c r="W137" s="29"/>
      <c r="X137" s="29"/>
      <c r="Y137" s="29"/>
      <c r="Z137" s="29"/>
    </row>
    <row r="138" spans="1:26" ht="15.75" customHeight="1" x14ac:dyDescent="0.25">
      <c r="A138" s="49">
        <v>2002</v>
      </c>
      <c r="B138" s="50"/>
      <c r="C138" s="50"/>
      <c r="D138" s="50"/>
      <c r="E138" s="50">
        <v>13</v>
      </c>
      <c r="F138" s="164"/>
      <c r="G138" s="164"/>
      <c r="H138" s="164"/>
      <c r="I138" s="164"/>
      <c r="J138" s="164"/>
      <c r="K138" s="82"/>
      <c r="L138" s="144"/>
      <c r="M138" s="81"/>
      <c r="N138" s="81"/>
      <c r="O138" s="79"/>
      <c r="P138" s="53">
        <v>13</v>
      </c>
      <c r="Q138" s="136"/>
      <c r="R138" s="79"/>
      <c r="T138" s="29"/>
      <c r="U138" s="29"/>
      <c r="V138" s="29"/>
      <c r="W138" s="29"/>
      <c r="X138" s="29"/>
      <c r="Y138" s="29"/>
      <c r="Z138" s="29"/>
    </row>
    <row r="139" spans="1:26" ht="15.75" customHeight="1" x14ac:dyDescent="0.25">
      <c r="A139" s="49">
        <v>2101</v>
      </c>
      <c r="B139" s="50"/>
      <c r="C139" s="50"/>
      <c r="D139" s="50"/>
      <c r="E139" s="50">
        <v>4</v>
      </c>
      <c r="F139" s="164"/>
      <c r="G139" s="164"/>
      <c r="H139" s="164"/>
      <c r="I139" s="164"/>
      <c r="J139" s="164"/>
      <c r="K139" s="82"/>
      <c r="L139" s="144"/>
      <c r="M139" s="81"/>
      <c r="N139" s="81"/>
      <c r="O139" s="79"/>
      <c r="P139" s="53">
        <v>4</v>
      </c>
      <c r="Q139" s="136"/>
      <c r="R139" s="79"/>
      <c r="T139" s="29"/>
      <c r="U139" s="29"/>
      <c r="V139" s="29"/>
      <c r="W139" s="29"/>
      <c r="X139" s="29"/>
      <c r="Y139" s="29"/>
      <c r="Z139" s="29"/>
    </row>
    <row r="140" spans="1:26" ht="15.75" customHeight="1" x14ac:dyDescent="0.25">
      <c r="A140" s="49">
        <v>2102</v>
      </c>
      <c r="B140" s="50"/>
      <c r="C140" s="50"/>
      <c r="D140" s="50"/>
      <c r="E140" s="50"/>
      <c r="F140" s="164"/>
      <c r="G140" s="164"/>
      <c r="H140" s="164"/>
      <c r="I140" s="164"/>
      <c r="J140" s="164"/>
      <c r="K140" s="82"/>
      <c r="L140" s="144"/>
      <c r="M140" s="81"/>
      <c r="N140" s="81"/>
      <c r="O140" s="79"/>
      <c r="P140" s="53"/>
      <c r="Q140" s="136"/>
      <c r="R140" s="79"/>
      <c r="T140" s="29"/>
      <c r="U140" s="29"/>
      <c r="V140" s="29"/>
      <c r="W140" s="29"/>
      <c r="X140" s="29"/>
      <c r="Y140" s="29"/>
      <c r="Z140" s="29"/>
    </row>
    <row r="141" spans="1:26" ht="15.75" customHeight="1" x14ac:dyDescent="0.25">
      <c r="A141" s="49">
        <v>2201</v>
      </c>
      <c r="B141" s="50"/>
      <c r="C141" s="50"/>
      <c r="D141" s="50"/>
      <c r="E141" s="50"/>
      <c r="F141" s="164"/>
      <c r="G141" s="164"/>
      <c r="H141" s="164"/>
      <c r="I141" s="164"/>
      <c r="J141" s="164"/>
      <c r="K141" s="82"/>
      <c r="L141" s="144"/>
      <c r="M141" s="81"/>
      <c r="N141" s="81"/>
      <c r="O141" s="79"/>
      <c r="P141" s="53"/>
      <c r="Q141" s="136"/>
      <c r="R141" s="79"/>
      <c r="T141" s="29"/>
      <c r="U141" s="29"/>
      <c r="V141" s="29"/>
      <c r="W141" s="29"/>
      <c r="X141" s="29"/>
      <c r="Y141" s="29"/>
      <c r="Z141" s="29"/>
    </row>
    <row r="142" spans="1:26" ht="15.75" customHeight="1" x14ac:dyDescent="0.25">
      <c r="A142" s="49">
        <v>2202</v>
      </c>
      <c r="B142" s="50"/>
      <c r="C142" s="50"/>
      <c r="D142" s="50"/>
      <c r="E142" s="50"/>
      <c r="F142" s="164"/>
      <c r="G142" s="164"/>
      <c r="H142" s="164"/>
      <c r="I142" s="164"/>
      <c r="J142" s="164"/>
      <c r="K142" s="82"/>
      <c r="L142" s="144"/>
      <c r="M142" s="81"/>
      <c r="N142" s="81"/>
      <c r="O142" s="79"/>
      <c r="P142" s="56"/>
      <c r="Q142" s="136"/>
      <c r="R142" s="79"/>
      <c r="T142" s="29"/>
      <c r="U142" s="29"/>
      <c r="V142" s="29"/>
      <c r="W142" s="29"/>
      <c r="X142" s="29"/>
      <c r="Y142" s="29"/>
      <c r="Z142" s="29"/>
    </row>
    <row r="143" spans="1:26" ht="15.75" customHeight="1" x14ac:dyDescent="0.25">
      <c r="A143" s="49">
        <v>2301</v>
      </c>
      <c r="B143" s="50"/>
      <c r="C143" s="50"/>
      <c r="D143" s="50"/>
      <c r="E143" s="50"/>
      <c r="F143" s="164"/>
      <c r="G143" s="164"/>
      <c r="H143" s="164"/>
      <c r="I143" s="164"/>
      <c r="J143" s="164"/>
      <c r="K143" s="82"/>
      <c r="L143" s="144"/>
      <c r="M143" s="81"/>
      <c r="N143" s="81"/>
      <c r="O143" s="79"/>
      <c r="P143" s="56"/>
      <c r="Q143" s="136"/>
      <c r="R143" s="79"/>
      <c r="T143" s="29"/>
      <c r="U143" s="29"/>
      <c r="V143" s="29"/>
      <c r="W143" s="29"/>
      <c r="X143" s="29"/>
      <c r="Y143" s="29"/>
      <c r="Z143" s="29"/>
    </row>
    <row r="144" spans="1:26" ht="15.75" customHeight="1" x14ac:dyDescent="0.25">
      <c r="A144" s="49">
        <v>2302</v>
      </c>
      <c r="B144" s="50"/>
      <c r="C144" s="50"/>
      <c r="D144" s="50"/>
      <c r="E144" s="50"/>
      <c r="F144" s="164"/>
      <c r="G144" s="164"/>
      <c r="H144" s="164"/>
      <c r="I144" s="164"/>
      <c r="J144" s="164"/>
      <c r="K144" s="82"/>
      <c r="L144" s="144"/>
      <c r="M144" s="81"/>
      <c r="N144" s="81"/>
      <c r="O144" s="79"/>
      <c r="P144" s="56"/>
      <c r="Q144" s="136"/>
      <c r="R144" s="79"/>
      <c r="T144" s="29"/>
      <c r="U144" s="29"/>
      <c r="V144" s="29"/>
      <c r="W144" s="29"/>
      <c r="X144" s="29"/>
      <c r="Y144" s="29"/>
      <c r="Z144" s="29"/>
    </row>
    <row r="145" spans="1:26" ht="15.75" customHeight="1" x14ac:dyDescent="0.25">
      <c r="A145" s="49">
        <v>2401</v>
      </c>
      <c r="B145" s="50"/>
      <c r="C145" s="50"/>
      <c r="D145" s="50"/>
      <c r="E145" s="50"/>
      <c r="F145" s="164"/>
      <c r="G145" s="164"/>
      <c r="H145" s="164"/>
      <c r="I145" s="164"/>
      <c r="J145" s="164"/>
      <c r="K145" s="82"/>
      <c r="L145" s="144"/>
      <c r="M145" s="81"/>
      <c r="N145" s="137"/>
      <c r="O145" s="81"/>
      <c r="P145" s="137"/>
      <c r="Q145" s="138"/>
      <c r="R145" s="79"/>
      <c r="T145" s="29"/>
      <c r="U145" s="29"/>
      <c r="V145" s="29"/>
      <c r="W145" s="29"/>
      <c r="X145" s="29"/>
      <c r="Y145" s="29"/>
      <c r="Z145" s="29"/>
    </row>
    <row r="146" spans="1:26" ht="15.75" customHeight="1" x14ac:dyDescent="0.25">
      <c r="A146" s="49">
        <v>2402</v>
      </c>
      <c r="B146" s="50"/>
      <c r="C146" s="50"/>
      <c r="D146" s="50"/>
      <c r="E146" s="50"/>
      <c r="F146" s="164"/>
      <c r="G146" s="164"/>
      <c r="H146" s="164"/>
      <c r="I146" s="164"/>
      <c r="J146" s="164"/>
      <c r="K146" s="82"/>
      <c r="L146" s="144"/>
      <c r="M146" s="81"/>
      <c r="N146" s="137"/>
      <c r="O146" s="126" t="s">
        <v>63</v>
      </c>
      <c r="P146" s="127"/>
      <c r="Q146" s="128" t="str">
        <f>IF(SUM(K135:K146)=0,"",SUM(K135:K146))</f>
        <v/>
      </c>
      <c r="R146" s="129" t="s">
        <v>10</v>
      </c>
      <c r="T146" s="29"/>
      <c r="U146" s="29"/>
      <c r="V146" s="29"/>
      <c r="W146" s="29"/>
      <c r="X146" s="29"/>
      <c r="Y146" s="29"/>
      <c r="Z146" s="29"/>
    </row>
    <row r="147" spans="1:26" ht="15.75" customHeight="1" x14ac:dyDescent="0.25">
      <c r="A147" s="49">
        <v>2501</v>
      </c>
      <c r="B147" s="50"/>
      <c r="C147" s="50"/>
      <c r="D147" s="50"/>
      <c r="E147" s="50"/>
      <c r="F147" s="164"/>
      <c r="G147" s="164"/>
      <c r="H147" s="164"/>
      <c r="I147" s="164"/>
      <c r="J147" s="164"/>
      <c r="K147" s="82"/>
      <c r="L147" s="144"/>
      <c r="M147" s="81"/>
      <c r="N147" s="137"/>
      <c r="O147" s="130" t="s">
        <v>64</v>
      </c>
      <c r="P147" s="57" t="str">
        <f>IF(P146/B133=0,"",P146/B133)</f>
        <v/>
      </c>
      <c r="Q147" s="131" t="e">
        <f>IF(P146/Q146=0,"",P146/Q146)</f>
        <v>#VALUE!</v>
      </c>
      <c r="R147" s="132" t="s">
        <v>65</v>
      </c>
      <c r="T147" s="29"/>
      <c r="U147" s="29"/>
      <c r="V147" s="29"/>
      <c r="W147" s="29"/>
      <c r="X147" s="29"/>
      <c r="Y147" s="29"/>
      <c r="Z147" s="29"/>
    </row>
    <row r="148" spans="1:26" ht="15.75" customHeight="1" x14ac:dyDescent="0.25">
      <c r="A148" s="49">
        <v>2502</v>
      </c>
      <c r="B148" s="50"/>
      <c r="C148" s="50"/>
      <c r="D148" s="50"/>
      <c r="E148" s="50"/>
      <c r="F148" s="164"/>
      <c r="G148" s="164"/>
      <c r="H148" s="164"/>
      <c r="I148" s="164"/>
      <c r="J148" s="164"/>
      <c r="K148" s="82"/>
      <c r="L148" s="146"/>
      <c r="M148" s="147"/>
      <c r="N148" s="148"/>
      <c r="O148" s="92"/>
      <c r="P148" s="139"/>
      <c r="Q148" s="139"/>
      <c r="R148" s="140"/>
      <c r="T148" s="29"/>
      <c r="U148" s="29"/>
      <c r="V148" s="29"/>
      <c r="W148" s="29"/>
      <c r="X148" s="29"/>
      <c r="Y148" s="29"/>
      <c r="Z148" s="29"/>
    </row>
    <row r="149" spans="1:26" ht="18" customHeight="1" x14ac:dyDescent="0.25">
      <c r="A149" s="28"/>
      <c r="B149" s="190" t="s">
        <v>90</v>
      </c>
      <c r="C149" s="190"/>
      <c r="D149" s="190"/>
      <c r="E149" s="190"/>
      <c r="F149" s="190"/>
      <c r="G149" s="190"/>
      <c r="H149" s="190"/>
      <c r="I149" s="190"/>
      <c r="J149" s="190"/>
      <c r="K149" s="59">
        <f>SUM(K133:K145)</f>
        <v>0</v>
      </c>
      <c r="L149" s="60" t="str">
        <f>IF(K140=0,"",K140/B133)</f>
        <v/>
      </c>
      <c r="M149" s="60" t="str">
        <f>IF(K149=0,"",K149/B133)</f>
        <v/>
      </c>
      <c r="N149" s="60" t="str">
        <f>IF(K140=0,"",M149-L149)</f>
        <v/>
      </c>
      <c r="O149" s="1"/>
      <c r="P149" s="29"/>
      <c r="Q149" s="25"/>
      <c r="R149" s="1"/>
      <c r="T149" s="29"/>
      <c r="U149" s="29"/>
      <c r="V149" s="29"/>
      <c r="W149" s="29"/>
      <c r="X149" s="29"/>
      <c r="Y149" s="29"/>
      <c r="Z149" s="29"/>
    </row>
    <row r="150" spans="1:26" ht="12.75" customHeight="1" x14ac:dyDescent="0.2">
      <c r="A150" s="29"/>
      <c r="B150" s="29"/>
      <c r="C150" s="29"/>
      <c r="D150" s="29"/>
      <c r="E150" s="29"/>
      <c r="F150" s="29"/>
      <c r="G150" s="29"/>
      <c r="H150" s="29"/>
      <c r="I150" s="29"/>
      <c r="J150" s="29"/>
      <c r="K150" s="135"/>
      <c r="L150" s="1"/>
      <c r="M150" s="1"/>
      <c r="N150" s="29"/>
      <c r="O150" s="1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</row>
    <row r="151" spans="1:26" ht="12.75" customHeight="1" x14ac:dyDescent="0.2">
      <c r="A151" s="29"/>
      <c r="B151" s="29"/>
      <c r="C151" s="29"/>
      <c r="D151" s="29"/>
      <c r="E151" s="29"/>
      <c r="F151" s="29"/>
      <c r="G151" s="29"/>
      <c r="H151" s="29"/>
      <c r="I151" s="29"/>
      <c r="J151" s="29"/>
      <c r="K151" s="135"/>
      <c r="L151" s="1"/>
      <c r="M151" s="1"/>
      <c r="N151" s="29"/>
      <c r="O151" s="1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</row>
    <row r="152" spans="1:26" ht="26.25" customHeight="1" x14ac:dyDescent="0.4">
      <c r="B152" s="188" t="s">
        <v>101</v>
      </c>
      <c r="C152" s="189"/>
      <c r="D152" s="189"/>
      <c r="E152" s="189"/>
      <c r="F152" s="189"/>
      <c r="G152" s="189"/>
      <c r="H152" s="189"/>
      <c r="I152" s="189"/>
      <c r="J152" s="189"/>
      <c r="K152" s="123" t="s">
        <v>107</v>
      </c>
      <c r="L152" s="1"/>
      <c r="M152" s="1"/>
      <c r="N152" s="29"/>
      <c r="O152" s="1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</row>
    <row r="153" spans="1:26" ht="20.25" customHeight="1" x14ac:dyDescent="0.2">
      <c r="A153" s="192" t="s">
        <v>9</v>
      </c>
      <c r="B153" s="193" t="s">
        <v>80</v>
      </c>
      <c r="C153" s="194"/>
      <c r="D153" s="194"/>
      <c r="E153" s="194"/>
      <c r="F153" s="194"/>
      <c r="G153" s="194"/>
      <c r="H153" s="194"/>
      <c r="I153" s="194"/>
      <c r="J153" s="195"/>
      <c r="K153" s="196" t="s">
        <v>10</v>
      </c>
      <c r="L153" s="184" t="s">
        <v>2</v>
      </c>
      <c r="M153" s="184" t="s">
        <v>3</v>
      </c>
      <c r="N153" s="191" t="s">
        <v>4</v>
      </c>
      <c r="O153" s="184" t="s">
        <v>5</v>
      </c>
      <c r="P153" s="198" t="s">
        <v>6</v>
      </c>
      <c r="Q153" s="198" t="s">
        <v>7</v>
      </c>
      <c r="R153" s="184" t="s">
        <v>8</v>
      </c>
      <c r="T153" s="29"/>
      <c r="U153" s="29"/>
      <c r="V153" s="29"/>
      <c r="W153" s="29"/>
      <c r="X153" s="29"/>
      <c r="Y153" s="29"/>
      <c r="Z153" s="29"/>
    </row>
    <row r="154" spans="1:26" ht="15.75" customHeight="1" x14ac:dyDescent="0.25">
      <c r="A154" s="185"/>
      <c r="B154" s="49" t="s">
        <v>81</v>
      </c>
      <c r="C154" s="49" t="s">
        <v>82</v>
      </c>
      <c r="D154" s="49" t="s">
        <v>83</v>
      </c>
      <c r="E154" s="49" t="s">
        <v>84</v>
      </c>
      <c r="F154" s="49" t="s">
        <v>85</v>
      </c>
      <c r="G154" s="49" t="s">
        <v>86</v>
      </c>
      <c r="H154" s="49" t="s">
        <v>87</v>
      </c>
      <c r="I154" s="49" t="s">
        <v>88</v>
      </c>
      <c r="J154" s="49" t="s">
        <v>89</v>
      </c>
      <c r="K154" s="197"/>
      <c r="L154" s="185"/>
      <c r="M154" s="185"/>
      <c r="N154" s="185"/>
      <c r="O154" s="185"/>
      <c r="P154" s="185"/>
      <c r="Q154" s="185"/>
      <c r="R154" s="185"/>
      <c r="T154" s="29"/>
      <c r="U154" s="29"/>
      <c r="V154" s="29"/>
      <c r="W154" s="29"/>
      <c r="X154" s="29"/>
      <c r="Y154" s="29"/>
      <c r="Z154" s="29"/>
    </row>
    <row r="155" spans="1:26" ht="15.75" customHeight="1" x14ac:dyDescent="0.25">
      <c r="A155" s="49">
        <v>1802</v>
      </c>
      <c r="B155" s="50">
        <v>32</v>
      </c>
      <c r="C155" s="50"/>
      <c r="D155" s="50"/>
      <c r="E155" s="50"/>
      <c r="F155" s="164"/>
      <c r="G155" s="164"/>
      <c r="H155" s="164"/>
      <c r="I155" s="164"/>
      <c r="J155" s="164"/>
      <c r="K155" s="82"/>
      <c r="L155" s="141"/>
      <c r="M155" s="142"/>
      <c r="N155" s="143"/>
      <c r="O155" s="133"/>
      <c r="P155" s="51">
        <f>B155</f>
        <v>32</v>
      </c>
      <c r="Q155" s="134"/>
      <c r="R155" s="133"/>
      <c r="T155" s="29"/>
      <c r="U155" s="29"/>
      <c r="V155" s="29"/>
      <c r="W155" s="29"/>
      <c r="X155" s="29"/>
      <c r="Y155" s="29"/>
      <c r="Z155" s="29"/>
    </row>
    <row r="156" spans="1:26" ht="15.75" customHeight="1" x14ac:dyDescent="0.25">
      <c r="A156" s="49">
        <v>1901</v>
      </c>
      <c r="B156" s="50"/>
      <c r="C156" s="50">
        <v>13</v>
      </c>
      <c r="D156" s="50"/>
      <c r="E156" s="50"/>
      <c r="F156" s="164"/>
      <c r="G156" s="164"/>
      <c r="H156" s="164"/>
      <c r="I156" s="164"/>
      <c r="J156" s="164"/>
      <c r="K156" s="82"/>
      <c r="L156" s="144"/>
      <c r="M156" s="81"/>
      <c r="N156" s="145"/>
      <c r="O156" s="52">
        <f>IF(C156=0,"",C156/B155)</f>
        <v>0.40625</v>
      </c>
      <c r="P156" s="53">
        <v>13</v>
      </c>
      <c r="Q156" s="124">
        <f t="shared" ref="Q156:Q158" si="12">IF(P156=0,"",P156/P155)</f>
        <v>0.40625</v>
      </c>
      <c r="R156" s="124">
        <f t="shared" ref="R156:R158" si="13">IF(P156=0,"",100%-Q156)</f>
        <v>0.59375</v>
      </c>
      <c r="T156" s="29"/>
      <c r="U156" s="29"/>
      <c r="V156" s="29"/>
      <c r="W156" s="29"/>
      <c r="X156" s="29"/>
      <c r="Y156" s="29"/>
      <c r="Z156" s="29"/>
    </row>
    <row r="157" spans="1:26" ht="15.75" customHeight="1" x14ac:dyDescent="0.25">
      <c r="A157" s="49">
        <v>1902</v>
      </c>
      <c r="B157" s="50"/>
      <c r="C157" s="50"/>
      <c r="D157" s="50">
        <v>12</v>
      </c>
      <c r="E157" s="50"/>
      <c r="F157" s="164"/>
      <c r="G157" s="164"/>
      <c r="H157" s="164"/>
      <c r="I157" s="164"/>
      <c r="J157" s="164"/>
      <c r="K157" s="82"/>
      <c r="L157" s="144"/>
      <c r="M157" s="81"/>
      <c r="N157" s="145"/>
      <c r="O157" s="52">
        <f>IF(D157=0,"",D157/C156)</f>
        <v>0.92307692307692313</v>
      </c>
      <c r="P157" s="53">
        <v>12</v>
      </c>
      <c r="Q157" s="124">
        <f t="shared" si="12"/>
        <v>0.92307692307692313</v>
      </c>
      <c r="R157" s="124">
        <f t="shared" si="13"/>
        <v>7.6923076923076872E-2</v>
      </c>
      <c r="S157" s="8">
        <f>P157/P155</f>
        <v>0.375</v>
      </c>
      <c r="T157" s="29"/>
      <c r="U157" s="29"/>
      <c r="V157" s="29"/>
      <c r="W157" s="29"/>
      <c r="X157" s="29"/>
      <c r="Y157" s="29"/>
      <c r="Z157" s="29"/>
    </row>
    <row r="158" spans="1:26" ht="15.75" customHeight="1" x14ac:dyDescent="0.25">
      <c r="A158" s="49">
        <v>2001</v>
      </c>
      <c r="B158" s="50"/>
      <c r="C158" s="50"/>
      <c r="D158" s="50"/>
      <c r="E158" s="50">
        <v>11</v>
      </c>
      <c r="F158" s="164"/>
      <c r="G158" s="164"/>
      <c r="H158" s="164"/>
      <c r="I158" s="164"/>
      <c r="J158" s="164"/>
      <c r="K158" s="82"/>
      <c r="L158" s="144"/>
      <c r="M158" s="81"/>
      <c r="N158" s="145"/>
      <c r="O158" s="52">
        <f>IF(E158=0,"",E158/D157)</f>
        <v>0.91666666666666663</v>
      </c>
      <c r="P158" s="53">
        <v>12</v>
      </c>
      <c r="Q158" s="124">
        <f t="shared" si="12"/>
        <v>1</v>
      </c>
      <c r="R158" s="124">
        <f t="shared" si="13"/>
        <v>0</v>
      </c>
      <c r="T158" s="29"/>
      <c r="U158" s="29"/>
      <c r="V158" s="29"/>
      <c r="W158" s="29"/>
      <c r="X158" s="29"/>
      <c r="Y158" s="29"/>
      <c r="Z158" s="29"/>
    </row>
    <row r="159" spans="1:26" ht="15.75" customHeight="1" x14ac:dyDescent="0.25">
      <c r="A159" s="49">
        <v>2002</v>
      </c>
      <c r="B159" s="50"/>
      <c r="C159" s="50"/>
      <c r="D159" s="50"/>
      <c r="E159" s="50">
        <v>11</v>
      </c>
      <c r="F159" s="164"/>
      <c r="G159" s="164"/>
      <c r="H159" s="164"/>
      <c r="I159" s="164"/>
      <c r="J159" s="164"/>
      <c r="K159" s="82"/>
      <c r="L159" s="144"/>
      <c r="M159" s="81"/>
      <c r="N159" s="81"/>
      <c r="O159" s="79"/>
      <c r="P159" s="53">
        <v>11</v>
      </c>
      <c r="Q159" s="136"/>
      <c r="R159" s="79"/>
      <c r="T159" s="29"/>
      <c r="U159" s="29"/>
      <c r="V159" s="29"/>
      <c r="W159" s="29"/>
      <c r="X159" s="29"/>
      <c r="Y159" s="29"/>
      <c r="Z159" s="29"/>
    </row>
    <row r="160" spans="1:26" ht="15.75" customHeight="1" x14ac:dyDescent="0.25">
      <c r="A160" s="49">
        <v>2101</v>
      </c>
      <c r="B160" s="50"/>
      <c r="C160" s="50"/>
      <c r="D160" s="50"/>
      <c r="E160" s="50">
        <v>11</v>
      </c>
      <c r="F160" s="164"/>
      <c r="G160" s="164"/>
      <c r="H160" s="164"/>
      <c r="I160" s="164"/>
      <c r="J160" s="164"/>
      <c r="K160" s="82"/>
      <c r="L160" s="144"/>
      <c r="M160" s="81"/>
      <c r="N160" s="81"/>
      <c r="O160" s="79"/>
      <c r="P160" s="53">
        <v>11</v>
      </c>
      <c r="Q160" s="136"/>
      <c r="R160" s="79"/>
      <c r="T160" s="29"/>
      <c r="U160" s="29"/>
      <c r="V160" s="29"/>
      <c r="W160" s="29"/>
      <c r="X160" s="29"/>
      <c r="Y160" s="29"/>
      <c r="Z160" s="29"/>
    </row>
    <row r="161" spans="1:26" ht="15.75" customHeight="1" x14ac:dyDescent="0.25">
      <c r="A161" s="49">
        <v>2102</v>
      </c>
      <c r="B161" s="50"/>
      <c r="C161" s="50"/>
      <c r="D161" s="50"/>
      <c r="E161" s="50">
        <v>3</v>
      </c>
      <c r="F161" s="164"/>
      <c r="G161" s="164"/>
      <c r="H161" s="164"/>
      <c r="I161" s="164"/>
      <c r="J161" s="164"/>
      <c r="K161" s="82"/>
      <c r="L161" s="144"/>
      <c r="M161" s="81"/>
      <c r="N161" s="81"/>
      <c r="O161" s="79"/>
      <c r="P161" s="53">
        <v>3</v>
      </c>
      <c r="Q161" s="136"/>
      <c r="R161" s="79"/>
      <c r="T161" s="29"/>
      <c r="U161" s="29"/>
      <c r="V161" s="29"/>
      <c r="W161" s="29"/>
      <c r="X161" s="29"/>
      <c r="Y161" s="29"/>
      <c r="Z161" s="29"/>
    </row>
    <row r="162" spans="1:26" ht="15.75" customHeight="1" x14ac:dyDescent="0.25">
      <c r="A162" s="49">
        <v>2201</v>
      </c>
      <c r="B162" s="50"/>
      <c r="C162" s="50"/>
      <c r="D162" s="50"/>
      <c r="E162" s="50"/>
      <c r="F162" s="164"/>
      <c r="G162" s="164"/>
      <c r="H162" s="164"/>
      <c r="I162" s="164"/>
      <c r="J162" s="164"/>
      <c r="K162" s="82"/>
      <c r="L162" s="144"/>
      <c r="M162" s="81"/>
      <c r="N162" s="81"/>
      <c r="O162" s="79"/>
      <c r="P162" s="53"/>
      <c r="Q162" s="136"/>
      <c r="R162" s="79"/>
      <c r="T162" s="29"/>
      <c r="U162" s="29"/>
      <c r="V162" s="29"/>
      <c r="W162" s="29"/>
      <c r="X162" s="29"/>
      <c r="Y162" s="29"/>
      <c r="Z162" s="29"/>
    </row>
    <row r="163" spans="1:26" ht="15.75" customHeight="1" x14ac:dyDescent="0.25">
      <c r="A163" s="49">
        <v>2202</v>
      </c>
      <c r="B163" s="50"/>
      <c r="C163" s="50"/>
      <c r="D163" s="50"/>
      <c r="E163" s="50"/>
      <c r="F163" s="164"/>
      <c r="G163" s="164"/>
      <c r="H163" s="164"/>
      <c r="I163" s="164"/>
      <c r="J163" s="164"/>
      <c r="K163" s="82"/>
      <c r="L163" s="144"/>
      <c r="M163" s="81"/>
      <c r="N163" s="81"/>
      <c r="O163" s="79"/>
      <c r="P163" s="53"/>
      <c r="Q163" s="136"/>
      <c r="R163" s="79"/>
      <c r="T163" s="29"/>
      <c r="U163" s="29"/>
      <c r="V163" s="29"/>
      <c r="W163" s="29"/>
      <c r="X163" s="29"/>
      <c r="Y163" s="29"/>
      <c r="Z163" s="29"/>
    </row>
    <row r="164" spans="1:26" ht="15.75" customHeight="1" x14ac:dyDescent="0.25">
      <c r="A164" s="49">
        <v>2301</v>
      </c>
      <c r="B164" s="50"/>
      <c r="C164" s="50"/>
      <c r="D164" s="50"/>
      <c r="E164" s="50"/>
      <c r="F164" s="164"/>
      <c r="G164" s="164"/>
      <c r="H164" s="164"/>
      <c r="I164" s="164"/>
      <c r="J164" s="164"/>
      <c r="K164" s="82"/>
      <c r="L164" s="144"/>
      <c r="M164" s="81"/>
      <c r="N164" s="81"/>
      <c r="O164" s="79"/>
      <c r="P164" s="56"/>
      <c r="Q164" s="136"/>
      <c r="R164" s="79"/>
      <c r="T164" s="29"/>
      <c r="U164" s="29"/>
      <c r="V164" s="29"/>
      <c r="W164" s="29"/>
      <c r="X164" s="29"/>
      <c r="Y164" s="29"/>
      <c r="Z164" s="29"/>
    </row>
    <row r="165" spans="1:26" ht="15.75" customHeight="1" x14ac:dyDescent="0.25">
      <c r="A165" s="49">
        <v>2302</v>
      </c>
      <c r="B165" s="50"/>
      <c r="C165" s="50"/>
      <c r="D165" s="50"/>
      <c r="E165" s="50"/>
      <c r="F165" s="164"/>
      <c r="G165" s="164"/>
      <c r="H165" s="164"/>
      <c r="I165" s="164"/>
      <c r="J165" s="164"/>
      <c r="K165" s="82"/>
      <c r="L165" s="144"/>
      <c r="M165" s="81"/>
      <c r="N165" s="81"/>
      <c r="O165" s="79"/>
      <c r="P165" s="56"/>
      <c r="Q165" s="136"/>
      <c r="R165" s="79"/>
      <c r="T165" s="29"/>
      <c r="U165" s="29"/>
      <c r="V165" s="29"/>
      <c r="W165" s="29"/>
      <c r="X165" s="29"/>
      <c r="Y165" s="29"/>
      <c r="Z165" s="29"/>
    </row>
    <row r="166" spans="1:26" ht="15.75" customHeight="1" x14ac:dyDescent="0.25">
      <c r="A166" s="49">
        <v>2401</v>
      </c>
      <c r="B166" s="50"/>
      <c r="C166" s="50"/>
      <c r="D166" s="50"/>
      <c r="E166" s="50"/>
      <c r="F166" s="164"/>
      <c r="G166" s="164"/>
      <c r="H166" s="164"/>
      <c r="I166" s="164"/>
      <c r="J166" s="164"/>
      <c r="K166" s="82"/>
      <c r="L166" s="144"/>
      <c r="M166" s="81"/>
      <c r="N166" s="137"/>
      <c r="O166" s="79"/>
      <c r="P166" s="56"/>
      <c r="Q166" s="136"/>
      <c r="R166" s="79"/>
      <c r="T166" s="29"/>
      <c r="U166" s="29"/>
      <c r="V166" s="29"/>
      <c r="W166" s="29"/>
      <c r="X166" s="29"/>
      <c r="Y166" s="29"/>
      <c r="Z166" s="29"/>
    </row>
    <row r="167" spans="1:26" ht="15.75" customHeight="1" x14ac:dyDescent="0.25">
      <c r="A167" s="49">
        <v>2402</v>
      </c>
      <c r="B167" s="50"/>
      <c r="C167" s="50"/>
      <c r="D167" s="50"/>
      <c r="E167" s="50"/>
      <c r="F167" s="164"/>
      <c r="G167" s="164"/>
      <c r="H167" s="164"/>
      <c r="I167" s="164"/>
      <c r="J167" s="164"/>
      <c r="K167" s="82"/>
      <c r="L167" s="144"/>
      <c r="M167" s="81"/>
      <c r="N167" s="137"/>
      <c r="O167" s="126" t="s">
        <v>63</v>
      </c>
      <c r="P167" s="127"/>
      <c r="Q167" s="128" t="str">
        <f>IF(SUM(K157:K167)=0,"",SUM(K157:K167))</f>
        <v/>
      </c>
      <c r="R167" s="129" t="s">
        <v>10</v>
      </c>
      <c r="T167" s="29"/>
      <c r="U167" s="29"/>
      <c r="V167" s="29"/>
      <c r="W167" s="29"/>
      <c r="X167" s="29"/>
      <c r="Y167" s="29"/>
      <c r="Z167" s="29"/>
    </row>
    <row r="168" spans="1:26" ht="15.75" customHeight="1" x14ac:dyDescent="0.25">
      <c r="A168" s="49">
        <v>2501</v>
      </c>
      <c r="B168" s="50"/>
      <c r="C168" s="50"/>
      <c r="D168" s="50"/>
      <c r="E168" s="50"/>
      <c r="F168" s="164"/>
      <c r="G168" s="164"/>
      <c r="H168" s="164"/>
      <c r="I168" s="164"/>
      <c r="J168" s="164"/>
      <c r="K168" s="82"/>
      <c r="L168" s="144"/>
      <c r="M168" s="81"/>
      <c r="N168" s="137"/>
      <c r="O168" s="130" t="s">
        <v>64</v>
      </c>
      <c r="P168" s="57" t="str">
        <f>IF(P167/B155=0,"",P167/B155)</f>
        <v/>
      </c>
      <c r="Q168" s="131" t="e">
        <f>IF(P167/Q167=0,"",P167/Q167)</f>
        <v>#VALUE!</v>
      </c>
      <c r="R168" s="132" t="s">
        <v>65</v>
      </c>
      <c r="T168" s="29"/>
      <c r="U168" s="29"/>
      <c r="V168" s="29"/>
      <c r="W168" s="29"/>
      <c r="X168" s="29"/>
      <c r="Y168" s="29"/>
      <c r="Z168" s="29"/>
    </row>
    <row r="169" spans="1:26" ht="15.75" customHeight="1" x14ac:dyDescent="0.25">
      <c r="A169" s="49">
        <v>2502</v>
      </c>
      <c r="B169" s="50"/>
      <c r="C169" s="50"/>
      <c r="D169" s="50"/>
      <c r="E169" s="50"/>
      <c r="F169" s="164"/>
      <c r="G169" s="164"/>
      <c r="H169" s="164"/>
      <c r="I169" s="164"/>
      <c r="J169" s="164"/>
      <c r="K169" s="82"/>
      <c r="L169" s="146"/>
      <c r="M169" s="147"/>
      <c r="N169" s="148"/>
      <c r="O169" s="92"/>
      <c r="P169" s="139"/>
      <c r="Q169" s="139"/>
      <c r="R169" s="140"/>
      <c r="T169" s="29"/>
      <c r="U169" s="29"/>
      <c r="V169" s="29"/>
      <c r="W169" s="29"/>
      <c r="X169" s="29"/>
      <c r="Y169" s="29"/>
      <c r="Z169" s="29"/>
    </row>
    <row r="170" spans="1:26" ht="18" customHeight="1" x14ac:dyDescent="0.25">
      <c r="A170" s="28"/>
      <c r="B170" s="190" t="s">
        <v>90</v>
      </c>
      <c r="C170" s="190"/>
      <c r="D170" s="190"/>
      <c r="E170" s="190"/>
      <c r="F170" s="190"/>
      <c r="G170" s="190"/>
      <c r="H170" s="190"/>
      <c r="I170" s="190"/>
      <c r="J170" s="190"/>
      <c r="K170" s="59">
        <f>SUM(K155:K166)</f>
        <v>0</v>
      </c>
      <c r="L170" s="60" t="str">
        <f>IF(K162=0,"",K162/B155)</f>
        <v/>
      </c>
      <c r="M170" s="60" t="str">
        <f>IF(K170=0,"",K170/B155)</f>
        <v/>
      </c>
      <c r="N170" s="60" t="str">
        <f>IF(K162=0,"",M170-L170)</f>
        <v/>
      </c>
      <c r="O170" s="1"/>
      <c r="P170" s="29"/>
      <c r="Q170" s="25"/>
      <c r="R170" s="1"/>
      <c r="T170" s="29"/>
      <c r="U170" s="29"/>
      <c r="V170" s="29"/>
      <c r="W170" s="29"/>
      <c r="X170" s="29"/>
      <c r="Y170" s="29"/>
      <c r="Z170" s="29"/>
    </row>
    <row r="171" spans="1:26" ht="12.75" customHeight="1" x14ac:dyDescent="0.2">
      <c r="A171" s="29"/>
      <c r="B171" s="29"/>
      <c r="C171" s="29"/>
      <c r="D171" s="29"/>
      <c r="E171" s="29"/>
      <c r="F171" s="29"/>
      <c r="G171" s="29"/>
      <c r="H171" s="29"/>
      <c r="I171" s="29"/>
      <c r="J171" s="29"/>
      <c r="K171" s="135"/>
      <c r="L171" s="1"/>
      <c r="M171" s="1"/>
      <c r="N171" s="29"/>
      <c r="O171" s="1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</row>
    <row r="172" spans="1:26" ht="12.75" customHeight="1" x14ac:dyDescent="0.2">
      <c r="A172" s="29"/>
      <c r="B172" s="29"/>
      <c r="C172" s="29"/>
      <c r="D172" s="29"/>
      <c r="E172" s="29"/>
      <c r="F172" s="29"/>
      <c r="G172" s="29"/>
      <c r="H172" s="29"/>
      <c r="I172" s="29"/>
      <c r="J172" s="29"/>
      <c r="K172" s="135"/>
      <c r="L172" s="1"/>
      <c r="M172" s="1"/>
      <c r="N172" s="29"/>
      <c r="O172" s="1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</row>
    <row r="173" spans="1:26" ht="26.25" customHeight="1" x14ac:dyDescent="0.4">
      <c r="B173" s="188" t="s">
        <v>101</v>
      </c>
      <c r="C173" s="189"/>
      <c r="D173" s="189"/>
      <c r="E173" s="189"/>
      <c r="F173" s="189"/>
      <c r="G173" s="189"/>
      <c r="H173" s="189"/>
      <c r="I173" s="189"/>
      <c r="J173" s="189"/>
      <c r="K173" s="123" t="s">
        <v>108</v>
      </c>
      <c r="L173" s="1"/>
      <c r="M173" s="1"/>
      <c r="N173" s="29"/>
      <c r="O173" s="1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</row>
    <row r="174" spans="1:26" ht="20.25" customHeight="1" x14ac:dyDescent="0.2">
      <c r="A174" s="192" t="s">
        <v>9</v>
      </c>
      <c r="B174" s="193" t="s">
        <v>80</v>
      </c>
      <c r="C174" s="194"/>
      <c r="D174" s="194"/>
      <c r="E174" s="194"/>
      <c r="F174" s="194"/>
      <c r="G174" s="194"/>
      <c r="H174" s="194"/>
      <c r="I174" s="194"/>
      <c r="J174" s="195"/>
      <c r="K174" s="196" t="s">
        <v>10</v>
      </c>
      <c r="L174" s="184" t="s">
        <v>2</v>
      </c>
      <c r="M174" s="184" t="s">
        <v>3</v>
      </c>
      <c r="N174" s="191" t="s">
        <v>4</v>
      </c>
      <c r="O174" s="184" t="s">
        <v>5</v>
      </c>
      <c r="P174" s="198" t="s">
        <v>6</v>
      </c>
      <c r="Q174" s="198" t="s">
        <v>7</v>
      </c>
      <c r="R174" s="184" t="s">
        <v>8</v>
      </c>
      <c r="T174" s="29"/>
      <c r="U174" s="29"/>
      <c r="V174" s="29"/>
      <c r="W174" s="29"/>
      <c r="X174" s="29"/>
      <c r="Y174" s="29"/>
      <c r="Z174" s="29"/>
    </row>
    <row r="175" spans="1:26" ht="15.75" customHeight="1" x14ac:dyDescent="0.25">
      <c r="A175" s="185"/>
      <c r="B175" s="49" t="s">
        <v>81</v>
      </c>
      <c r="C175" s="49" t="s">
        <v>82</v>
      </c>
      <c r="D175" s="49" t="s">
        <v>83</v>
      </c>
      <c r="E175" s="49" t="s">
        <v>84</v>
      </c>
      <c r="F175" s="49" t="s">
        <v>85</v>
      </c>
      <c r="G175" s="49" t="s">
        <v>86</v>
      </c>
      <c r="H175" s="49" t="s">
        <v>87</v>
      </c>
      <c r="I175" s="49" t="s">
        <v>88</v>
      </c>
      <c r="J175" s="49" t="s">
        <v>89</v>
      </c>
      <c r="K175" s="197"/>
      <c r="L175" s="185"/>
      <c r="M175" s="185"/>
      <c r="N175" s="185"/>
      <c r="O175" s="185"/>
      <c r="P175" s="185"/>
      <c r="Q175" s="185"/>
      <c r="R175" s="185"/>
      <c r="T175" s="29"/>
      <c r="U175" s="29"/>
      <c r="V175" s="29"/>
      <c r="W175" s="29"/>
      <c r="X175" s="29"/>
      <c r="Y175" s="29"/>
      <c r="Z175" s="29"/>
    </row>
    <row r="176" spans="1:26" ht="15.75" customHeight="1" x14ac:dyDescent="0.25">
      <c r="A176" s="49">
        <v>1901</v>
      </c>
      <c r="B176" s="50">
        <v>33</v>
      </c>
      <c r="C176" s="50"/>
      <c r="D176" s="50"/>
      <c r="E176" s="50"/>
      <c r="F176" s="164"/>
      <c r="G176" s="164"/>
      <c r="H176" s="164"/>
      <c r="I176" s="164"/>
      <c r="J176" s="164"/>
      <c r="K176" s="82"/>
      <c r="L176" s="141"/>
      <c r="M176" s="142"/>
      <c r="N176" s="143"/>
      <c r="O176" s="133"/>
      <c r="P176" s="51">
        <f>B176</f>
        <v>33</v>
      </c>
      <c r="Q176" s="134"/>
      <c r="R176" s="133"/>
      <c r="T176" s="29"/>
      <c r="U176" s="29"/>
      <c r="V176" s="29"/>
      <c r="W176" s="29"/>
      <c r="X176" s="29"/>
      <c r="Y176" s="29"/>
      <c r="Z176" s="29"/>
    </row>
    <row r="177" spans="1:26" ht="15.75" customHeight="1" x14ac:dyDescent="0.25">
      <c r="A177" s="49">
        <v>1902</v>
      </c>
      <c r="B177" s="50"/>
      <c r="C177" s="50">
        <v>25</v>
      </c>
      <c r="D177" s="50"/>
      <c r="E177" s="50"/>
      <c r="F177" s="164"/>
      <c r="G177" s="164"/>
      <c r="H177" s="164"/>
      <c r="I177" s="164"/>
      <c r="J177" s="164"/>
      <c r="K177" s="82"/>
      <c r="L177" s="144"/>
      <c r="M177" s="81"/>
      <c r="N177" s="145"/>
      <c r="O177" s="52">
        <f>IF(C177=0,"",C177/B176)</f>
        <v>0.75757575757575757</v>
      </c>
      <c r="P177" s="53">
        <v>25</v>
      </c>
      <c r="Q177" s="124">
        <f t="shared" ref="Q177:Q179" si="14">IF(P177=0,"",P177/P176)</f>
        <v>0.75757575757575757</v>
      </c>
      <c r="R177" s="124">
        <f t="shared" ref="R177:R179" si="15">IF(P177=0,"",100%-Q177)</f>
        <v>0.24242424242424243</v>
      </c>
      <c r="T177" s="29"/>
      <c r="U177" s="29"/>
      <c r="V177" s="29"/>
      <c r="W177" s="29"/>
      <c r="X177" s="29"/>
      <c r="Y177" s="29"/>
      <c r="Z177" s="29"/>
    </row>
    <row r="178" spans="1:26" ht="15.75" customHeight="1" x14ac:dyDescent="0.25">
      <c r="A178" s="49">
        <v>2001</v>
      </c>
      <c r="B178" s="50"/>
      <c r="C178" s="50"/>
      <c r="D178" s="50">
        <v>15</v>
      </c>
      <c r="E178" s="50"/>
      <c r="F178" s="164"/>
      <c r="G178" s="164"/>
      <c r="H178" s="164"/>
      <c r="I178" s="164"/>
      <c r="J178" s="164"/>
      <c r="K178" s="82"/>
      <c r="L178" s="144"/>
      <c r="M178" s="81"/>
      <c r="N178" s="145"/>
      <c r="O178" s="52">
        <f>IF(D178=0,"",D178/C177)</f>
        <v>0.6</v>
      </c>
      <c r="P178" s="53">
        <v>16</v>
      </c>
      <c r="Q178" s="124">
        <f t="shared" si="14"/>
        <v>0.64</v>
      </c>
      <c r="R178" s="124">
        <f t="shared" si="15"/>
        <v>0.36</v>
      </c>
      <c r="S178" s="8">
        <f>P178/P176</f>
        <v>0.48484848484848486</v>
      </c>
      <c r="T178" s="29"/>
      <c r="U178" s="29"/>
      <c r="V178" s="29"/>
      <c r="W178" s="29"/>
      <c r="X178" s="29"/>
      <c r="Y178" s="29"/>
      <c r="Z178" s="29"/>
    </row>
    <row r="179" spans="1:26" ht="15.75" customHeight="1" x14ac:dyDescent="0.25">
      <c r="A179" s="49">
        <v>2002</v>
      </c>
      <c r="B179" s="50"/>
      <c r="C179" s="50"/>
      <c r="D179" s="50"/>
      <c r="E179" s="50">
        <v>9</v>
      </c>
      <c r="F179" s="164"/>
      <c r="G179" s="164"/>
      <c r="H179" s="164"/>
      <c r="I179" s="164"/>
      <c r="J179" s="164"/>
      <c r="K179" s="82"/>
      <c r="L179" s="144"/>
      <c r="M179" s="81"/>
      <c r="N179" s="145"/>
      <c r="O179" s="52">
        <f>IF(E179=0,"",E179/D178)</f>
        <v>0.6</v>
      </c>
      <c r="P179" s="53">
        <v>15</v>
      </c>
      <c r="Q179" s="124">
        <f t="shared" si="14"/>
        <v>0.9375</v>
      </c>
      <c r="R179" s="124">
        <f t="shared" si="15"/>
        <v>6.25E-2</v>
      </c>
      <c r="T179" s="29"/>
      <c r="U179" s="29"/>
      <c r="V179" s="29"/>
      <c r="W179" s="29"/>
      <c r="X179" s="29"/>
      <c r="Y179" s="29"/>
      <c r="Z179" s="29"/>
    </row>
    <row r="180" spans="1:26" ht="15.75" customHeight="1" x14ac:dyDescent="0.25">
      <c r="A180" s="49">
        <v>2101</v>
      </c>
      <c r="B180" s="50"/>
      <c r="C180" s="50"/>
      <c r="D180" s="50"/>
      <c r="E180" s="50">
        <v>8</v>
      </c>
      <c r="F180" s="164"/>
      <c r="G180" s="164"/>
      <c r="H180" s="164"/>
      <c r="I180" s="164"/>
      <c r="J180" s="164"/>
      <c r="K180" s="82"/>
      <c r="L180" s="144"/>
      <c r="M180" s="81"/>
      <c r="N180" s="81"/>
      <c r="O180" s="79"/>
      <c r="P180" s="53">
        <v>12</v>
      </c>
      <c r="Q180" s="136"/>
      <c r="R180" s="79"/>
      <c r="T180" s="29"/>
      <c r="U180" s="29"/>
      <c r="V180" s="29"/>
      <c r="W180" s="29"/>
      <c r="X180" s="29"/>
      <c r="Y180" s="29"/>
      <c r="Z180" s="29"/>
    </row>
    <row r="181" spans="1:26" ht="15.75" customHeight="1" x14ac:dyDescent="0.25">
      <c r="A181" s="49">
        <v>2102</v>
      </c>
      <c r="B181" s="50"/>
      <c r="C181" s="50"/>
      <c r="D181" s="50"/>
      <c r="E181" s="50">
        <v>8</v>
      </c>
      <c r="F181" s="164"/>
      <c r="G181" s="164"/>
      <c r="H181" s="164"/>
      <c r="I181" s="164"/>
      <c r="J181" s="164"/>
      <c r="K181" s="82"/>
      <c r="L181" s="144"/>
      <c r="M181" s="81"/>
      <c r="N181" s="81"/>
      <c r="O181" s="79"/>
      <c r="P181" s="53">
        <v>12</v>
      </c>
      <c r="Q181" s="136"/>
      <c r="R181" s="79"/>
      <c r="T181" s="29"/>
      <c r="U181" s="29"/>
      <c r="V181" s="29"/>
      <c r="W181" s="29"/>
      <c r="X181" s="29"/>
      <c r="Y181" s="29"/>
      <c r="Z181" s="29"/>
    </row>
    <row r="182" spans="1:26" ht="15.75" customHeight="1" x14ac:dyDescent="0.25">
      <c r="A182" s="49">
        <v>2201</v>
      </c>
      <c r="B182" s="50"/>
      <c r="C182" s="50"/>
      <c r="D182" s="50"/>
      <c r="E182" s="50">
        <v>4</v>
      </c>
      <c r="F182" s="164"/>
      <c r="G182" s="164"/>
      <c r="H182" s="164"/>
      <c r="I182" s="164"/>
      <c r="J182" s="164"/>
      <c r="K182" s="82"/>
      <c r="L182" s="144"/>
      <c r="M182" s="81"/>
      <c r="N182" s="81"/>
      <c r="O182" s="79"/>
      <c r="P182" s="53">
        <v>4</v>
      </c>
      <c r="Q182" s="136"/>
      <c r="R182" s="79"/>
      <c r="T182" s="29"/>
      <c r="U182" s="29"/>
      <c r="V182" s="29"/>
      <c r="W182" s="29"/>
      <c r="X182" s="29"/>
      <c r="Y182" s="29"/>
      <c r="Z182" s="29"/>
    </row>
    <row r="183" spans="1:26" ht="15.75" customHeight="1" x14ac:dyDescent="0.25">
      <c r="A183" s="49">
        <v>2202</v>
      </c>
      <c r="B183" s="50"/>
      <c r="C183" s="50"/>
      <c r="D183" s="50"/>
      <c r="E183" s="50">
        <v>2</v>
      </c>
      <c r="F183" s="164"/>
      <c r="G183" s="164"/>
      <c r="H183" s="164"/>
      <c r="I183" s="164"/>
      <c r="J183" s="164"/>
      <c r="K183" s="82"/>
      <c r="L183" s="144"/>
      <c r="M183" s="81"/>
      <c r="N183" s="81"/>
      <c r="O183" s="79"/>
      <c r="P183" s="53">
        <v>3</v>
      </c>
      <c r="Q183" s="136"/>
      <c r="R183" s="79"/>
      <c r="T183" s="29"/>
      <c r="U183" s="29"/>
      <c r="V183" s="29"/>
      <c r="W183" s="29"/>
      <c r="X183" s="29"/>
      <c r="Y183" s="29"/>
      <c r="Z183" s="29"/>
    </row>
    <row r="184" spans="1:26" ht="15.75" customHeight="1" x14ac:dyDescent="0.25">
      <c r="A184" s="49">
        <v>2301</v>
      </c>
      <c r="B184" s="50"/>
      <c r="C184" s="50"/>
      <c r="D184" s="50"/>
      <c r="E184" s="50">
        <v>2</v>
      </c>
      <c r="F184" s="164"/>
      <c r="G184" s="164"/>
      <c r="H184" s="164"/>
      <c r="I184" s="164"/>
      <c r="J184" s="164"/>
      <c r="K184" s="82"/>
      <c r="L184" s="144"/>
      <c r="M184" s="81"/>
      <c r="N184" s="81"/>
      <c r="O184" s="79"/>
      <c r="P184" s="53">
        <v>2</v>
      </c>
      <c r="Q184" s="136"/>
      <c r="R184" s="79"/>
      <c r="T184" s="29"/>
      <c r="U184" s="29"/>
      <c r="V184" s="29"/>
      <c r="W184" s="29"/>
      <c r="X184" s="29"/>
      <c r="Y184" s="29"/>
      <c r="Z184" s="29"/>
    </row>
    <row r="185" spans="1:26" ht="15.75" customHeight="1" x14ac:dyDescent="0.25">
      <c r="A185" s="49">
        <v>2302</v>
      </c>
      <c r="B185" s="50"/>
      <c r="C185" s="50"/>
      <c r="D185" s="50"/>
      <c r="E185" s="50"/>
      <c r="F185" s="164"/>
      <c r="G185" s="164"/>
      <c r="H185" s="164"/>
      <c r="I185" s="164"/>
      <c r="J185" s="164"/>
      <c r="K185" s="82"/>
      <c r="L185" s="144"/>
      <c r="M185" s="81"/>
      <c r="N185" s="81"/>
      <c r="O185" s="79"/>
      <c r="P185" s="56"/>
      <c r="Q185" s="136"/>
      <c r="R185" s="79"/>
      <c r="T185" s="29"/>
      <c r="U185" s="29"/>
      <c r="V185" s="29"/>
      <c r="W185" s="29"/>
      <c r="X185" s="29"/>
      <c r="Y185" s="29"/>
      <c r="Z185" s="29"/>
    </row>
    <row r="186" spans="1:26" ht="15.75" customHeight="1" x14ac:dyDescent="0.25">
      <c r="A186" s="49">
        <v>2401</v>
      </c>
      <c r="B186" s="50"/>
      <c r="C186" s="50"/>
      <c r="D186" s="50"/>
      <c r="E186" s="50"/>
      <c r="F186" s="164"/>
      <c r="G186" s="164"/>
      <c r="H186" s="164"/>
      <c r="I186" s="164"/>
      <c r="J186" s="164"/>
      <c r="K186" s="82"/>
      <c r="L186" s="144"/>
      <c r="M186" s="81"/>
      <c r="N186" s="137"/>
      <c r="O186" s="79"/>
      <c r="P186" s="56"/>
      <c r="Q186" s="136"/>
      <c r="R186" s="79"/>
      <c r="T186" s="29"/>
      <c r="U186" s="29"/>
      <c r="V186" s="29"/>
      <c r="W186" s="29"/>
      <c r="X186" s="29"/>
      <c r="Y186" s="29"/>
      <c r="Z186" s="29"/>
    </row>
    <row r="187" spans="1:26" ht="15.75" customHeight="1" x14ac:dyDescent="0.25">
      <c r="A187" s="49">
        <v>2402</v>
      </c>
      <c r="B187" s="50"/>
      <c r="C187" s="50"/>
      <c r="D187" s="50"/>
      <c r="E187" s="50"/>
      <c r="F187" s="164"/>
      <c r="G187" s="164"/>
      <c r="H187" s="164"/>
      <c r="I187" s="164"/>
      <c r="J187" s="164"/>
      <c r="K187" s="82"/>
      <c r="L187" s="144"/>
      <c r="M187" s="81"/>
      <c r="N187" s="137"/>
      <c r="O187" s="79"/>
      <c r="P187" s="56"/>
      <c r="Q187" s="136"/>
      <c r="R187" s="79"/>
      <c r="T187" s="29"/>
      <c r="U187" s="29"/>
      <c r="V187" s="29"/>
      <c r="W187" s="29"/>
      <c r="X187" s="29"/>
      <c r="Y187" s="29"/>
      <c r="Z187" s="29"/>
    </row>
    <row r="188" spans="1:26" ht="15.75" customHeight="1" x14ac:dyDescent="0.25">
      <c r="A188" s="49">
        <v>2501</v>
      </c>
      <c r="B188" s="50"/>
      <c r="C188" s="50"/>
      <c r="D188" s="50"/>
      <c r="E188" s="50"/>
      <c r="F188" s="164"/>
      <c r="G188" s="164"/>
      <c r="H188" s="164"/>
      <c r="I188" s="164"/>
      <c r="J188" s="164"/>
      <c r="K188" s="82"/>
      <c r="L188" s="144"/>
      <c r="M188" s="81"/>
      <c r="N188" s="137"/>
      <c r="O188" s="126" t="s">
        <v>63</v>
      </c>
      <c r="P188" s="127"/>
      <c r="Q188" s="128" t="str">
        <f>IF(SUM(K178:K188)=0,"",SUM(K178:K188))</f>
        <v/>
      </c>
      <c r="R188" s="129" t="s">
        <v>10</v>
      </c>
      <c r="T188" s="29"/>
      <c r="U188" s="29"/>
      <c r="V188" s="29"/>
      <c r="W188" s="29"/>
      <c r="X188" s="29"/>
      <c r="Y188" s="29"/>
      <c r="Z188" s="29"/>
    </row>
    <row r="189" spans="1:26" ht="15.75" customHeight="1" x14ac:dyDescent="0.25">
      <c r="A189" s="49">
        <v>2502</v>
      </c>
      <c r="B189" s="50"/>
      <c r="C189" s="50"/>
      <c r="D189" s="50"/>
      <c r="E189" s="50"/>
      <c r="F189" s="164"/>
      <c r="G189" s="164"/>
      <c r="H189" s="164"/>
      <c r="I189" s="164"/>
      <c r="J189" s="164"/>
      <c r="K189" s="82"/>
      <c r="L189" s="144"/>
      <c r="M189" s="81"/>
      <c r="N189" s="137"/>
      <c r="O189" s="130" t="s">
        <v>64</v>
      </c>
      <c r="P189" s="57" t="str">
        <f>IF(P188/B176=0,"",P188/B176)</f>
        <v/>
      </c>
      <c r="Q189" s="131" t="e">
        <f>IF(P188/Q188=0,"",P188/Q188)</f>
        <v>#VALUE!</v>
      </c>
      <c r="R189" s="132" t="s">
        <v>65</v>
      </c>
      <c r="T189" s="29"/>
      <c r="U189" s="29"/>
      <c r="V189" s="29"/>
      <c r="W189" s="29"/>
      <c r="X189" s="29"/>
      <c r="Y189" s="29"/>
      <c r="Z189" s="29"/>
    </row>
    <row r="190" spans="1:26" ht="15.75" customHeight="1" x14ac:dyDescent="0.25">
      <c r="A190" s="49">
        <v>2601</v>
      </c>
      <c r="B190" s="50"/>
      <c r="C190" s="50"/>
      <c r="D190" s="50"/>
      <c r="E190" s="50"/>
      <c r="F190" s="164"/>
      <c r="G190" s="164"/>
      <c r="H190" s="164"/>
      <c r="I190" s="164"/>
      <c r="J190" s="164"/>
      <c r="K190" s="82"/>
      <c r="L190" s="146"/>
      <c r="M190" s="147"/>
      <c r="N190" s="148"/>
      <c r="O190" s="92"/>
      <c r="P190" s="139"/>
      <c r="Q190" s="139"/>
      <c r="R190" s="140"/>
      <c r="T190" s="29"/>
      <c r="U190" s="29"/>
      <c r="V190" s="29"/>
      <c r="W190" s="29"/>
      <c r="X190" s="29"/>
      <c r="Y190" s="29"/>
      <c r="Z190" s="29"/>
    </row>
    <row r="191" spans="1:26" ht="18" customHeight="1" x14ac:dyDescent="0.25">
      <c r="A191" s="28"/>
      <c r="B191" s="190" t="s">
        <v>90</v>
      </c>
      <c r="C191" s="190"/>
      <c r="D191" s="190"/>
      <c r="E191" s="190"/>
      <c r="F191" s="190"/>
      <c r="G191" s="190"/>
      <c r="H191" s="190"/>
      <c r="I191" s="190"/>
      <c r="J191" s="190"/>
      <c r="K191" s="59">
        <f>SUM(K176:K187)</f>
        <v>0</v>
      </c>
      <c r="L191" s="60" t="str">
        <f>IF(K183=0,"",K183/B176)</f>
        <v/>
      </c>
      <c r="M191" s="60" t="str">
        <f>IF(K191=0,"",K191/B176)</f>
        <v/>
      </c>
      <c r="N191" s="60" t="str">
        <f>IF(K183=0,"",M191-L191)</f>
        <v/>
      </c>
      <c r="O191" s="1"/>
      <c r="P191" s="29"/>
      <c r="Q191" s="25"/>
      <c r="R191" s="1"/>
      <c r="T191" s="29"/>
      <c r="U191" s="29"/>
      <c r="V191" s="29"/>
      <c r="W191" s="29"/>
      <c r="X191" s="29"/>
      <c r="Y191" s="29"/>
      <c r="Z191" s="29"/>
    </row>
    <row r="192" spans="1:26" ht="12.75" customHeight="1" x14ac:dyDescent="0.2">
      <c r="A192" s="29"/>
      <c r="B192" s="29"/>
      <c r="C192" s="29"/>
      <c r="D192" s="29"/>
      <c r="E192" s="29"/>
      <c r="F192" s="29"/>
      <c r="G192" s="29"/>
      <c r="H192" s="29"/>
      <c r="I192" s="29"/>
      <c r="J192" s="29"/>
      <c r="K192" s="135"/>
      <c r="L192" s="1"/>
      <c r="M192" s="1"/>
      <c r="N192" s="29"/>
      <c r="O192" s="1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</row>
    <row r="193" spans="1:26" ht="12.75" customHeight="1" x14ac:dyDescent="0.2">
      <c r="A193" s="29"/>
      <c r="B193" s="29"/>
      <c r="C193" s="29"/>
      <c r="D193" s="29"/>
      <c r="E193" s="29"/>
      <c r="F193" s="29"/>
      <c r="G193" s="29"/>
      <c r="H193" s="29"/>
      <c r="I193" s="29"/>
      <c r="J193" s="29"/>
      <c r="K193" s="135"/>
      <c r="L193" s="1"/>
      <c r="M193" s="1"/>
      <c r="N193" s="29"/>
      <c r="O193" s="1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</row>
    <row r="194" spans="1:26" ht="26.25" customHeight="1" x14ac:dyDescent="0.4">
      <c r="B194" s="188" t="s">
        <v>101</v>
      </c>
      <c r="C194" s="189"/>
      <c r="D194" s="189"/>
      <c r="E194" s="189"/>
      <c r="F194" s="189"/>
      <c r="G194" s="189"/>
      <c r="H194" s="189"/>
      <c r="I194" s="189"/>
      <c r="J194" s="189"/>
      <c r="K194" s="123" t="s">
        <v>109</v>
      </c>
      <c r="L194" s="1"/>
      <c r="M194" s="1"/>
      <c r="N194" s="29"/>
      <c r="O194" s="1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</row>
    <row r="195" spans="1:26" ht="20.25" customHeight="1" x14ac:dyDescent="0.2">
      <c r="A195" s="192" t="s">
        <v>9</v>
      </c>
      <c r="B195" s="193" t="s">
        <v>80</v>
      </c>
      <c r="C195" s="194"/>
      <c r="D195" s="194"/>
      <c r="E195" s="194"/>
      <c r="F195" s="194"/>
      <c r="G195" s="194"/>
      <c r="H195" s="194"/>
      <c r="I195" s="194"/>
      <c r="J195" s="195"/>
      <c r="K195" s="196" t="s">
        <v>10</v>
      </c>
      <c r="L195" s="184" t="s">
        <v>2</v>
      </c>
      <c r="M195" s="184" t="s">
        <v>3</v>
      </c>
      <c r="N195" s="191" t="s">
        <v>4</v>
      </c>
      <c r="O195" s="184" t="s">
        <v>5</v>
      </c>
      <c r="P195" s="198" t="s">
        <v>6</v>
      </c>
      <c r="Q195" s="198" t="s">
        <v>7</v>
      </c>
      <c r="R195" s="184" t="s">
        <v>8</v>
      </c>
      <c r="T195" s="29"/>
      <c r="U195" s="29"/>
      <c r="V195" s="29"/>
      <c r="W195" s="29"/>
      <c r="X195" s="29"/>
      <c r="Y195" s="29"/>
      <c r="Z195" s="29"/>
    </row>
    <row r="196" spans="1:26" ht="15.75" customHeight="1" x14ac:dyDescent="0.25">
      <c r="A196" s="185"/>
      <c r="B196" s="49" t="s">
        <v>81</v>
      </c>
      <c r="C196" s="49" t="s">
        <v>82</v>
      </c>
      <c r="D196" s="49" t="s">
        <v>83</v>
      </c>
      <c r="E196" s="49" t="s">
        <v>84</v>
      </c>
      <c r="F196" s="49" t="s">
        <v>85</v>
      </c>
      <c r="G196" s="49" t="s">
        <v>86</v>
      </c>
      <c r="H196" s="49" t="s">
        <v>87</v>
      </c>
      <c r="I196" s="49" t="s">
        <v>88</v>
      </c>
      <c r="J196" s="49" t="s">
        <v>89</v>
      </c>
      <c r="K196" s="197"/>
      <c r="L196" s="185"/>
      <c r="M196" s="185"/>
      <c r="N196" s="185"/>
      <c r="O196" s="185"/>
      <c r="P196" s="185"/>
      <c r="Q196" s="185"/>
      <c r="R196" s="185"/>
      <c r="T196" s="29"/>
      <c r="U196" s="29"/>
      <c r="V196" s="29"/>
      <c r="W196" s="29"/>
      <c r="X196" s="29"/>
      <c r="Y196" s="29"/>
      <c r="Z196" s="29"/>
    </row>
    <row r="197" spans="1:26" ht="15.75" customHeight="1" x14ac:dyDescent="0.25">
      <c r="A197" s="49">
        <v>1902</v>
      </c>
      <c r="B197" s="50">
        <v>32</v>
      </c>
      <c r="C197" s="50"/>
      <c r="D197" s="50"/>
      <c r="E197" s="50"/>
      <c r="F197" s="164"/>
      <c r="G197" s="164"/>
      <c r="H197" s="164"/>
      <c r="I197" s="164"/>
      <c r="J197" s="164"/>
      <c r="K197" s="82"/>
      <c r="L197" s="141"/>
      <c r="M197" s="142"/>
      <c r="N197" s="143"/>
      <c r="O197" s="133"/>
      <c r="P197" s="51">
        <f>B197</f>
        <v>32</v>
      </c>
      <c r="Q197" s="134"/>
      <c r="R197" s="133"/>
      <c r="T197" s="29"/>
      <c r="U197" s="29"/>
      <c r="V197" s="29"/>
      <c r="W197" s="29"/>
      <c r="X197" s="29"/>
      <c r="Y197" s="29"/>
      <c r="Z197" s="29"/>
    </row>
    <row r="198" spans="1:26" ht="15.75" customHeight="1" x14ac:dyDescent="0.25">
      <c r="A198" s="49">
        <v>2001</v>
      </c>
      <c r="B198" s="50"/>
      <c r="C198" s="50">
        <v>22</v>
      </c>
      <c r="D198" s="50"/>
      <c r="E198" s="50"/>
      <c r="F198" s="164"/>
      <c r="G198" s="164"/>
      <c r="H198" s="164"/>
      <c r="I198" s="164"/>
      <c r="J198" s="164"/>
      <c r="K198" s="82"/>
      <c r="L198" s="144"/>
      <c r="M198" s="81"/>
      <c r="N198" s="145"/>
      <c r="O198" s="52">
        <f>IF(C198=0,"",C198/B197)</f>
        <v>0.6875</v>
      </c>
      <c r="P198" s="53">
        <v>22</v>
      </c>
      <c r="Q198" s="124">
        <f t="shared" ref="Q198:Q200" si="16">IF(P198=0,"",P198/P197)</f>
        <v>0.6875</v>
      </c>
      <c r="R198" s="124">
        <f t="shared" ref="R198:R200" si="17">IF(P198=0,"",100%-Q198)</f>
        <v>0.3125</v>
      </c>
      <c r="T198" s="29"/>
      <c r="U198" s="29"/>
      <c r="V198" s="29"/>
      <c r="W198" s="29"/>
      <c r="X198" s="29"/>
      <c r="Y198" s="29"/>
      <c r="Z198" s="29"/>
    </row>
    <row r="199" spans="1:26" ht="15.75" customHeight="1" x14ac:dyDescent="0.25">
      <c r="A199" s="49">
        <v>2002</v>
      </c>
      <c r="B199" s="50"/>
      <c r="C199" s="50"/>
      <c r="D199" s="50">
        <v>22</v>
      </c>
      <c r="E199" s="50"/>
      <c r="F199" s="164"/>
      <c r="G199" s="164"/>
      <c r="H199" s="164"/>
      <c r="I199" s="164"/>
      <c r="J199" s="164"/>
      <c r="K199" s="82"/>
      <c r="L199" s="144"/>
      <c r="M199" s="81"/>
      <c r="N199" s="145"/>
      <c r="O199" s="52">
        <f>IF(D199=0,"",D199/C198)</f>
        <v>1</v>
      </c>
      <c r="P199" s="53">
        <v>22</v>
      </c>
      <c r="Q199" s="124">
        <f t="shared" si="16"/>
        <v>1</v>
      </c>
      <c r="R199" s="124">
        <f t="shared" si="17"/>
        <v>0</v>
      </c>
      <c r="S199" s="8">
        <f>P199/P197</f>
        <v>0.6875</v>
      </c>
      <c r="T199" s="29"/>
      <c r="U199" s="29"/>
      <c r="V199" s="29"/>
      <c r="W199" s="29"/>
      <c r="X199" s="29"/>
      <c r="Y199" s="29"/>
      <c r="Z199" s="29"/>
    </row>
    <row r="200" spans="1:26" ht="15.75" customHeight="1" x14ac:dyDescent="0.25">
      <c r="A200" s="49">
        <v>2101</v>
      </c>
      <c r="B200" s="50"/>
      <c r="C200" s="50"/>
      <c r="D200" s="50"/>
      <c r="E200" s="50">
        <v>1</v>
      </c>
      <c r="F200" s="164"/>
      <c r="G200" s="164"/>
      <c r="H200" s="164"/>
      <c r="I200" s="164"/>
      <c r="J200" s="164"/>
      <c r="K200" s="82"/>
      <c r="L200" s="144"/>
      <c r="M200" s="81"/>
      <c r="N200" s="145"/>
      <c r="O200" s="52">
        <f>IF(E200=0,"",E200/D199)</f>
        <v>4.5454545454545456E-2</v>
      </c>
      <c r="P200" s="53">
        <v>22</v>
      </c>
      <c r="Q200" s="124">
        <f t="shared" si="16"/>
        <v>1</v>
      </c>
      <c r="R200" s="124">
        <f t="shared" si="17"/>
        <v>0</v>
      </c>
      <c r="T200" s="29"/>
      <c r="U200" s="29"/>
      <c r="V200" s="29"/>
      <c r="W200" s="29"/>
      <c r="X200" s="29"/>
      <c r="Y200" s="29"/>
      <c r="Z200" s="29"/>
    </row>
    <row r="201" spans="1:26" ht="15.75" customHeight="1" x14ac:dyDescent="0.25">
      <c r="A201" s="49">
        <v>2102</v>
      </c>
      <c r="B201" s="50"/>
      <c r="C201" s="50"/>
      <c r="D201" s="50"/>
      <c r="E201" s="50">
        <v>15</v>
      </c>
      <c r="F201" s="164"/>
      <c r="G201" s="164"/>
      <c r="H201" s="164"/>
      <c r="I201" s="164"/>
      <c r="J201" s="164"/>
      <c r="K201" s="82"/>
      <c r="L201" s="144"/>
      <c r="M201" s="81"/>
      <c r="N201" s="81"/>
      <c r="O201" s="79"/>
      <c r="P201" s="53">
        <v>20</v>
      </c>
      <c r="Q201" s="136"/>
      <c r="R201" s="79"/>
      <c r="T201" s="29"/>
      <c r="U201" s="29"/>
      <c r="V201" s="29"/>
      <c r="W201" s="29"/>
      <c r="X201" s="29"/>
      <c r="Y201" s="29"/>
      <c r="Z201" s="29"/>
    </row>
    <row r="202" spans="1:26" ht="15.75" customHeight="1" x14ac:dyDescent="0.25">
      <c r="A202" s="49">
        <v>2201</v>
      </c>
      <c r="B202" s="50"/>
      <c r="C202" s="50"/>
      <c r="D202" s="50"/>
      <c r="E202" s="50">
        <v>7</v>
      </c>
      <c r="F202" s="164"/>
      <c r="G202" s="164"/>
      <c r="H202" s="164"/>
      <c r="I202" s="164"/>
      <c r="J202" s="164"/>
      <c r="K202" s="82"/>
      <c r="L202" s="144"/>
      <c r="M202" s="81"/>
      <c r="N202" s="81"/>
      <c r="O202" s="79"/>
      <c r="P202" s="53">
        <v>9</v>
      </c>
      <c r="Q202" s="136"/>
      <c r="R202" s="79"/>
      <c r="T202" s="29"/>
      <c r="U202" s="29"/>
      <c r="V202" s="29"/>
      <c r="W202" s="29"/>
      <c r="X202" s="29"/>
      <c r="Y202" s="29"/>
      <c r="Z202" s="29"/>
    </row>
    <row r="203" spans="1:26" ht="15.75" customHeight="1" x14ac:dyDescent="0.25">
      <c r="A203" s="49">
        <v>2202</v>
      </c>
      <c r="B203" s="50"/>
      <c r="C203" s="50"/>
      <c r="D203" s="50"/>
      <c r="E203" s="50">
        <v>3</v>
      </c>
      <c r="F203" s="164"/>
      <c r="G203" s="164"/>
      <c r="H203" s="164"/>
      <c r="I203" s="164"/>
      <c r="J203" s="164"/>
      <c r="K203" s="82"/>
      <c r="L203" s="144"/>
      <c r="M203" s="81"/>
      <c r="N203" s="81"/>
      <c r="O203" s="79"/>
      <c r="P203" s="53">
        <v>4</v>
      </c>
      <c r="Q203" s="136"/>
      <c r="R203" s="79"/>
      <c r="T203" s="29"/>
      <c r="U203" s="29"/>
      <c r="V203" s="29"/>
      <c r="W203" s="29"/>
      <c r="X203" s="29"/>
      <c r="Y203" s="29"/>
      <c r="Z203" s="29"/>
    </row>
    <row r="204" spans="1:26" ht="15.75" customHeight="1" x14ac:dyDescent="0.25">
      <c r="A204" s="49">
        <v>2301</v>
      </c>
      <c r="B204" s="50"/>
      <c r="C204" s="50"/>
      <c r="D204" s="50"/>
      <c r="E204" s="50">
        <v>2</v>
      </c>
      <c r="F204" s="164"/>
      <c r="G204" s="164"/>
      <c r="H204" s="164"/>
      <c r="I204" s="164"/>
      <c r="J204" s="164"/>
      <c r="K204" s="82"/>
      <c r="L204" s="144"/>
      <c r="M204" s="81"/>
      <c r="N204" s="81"/>
      <c r="O204" s="79"/>
      <c r="P204" s="53">
        <v>3</v>
      </c>
      <c r="Q204" s="136"/>
      <c r="R204" s="79"/>
      <c r="T204" s="29"/>
      <c r="U204" s="29"/>
      <c r="V204" s="29"/>
      <c r="W204" s="29"/>
      <c r="X204" s="29"/>
      <c r="Y204" s="29"/>
      <c r="Z204" s="29"/>
    </row>
    <row r="205" spans="1:26" ht="15.75" customHeight="1" x14ac:dyDescent="0.25">
      <c r="A205" s="49">
        <v>2302</v>
      </c>
      <c r="B205" s="50"/>
      <c r="C205" s="50"/>
      <c r="D205" s="50"/>
      <c r="E205" s="50">
        <v>1</v>
      </c>
      <c r="F205" s="164"/>
      <c r="G205" s="164"/>
      <c r="H205" s="164"/>
      <c r="I205" s="164"/>
      <c r="J205" s="164"/>
      <c r="K205" s="82"/>
      <c r="L205" s="144"/>
      <c r="M205" s="81"/>
      <c r="N205" s="81"/>
      <c r="O205" s="79"/>
      <c r="P205" s="53">
        <v>1</v>
      </c>
      <c r="Q205" s="136"/>
      <c r="R205" s="79"/>
      <c r="T205" s="29"/>
      <c r="U205" s="29"/>
      <c r="V205" s="29"/>
      <c r="W205" s="29"/>
      <c r="X205" s="29"/>
      <c r="Y205" s="29"/>
      <c r="Z205" s="29"/>
    </row>
    <row r="206" spans="1:26" ht="15.75" customHeight="1" x14ac:dyDescent="0.25">
      <c r="A206" s="49">
        <v>2401</v>
      </c>
      <c r="B206" s="50"/>
      <c r="C206" s="50"/>
      <c r="D206" s="50"/>
      <c r="E206" s="50"/>
      <c r="F206" s="164"/>
      <c r="G206" s="164"/>
      <c r="H206" s="164"/>
      <c r="I206" s="164"/>
      <c r="J206" s="164"/>
      <c r="K206" s="82"/>
      <c r="L206" s="144"/>
      <c r="M206" s="81"/>
      <c r="N206" s="81"/>
      <c r="O206" s="79"/>
      <c r="P206" s="56"/>
      <c r="Q206" s="136"/>
      <c r="R206" s="79"/>
      <c r="T206" s="29"/>
      <c r="U206" s="29"/>
      <c r="V206" s="29"/>
      <c r="W206" s="29"/>
      <c r="X206" s="29"/>
      <c r="Y206" s="29"/>
      <c r="Z206" s="29"/>
    </row>
    <row r="207" spans="1:26" ht="15.75" customHeight="1" x14ac:dyDescent="0.25">
      <c r="A207" s="49">
        <v>2402</v>
      </c>
      <c r="B207" s="50"/>
      <c r="C207" s="50"/>
      <c r="D207" s="50"/>
      <c r="E207" s="50"/>
      <c r="F207" s="164"/>
      <c r="G207" s="164"/>
      <c r="H207" s="164"/>
      <c r="I207" s="164"/>
      <c r="J207" s="164"/>
      <c r="K207" s="82"/>
      <c r="L207" s="144"/>
      <c r="M207" s="81"/>
      <c r="N207" s="81"/>
      <c r="O207" s="79"/>
      <c r="P207" s="56"/>
      <c r="Q207" s="136"/>
      <c r="R207" s="79"/>
      <c r="T207" s="29"/>
      <c r="U207" s="29"/>
      <c r="V207" s="29"/>
      <c r="W207" s="29"/>
      <c r="X207" s="29"/>
      <c r="Y207" s="29"/>
      <c r="Z207" s="29"/>
    </row>
    <row r="208" spans="1:26" ht="15.75" customHeight="1" x14ac:dyDescent="0.25">
      <c r="A208" s="49">
        <v>2501</v>
      </c>
      <c r="B208" s="50"/>
      <c r="C208" s="50"/>
      <c r="D208" s="50"/>
      <c r="E208" s="50"/>
      <c r="F208" s="164"/>
      <c r="G208" s="164"/>
      <c r="H208" s="164"/>
      <c r="I208" s="164"/>
      <c r="J208" s="164"/>
      <c r="K208" s="82"/>
      <c r="L208" s="144"/>
      <c r="M208" s="81"/>
      <c r="N208" s="137"/>
      <c r="O208" s="79"/>
      <c r="P208" s="56"/>
      <c r="Q208" s="136"/>
      <c r="R208" s="79"/>
      <c r="T208" s="29"/>
      <c r="U208" s="29"/>
      <c r="V208" s="29"/>
      <c r="W208" s="29"/>
      <c r="X208" s="29"/>
      <c r="Y208" s="29"/>
      <c r="Z208" s="29"/>
    </row>
    <row r="209" spans="1:26" ht="15.75" customHeight="1" x14ac:dyDescent="0.25">
      <c r="A209" s="49">
        <v>2502</v>
      </c>
      <c r="B209" s="50"/>
      <c r="C209" s="50"/>
      <c r="D209" s="50"/>
      <c r="E209" s="50"/>
      <c r="F209" s="164"/>
      <c r="G209" s="164"/>
      <c r="H209" s="164"/>
      <c r="I209" s="164"/>
      <c r="J209" s="164"/>
      <c r="K209" s="82"/>
      <c r="L209" s="144"/>
      <c r="M209" s="81"/>
      <c r="N209" s="137"/>
      <c r="O209" s="126" t="s">
        <v>63</v>
      </c>
      <c r="P209" s="127"/>
      <c r="Q209" s="128" t="str">
        <f>IF(SUM(K199:K209)=0,"",SUM(K199:K209))</f>
        <v/>
      </c>
      <c r="R209" s="129" t="s">
        <v>10</v>
      </c>
      <c r="T209" s="29"/>
      <c r="U209" s="29"/>
      <c r="V209" s="29"/>
      <c r="W209" s="29"/>
      <c r="X209" s="29"/>
      <c r="Y209" s="29"/>
      <c r="Z209" s="29"/>
    </row>
    <row r="210" spans="1:26" ht="15.75" customHeight="1" x14ac:dyDescent="0.25">
      <c r="A210" s="49">
        <v>2601</v>
      </c>
      <c r="B210" s="50"/>
      <c r="C210" s="50"/>
      <c r="D210" s="50"/>
      <c r="E210" s="50"/>
      <c r="F210" s="164"/>
      <c r="G210" s="164"/>
      <c r="H210" s="164"/>
      <c r="I210" s="164"/>
      <c r="J210" s="164"/>
      <c r="K210" s="82"/>
      <c r="L210" s="144"/>
      <c r="M210" s="81"/>
      <c r="N210" s="137"/>
      <c r="O210" s="130" t="s">
        <v>64</v>
      </c>
      <c r="P210" s="57" t="str">
        <f>IF(P209/B197=0,"",P209/B197)</f>
        <v/>
      </c>
      <c r="Q210" s="131" t="e">
        <f>IF(P209/Q209=0,"",P209/Q209)</f>
        <v>#VALUE!</v>
      </c>
      <c r="R210" s="132" t="s">
        <v>65</v>
      </c>
      <c r="T210" s="29"/>
      <c r="U210" s="29"/>
      <c r="V210" s="29"/>
      <c r="W210" s="29"/>
      <c r="X210" s="29"/>
      <c r="Y210" s="29"/>
      <c r="Z210" s="29"/>
    </row>
    <row r="211" spans="1:26" ht="15.75" customHeight="1" x14ac:dyDescent="0.25">
      <c r="A211" s="49">
        <v>2602</v>
      </c>
      <c r="B211" s="50"/>
      <c r="C211" s="50"/>
      <c r="D211" s="50"/>
      <c r="E211" s="50"/>
      <c r="F211" s="164"/>
      <c r="G211" s="164"/>
      <c r="H211" s="164"/>
      <c r="I211" s="164"/>
      <c r="J211" s="164"/>
      <c r="K211" s="82"/>
      <c r="L211" s="146"/>
      <c r="M211" s="147"/>
      <c r="N211" s="148"/>
      <c r="O211" s="92"/>
      <c r="P211" s="139"/>
      <c r="Q211" s="139"/>
      <c r="R211" s="140"/>
      <c r="T211" s="29"/>
      <c r="U211" s="29"/>
      <c r="V211" s="29"/>
      <c r="W211" s="29"/>
      <c r="X211" s="29"/>
      <c r="Y211" s="29"/>
      <c r="Z211" s="29"/>
    </row>
    <row r="212" spans="1:26" ht="18" customHeight="1" x14ac:dyDescent="0.25">
      <c r="A212" s="28"/>
      <c r="B212" s="190" t="s">
        <v>90</v>
      </c>
      <c r="C212" s="190"/>
      <c r="D212" s="190"/>
      <c r="E212" s="190"/>
      <c r="F212" s="190"/>
      <c r="G212" s="190"/>
      <c r="H212" s="190"/>
      <c r="I212" s="190"/>
      <c r="J212" s="190"/>
      <c r="K212" s="59">
        <f>SUM(K197:K208)</f>
        <v>0</v>
      </c>
      <c r="L212" s="60" t="str">
        <f>IF(K204=0,"",K204/B197)</f>
        <v/>
      </c>
      <c r="M212" s="60" t="str">
        <f>IF(K212=0,"",K212/B197)</f>
        <v/>
      </c>
      <c r="N212" s="60" t="str">
        <f>IF(K204=0,"",M212-L212)</f>
        <v/>
      </c>
      <c r="O212" s="1"/>
      <c r="P212" s="29"/>
      <c r="Q212" s="25"/>
      <c r="R212" s="1"/>
      <c r="T212" s="29"/>
      <c r="U212" s="29"/>
      <c r="V212" s="29"/>
      <c r="W212" s="29"/>
      <c r="X212" s="29"/>
      <c r="Y212" s="29"/>
      <c r="Z212" s="29"/>
    </row>
    <row r="213" spans="1:26" ht="12.75" customHeight="1" x14ac:dyDescent="0.2">
      <c r="A213" s="29"/>
      <c r="B213" s="29"/>
      <c r="C213" s="29"/>
      <c r="D213" s="29"/>
      <c r="E213" s="29"/>
      <c r="F213" s="29"/>
      <c r="G213" s="29"/>
      <c r="H213" s="29"/>
      <c r="I213" s="29"/>
      <c r="J213" s="29"/>
      <c r="K213" s="135"/>
      <c r="L213" s="1"/>
      <c r="M213" s="1"/>
      <c r="N213" s="29"/>
      <c r="O213" s="1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</row>
    <row r="214" spans="1:26" ht="12.75" customHeight="1" x14ac:dyDescent="0.2">
      <c r="A214" s="29"/>
      <c r="B214" s="29"/>
      <c r="C214" s="29"/>
      <c r="D214" s="29"/>
      <c r="E214" s="29"/>
      <c r="F214" s="29"/>
      <c r="G214" s="29"/>
      <c r="H214" s="29"/>
      <c r="I214" s="29"/>
      <c r="J214" s="29"/>
      <c r="K214" s="135"/>
      <c r="L214" s="1"/>
      <c r="M214" s="1"/>
      <c r="N214" s="29"/>
      <c r="O214" s="1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</row>
    <row r="215" spans="1:26" ht="26.25" customHeight="1" x14ac:dyDescent="0.4">
      <c r="B215" s="188" t="s">
        <v>101</v>
      </c>
      <c r="C215" s="189"/>
      <c r="D215" s="189"/>
      <c r="E215" s="189"/>
      <c r="F215" s="189"/>
      <c r="G215" s="189"/>
      <c r="H215" s="189"/>
      <c r="I215" s="189"/>
      <c r="J215" s="189"/>
      <c r="K215" s="123" t="s">
        <v>110</v>
      </c>
      <c r="L215" s="1"/>
      <c r="M215" s="1"/>
      <c r="N215" s="29"/>
      <c r="O215" s="1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</row>
    <row r="216" spans="1:26" ht="20.25" customHeight="1" x14ac:dyDescent="0.2">
      <c r="A216" s="192" t="s">
        <v>9</v>
      </c>
      <c r="B216" s="193" t="s">
        <v>80</v>
      </c>
      <c r="C216" s="194"/>
      <c r="D216" s="194"/>
      <c r="E216" s="194"/>
      <c r="F216" s="194"/>
      <c r="G216" s="194"/>
      <c r="H216" s="194"/>
      <c r="I216" s="194"/>
      <c r="J216" s="195"/>
      <c r="K216" s="196" t="s">
        <v>10</v>
      </c>
      <c r="L216" s="184" t="s">
        <v>2</v>
      </c>
      <c r="M216" s="184" t="s">
        <v>3</v>
      </c>
      <c r="N216" s="191" t="s">
        <v>4</v>
      </c>
      <c r="O216" s="184" t="s">
        <v>5</v>
      </c>
      <c r="P216" s="198" t="s">
        <v>6</v>
      </c>
      <c r="Q216" s="198" t="s">
        <v>7</v>
      </c>
      <c r="R216" s="184" t="s">
        <v>8</v>
      </c>
      <c r="T216" s="29"/>
      <c r="U216" s="29"/>
      <c r="V216" s="29"/>
      <c r="W216" s="29"/>
      <c r="X216" s="29"/>
      <c r="Y216" s="29"/>
      <c r="Z216" s="29"/>
    </row>
    <row r="217" spans="1:26" ht="15.75" customHeight="1" x14ac:dyDescent="0.25">
      <c r="A217" s="185"/>
      <c r="B217" s="49" t="s">
        <v>81</v>
      </c>
      <c r="C217" s="49" t="s">
        <v>82</v>
      </c>
      <c r="D217" s="49" t="s">
        <v>83</v>
      </c>
      <c r="E217" s="49" t="s">
        <v>84</v>
      </c>
      <c r="F217" s="49" t="s">
        <v>85</v>
      </c>
      <c r="G217" s="49" t="s">
        <v>86</v>
      </c>
      <c r="H217" s="49" t="s">
        <v>87</v>
      </c>
      <c r="I217" s="49" t="s">
        <v>88</v>
      </c>
      <c r="J217" s="49" t="s">
        <v>89</v>
      </c>
      <c r="K217" s="197"/>
      <c r="L217" s="185"/>
      <c r="M217" s="185"/>
      <c r="N217" s="185"/>
      <c r="O217" s="185"/>
      <c r="P217" s="185"/>
      <c r="Q217" s="185"/>
      <c r="R217" s="185"/>
      <c r="T217" s="29"/>
      <c r="U217" s="29"/>
      <c r="V217" s="29"/>
      <c r="W217" s="29"/>
      <c r="X217" s="29"/>
      <c r="Y217" s="29"/>
      <c r="Z217" s="29"/>
    </row>
    <row r="218" spans="1:26" ht="15.75" customHeight="1" x14ac:dyDescent="0.25">
      <c r="A218" s="49">
        <v>2001</v>
      </c>
      <c r="B218" s="50">
        <v>34</v>
      </c>
      <c r="C218" s="50"/>
      <c r="D218" s="50"/>
      <c r="E218" s="50"/>
      <c r="F218" s="164"/>
      <c r="G218" s="164"/>
      <c r="H218" s="164"/>
      <c r="I218" s="164"/>
      <c r="J218" s="164"/>
      <c r="K218" s="82"/>
      <c r="L218" s="141"/>
      <c r="M218" s="142"/>
      <c r="N218" s="143"/>
      <c r="O218" s="133"/>
      <c r="P218" s="51">
        <f>B218</f>
        <v>34</v>
      </c>
      <c r="Q218" s="134"/>
      <c r="R218" s="133"/>
      <c r="T218" s="29"/>
      <c r="U218" s="29"/>
      <c r="V218" s="29"/>
      <c r="W218" s="29"/>
      <c r="X218" s="29"/>
      <c r="Y218" s="29"/>
      <c r="Z218" s="29"/>
    </row>
    <row r="219" spans="1:26" ht="15.75" customHeight="1" x14ac:dyDescent="0.25">
      <c r="A219" s="49">
        <v>2002</v>
      </c>
      <c r="B219" s="50"/>
      <c r="C219" s="50">
        <v>31</v>
      </c>
      <c r="D219" s="50"/>
      <c r="E219" s="50"/>
      <c r="F219" s="164"/>
      <c r="G219" s="164"/>
      <c r="H219" s="164"/>
      <c r="I219" s="164"/>
      <c r="J219" s="164"/>
      <c r="K219" s="82"/>
      <c r="L219" s="144"/>
      <c r="M219" s="81"/>
      <c r="N219" s="145"/>
      <c r="O219" s="52">
        <f>IF(C219=0,"",C219/B218)</f>
        <v>0.91176470588235292</v>
      </c>
      <c r="P219" s="53">
        <v>31</v>
      </c>
      <c r="Q219" s="124">
        <f t="shared" ref="Q219:Q221" si="18">IF(P219=0,"",P219/P218)</f>
        <v>0.91176470588235292</v>
      </c>
      <c r="R219" s="124">
        <f t="shared" ref="R219:R221" si="19">IF(P219=0,"",100%-Q219)</f>
        <v>8.8235294117647078E-2</v>
      </c>
      <c r="T219" s="29"/>
      <c r="U219" s="29"/>
      <c r="V219" s="29"/>
      <c r="W219" s="29"/>
      <c r="X219" s="29"/>
      <c r="Y219" s="29"/>
      <c r="Z219" s="29"/>
    </row>
    <row r="220" spans="1:26" ht="15.75" customHeight="1" x14ac:dyDescent="0.25">
      <c r="A220" s="49">
        <v>2101</v>
      </c>
      <c r="B220" s="50"/>
      <c r="C220" s="50"/>
      <c r="D220" s="50">
        <v>21</v>
      </c>
      <c r="E220" s="50"/>
      <c r="F220" s="164"/>
      <c r="G220" s="164"/>
      <c r="H220" s="164"/>
      <c r="I220" s="164"/>
      <c r="J220" s="164"/>
      <c r="K220" s="82"/>
      <c r="L220" s="144"/>
      <c r="M220" s="81"/>
      <c r="N220" s="145"/>
      <c r="O220" s="52">
        <f>IF(D220=0,"",D220/C219)</f>
        <v>0.67741935483870963</v>
      </c>
      <c r="P220" s="53">
        <v>30</v>
      </c>
      <c r="Q220" s="124">
        <f t="shared" si="18"/>
        <v>0.967741935483871</v>
      </c>
      <c r="R220" s="124">
        <f t="shared" si="19"/>
        <v>3.2258064516129004E-2</v>
      </c>
      <c r="S220" s="8">
        <f>P220/P218</f>
        <v>0.88235294117647056</v>
      </c>
      <c r="T220" s="29"/>
      <c r="U220" s="29"/>
      <c r="V220" s="29"/>
      <c r="W220" s="29"/>
      <c r="X220" s="29"/>
      <c r="Y220" s="29"/>
      <c r="Z220" s="29"/>
    </row>
    <row r="221" spans="1:26" ht="15.75" customHeight="1" x14ac:dyDescent="0.25">
      <c r="A221" s="49">
        <v>2102</v>
      </c>
      <c r="B221" s="50"/>
      <c r="C221" s="50"/>
      <c r="D221" s="50"/>
      <c r="E221" s="50">
        <v>21</v>
      </c>
      <c r="F221" s="164"/>
      <c r="G221" s="164"/>
      <c r="H221" s="164"/>
      <c r="I221" s="164"/>
      <c r="J221" s="164"/>
      <c r="K221" s="82"/>
      <c r="L221" s="144"/>
      <c r="M221" s="81"/>
      <c r="N221" s="145"/>
      <c r="O221" s="52">
        <f>IF(E221=0,"",E221/D220)</f>
        <v>1</v>
      </c>
      <c r="P221" s="53">
        <v>27</v>
      </c>
      <c r="Q221" s="124">
        <f t="shared" si="18"/>
        <v>0.9</v>
      </c>
      <c r="R221" s="124">
        <f t="shared" si="19"/>
        <v>9.9999999999999978E-2</v>
      </c>
      <c r="T221" s="29"/>
      <c r="U221" s="29"/>
      <c r="V221" s="29"/>
      <c r="W221" s="29"/>
      <c r="X221" s="29"/>
      <c r="Y221" s="29"/>
      <c r="Z221" s="29"/>
    </row>
    <row r="222" spans="1:26" ht="15.75" customHeight="1" x14ac:dyDescent="0.25">
      <c r="A222" s="49">
        <v>2201</v>
      </c>
      <c r="B222" s="50"/>
      <c r="C222" s="50"/>
      <c r="D222" s="50"/>
      <c r="E222" s="50">
        <v>17</v>
      </c>
      <c r="F222" s="164"/>
      <c r="G222" s="164"/>
      <c r="H222" s="164"/>
      <c r="I222" s="164"/>
      <c r="J222" s="164"/>
      <c r="K222" s="82"/>
      <c r="L222" s="144"/>
      <c r="M222" s="81"/>
      <c r="N222" s="81"/>
      <c r="O222" s="81"/>
      <c r="P222" s="53">
        <v>25</v>
      </c>
      <c r="Q222" s="55"/>
      <c r="R222" s="125"/>
      <c r="T222" s="29"/>
      <c r="U222" s="29"/>
      <c r="V222" s="29"/>
      <c r="W222" s="29"/>
      <c r="X222" s="29"/>
      <c r="Y222" s="29"/>
      <c r="Z222" s="29"/>
    </row>
    <row r="223" spans="1:26" ht="15.75" customHeight="1" x14ac:dyDescent="0.25">
      <c r="A223" s="49">
        <v>2202</v>
      </c>
      <c r="B223" s="50"/>
      <c r="C223" s="50"/>
      <c r="D223" s="50"/>
      <c r="E223" s="50">
        <v>14</v>
      </c>
      <c r="F223" s="164"/>
      <c r="G223" s="164"/>
      <c r="H223" s="164"/>
      <c r="I223" s="164"/>
      <c r="J223" s="164"/>
      <c r="K223" s="82"/>
      <c r="L223" s="144"/>
      <c r="M223" s="81"/>
      <c r="N223" s="81"/>
      <c r="O223" s="81"/>
      <c r="P223" s="53">
        <v>16</v>
      </c>
      <c r="Q223" s="55"/>
      <c r="R223" s="79"/>
      <c r="T223" s="29"/>
      <c r="U223" s="29"/>
      <c r="V223" s="29"/>
      <c r="W223" s="29"/>
      <c r="X223" s="29"/>
      <c r="Y223" s="29"/>
      <c r="Z223" s="29"/>
    </row>
    <row r="224" spans="1:26" ht="15.75" customHeight="1" x14ac:dyDescent="0.25">
      <c r="A224" s="49">
        <v>2301</v>
      </c>
      <c r="B224" s="50"/>
      <c r="C224" s="50"/>
      <c r="D224" s="50"/>
      <c r="E224" s="50">
        <v>8</v>
      </c>
      <c r="F224" s="164"/>
      <c r="G224" s="164"/>
      <c r="H224" s="164"/>
      <c r="I224" s="164"/>
      <c r="J224" s="164"/>
      <c r="K224" s="82"/>
      <c r="L224" s="144"/>
      <c r="M224" s="81"/>
      <c r="N224" s="81"/>
      <c r="O224" s="81"/>
      <c r="P224" s="53">
        <v>8</v>
      </c>
      <c r="Q224" s="55"/>
      <c r="R224" s="79"/>
      <c r="T224" s="29"/>
      <c r="U224" s="29"/>
      <c r="V224" s="29"/>
      <c r="W224" s="29"/>
      <c r="X224" s="29"/>
      <c r="Y224" s="29"/>
      <c r="Z224" s="29"/>
    </row>
    <row r="225" spans="1:26" ht="15.75" customHeight="1" x14ac:dyDescent="0.25">
      <c r="A225" s="49">
        <v>2302</v>
      </c>
      <c r="B225" s="50"/>
      <c r="C225" s="50"/>
      <c r="D225" s="50"/>
      <c r="E225" s="50">
        <v>3</v>
      </c>
      <c r="F225" s="164"/>
      <c r="G225" s="164"/>
      <c r="H225" s="164"/>
      <c r="I225" s="164"/>
      <c r="J225" s="164"/>
      <c r="K225" s="82"/>
      <c r="L225" s="144"/>
      <c r="M225" s="81"/>
      <c r="N225" s="81"/>
      <c r="O225" s="81"/>
      <c r="P225" s="53">
        <v>3</v>
      </c>
      <c r="Q225" s="55"/>
      <c r="R225" s="79"/>
      <c r="T225" s="29"/>
      <c r="U225" s="29"/>
      <c r="V225" s="29"/>
      <c r="W225" s="29"/>
      <c r="X225" s="29"/>
      <c r="Y225" s="29"/>
      <c r="Z225" s="29"/>
    </row>
    <row r="226" spans="1:26" ht="15.75" customHeight="1" x14ac:dyDescent="0.25">
      <c r="A226" s="49">
        <v>2401</v>
      </c>
      <c r="B226" s="50"/>
      <c r="C226" s="50"/>
      <c r="D226" s="50"/>
      <c r="E226" s="50">
        <v>1</v>
      </c>
      <c r="F226" s="164"/>
      <c r="G226" s="164"/>
      <c r="H226" s="164"/>
      <c r="I226" s="164"/>
      <c r="J226" s="164"/>
      <c r="K226" s="82"/>
      <c r="L226" s="144"/>
      <c r="M226" s="81"/>
      <c r="N226" s="81"/>
      <c r="O226" s="81"/>
      <c r="P226" s="160">
        <v>1</v>
      </c>
      <c r="Q226" s="55"/>
      <c r="R226" s="79"/>
      <c r="T226" s="29"/>
      <c r="U226" s="29"/>
      <c r="V226" s="29"/>
      <c r="W226" s="29"/>
      <c r="X226" s="29"/>
      <c r="Y226" s="29"/>
      <c r="Z226" s="29"/>
    </row>
    <row r="227" spans="1:26" ht="15.75" customHeight="1" x14ac:dyDescent="0.25">
      <c r="A227" s="49">
        <v>2402</v>
      </c>
      <c r="B227" s="50"/>
      <c r="C227" s="50"/>
      <c r="D227" s="50"/>
      <c r="E227" s="50"/>
      <c r="F227" s="164"/>
      <c r="G227" s="164"/>
      <c r="H227" s="164"/>
      <c r="I227" s="164"/>
      <c r="J227" s="164"/>
      <c r="K227" s="82"/>
      <c r="L227" s="144"/>
      <c r="M227" s="81"/>
      <c r="N227" s="81"/>
      <c r="O227" s="81"/>
      <c r="P227" s="157"/>
      <c r="Q227" s="155"/>
      <c r="R227" s="79"/>
      <c r="T227" s="29"/>
      <c r="U227" s="29"/>
      <c r="V227" s="29"/>
      <c r="W227" s="29"/>
      <c r="X227" s="29"/>
      <c r="Y227" s="29"/>
      <c r="Z227" s="29"/>
    </row>
    <row r="228" spans="1:26" ht="15.75" customHeight="1" x14ac:dyDescent="0.25">
      <c r="A228" s="49">
        <v>2501</v>
      </c>
      <c r="B228" s="50"/>
      <c r="C228" s="50"/>
      <c r="D228" s="50"/>
      <c r="E228" s="50"/>
      <c r="F228" s="164"/>
      <c r="G228" s="164"/>
      <c r="H228" s="164"/>
      <c r="I228" s="164"/>
      <c r="J228" s="164"/>
      <c r="K228" s="82"/>
      <c r="L228" s="144"/>
      <c r="M228" s="81"/>
      <c r="N228" s="81"/>
      <c r="O228" s="81"/>
      <c r="P228" s="157"/>
      <c r="Q228" s="155"/>
      <c r="R228" s="79"/>
      <c r="T228" s="29"/>
      <c r="U228" s="29"/>
      <c r="V228" s="29"/>
      <c r="W228" s="29"/>
      <c r="X228" s="29"/>
      <c r="Y228" s="29"/>
      <c r="Z228" s="29"/>
    </row>
    <row r="229" spans="1:26" ht="15.75" customHeight="1" x14ac:dyDescent="0.25">
      <c r="A229" s="49">
        <v>2502</v>
      </c>
      <c r="B229" s="50"/>
      <c r="C229" s="50"/>
      <c r="D229" s="50"/>
      <c r="E229" s="50"/>
      <c r="F229" s="164"/>
      <c r="G229" s="164"/>
      <c r="H229" s="164"/>
      <c r="I229" s="164"/>
      <c r="J229" s="164"/>
      <c r="K229" s="82"/>
      <c r="L229" s="144"/>
      <c r="M229" s="81"/>
      <c r="N229" s="81"/>
      <c r="O229" s="81"/>
      <c r="P229" s="157"/>
      <c r="Q229" s="155"/>
      <c r="R229" s="79"/>
      <c r="T229" s="29"/>
      <c r="U229" s="29"/>
      <c r="V229" s="29"/>
      <c r="W229" s="29"/>
      <c r="X229" s="29"/>
      <c r="Y229" s="29"/>
      <c r="Z229" s="29"/>
    </row>
    <row r="230" spans="1:26" ht="15.75" customHeight="1" x14ac:dyDescent="0.25">
      <c r="A230" s="49">
        <v>2601</v>
      </c>
      <c r="B230" s="50"/>
      <c r="C230" s="50"/>
      <c r="D230" s="50"/>
      <c r="E230" s="50"/>
      <c r="F230" s="164"/>
      <c r="G230" s="164"/>
      <c r="H230" s="164"/>
      <c r="I230" s="164"/>
      <c r="J230" s="164"/>
      <c r="K230" s="82"/>
      <c r="L230" s="144"/>
      <c r="M230" s="81"/>
      <c r="N230" s="137"/>
      <c r="O230" s="126" t="s">
        <v>63</v>
      </c>
      <c r="P230" s="145"/>
      <c r="Q230" s="128" t="str">
        <f>IF(SUM(K220:K230)=0,"",SUM(K220:K230))</f>
        <v/>
      </c>
      <c r="R230" s="129" t="s">
        <v>10</v>
      </c>
      <c r="T230" s="29"/>
      <c r="U230" s="29"/>
      <c r="V230" s="29"/>
      <c r="W230" s="29"/>
      <c r="X230" s="29"/>
      <c r="Y230" s="29"/>
      <c r="Z230" s="29"/>
    </row>
    <row r="231" spans="1:26" ht="15.75" customHeight="1" x14ac:dyDescent="0.25">
      <c r="A231" s="49">
        <v>2602</v>
      </c>
      <c r="B231" s="50"/>
      <c r="C231" s="50"/>
      <c r="D231" s="50"/>
      <c r="E231" s="50"/>
      <c r="F231" s="164"/>
      <c r="G231" s="164"/>
      <c r="H231" s="164"/>
      <c r="I231" s="164"/>
      <c r="J231" s="164"/>
      <c r="K231" s="82"/>
      <c r="L231" s="144"/>
      <c r="M231" s="81"/>
      <c r="N231" s="137"/>
      <c r="O231" s="130" t="s">
        <v>64</v>
      </c>
      <c r="P231" s="57" t="str">
        <f>IF(P230/B218=0,"",P230/B218)</f>
        <v/>
      </c>
      <c r="Q231" s="131" t="e">
        <f>IF(P230/Q230=0,"",P230/Q230)</f>
        <v>#VALUE!</v>
      </c>
      <c r="R231" s="132" t="s">
        <v>65</v>
      </c>
      <c r="T231" s="29"/>
      <c r="U231" s="29"/>
      <c r="V231" s="29"/>
      <c r="W231" s="29"/>
      <c r="X231" s="29"/>
      <c r="Y231" s="29"/>
      <c r="Z231" s="29"/>
    </row>
    <row r="232" spans="1:26" ht="15.75" customHeight="1" x14ac:dyDescent="0.25">
      <c r="A232" s="49">
        <v>2701</v>
      </c>
      <c r="B232" s="50"/>
      <c r="C232" s="50"/>
      <c r="D232" s="50"/>
      <c r="E232" s="50"/>
      <c r="F232" s="164"/>
      <c r="G232" s="164"/>
      <c r="H232" s="164"/>
      <c r="I232" s="164"/>
      <c r="J232" s="164"/>
      <c r="K232" s="82"/>
      <c r="L232" s="146"/>
      <c r="M232" s="147"/>
      <c r="N232" s="148"/>
      <c r="O232" s="92"/>
      <c r="P232" s="139"/>
      <c r="Q232" s="139"/>
      <c r="R232" s="140"/>
      <c r="T232" s="29"/>
      <c r="U232" s="29"/>
      <c r="V232" s="29"/>
      <c r="W232" s="29"/>
      <c r="X232" s="29"/>
      <c r="Y232" s="29"/>
      <c r="Z232" s="29"/>
    </row>
    <row r="233" spans="1:26" ht="18" customHeight="1" x14ac:dyDescent="0.25">
      <c r="A233" s="28"/>
      <c r="B233" s="190" t="s">
        <v>90</v>
      </c>
      <c r="C233" s="190"/>
      <c r="D233" s="190"/>
      <c r="E233" s="190"/>
      <c r="F233" s="190"/>
      <c r="G233" s="190"/>
      <c r="H233" s="190"/>
      <c r="I233" s="190"/>
      <c r="J233" s="190"/>
      <c r="K233" s="59">
        <f>SUM(K218:K229)</f>
        <v>0</v>
      </c>
      <c r="L233" s="60" t="str">
        <f>IF(K225=0,"",K225/B218)</f>
        <v/>
      </c>
      <c r="M233" s="60" t="str">
        <f>IF(K233=0,"",K233/B218)</f>
        <v/>
      </c>
      <c r="N233" s="60" t="str">
        <f>IF(K225=0,"",M233-L233)</f>
        <v/>
      </c>
      <c r="O233" s="1"/>
      <c r="P233" s="29"/>
      <c r="Q233" s="25"/>
      <c r="R233" s="1"/>
      <c r="T233" s="29"/>
      <c r="U233" s="29"/>
      <c r="V233" s="29"/>
      <c r="W233" s="29"/>
      <c r="X233" s="29"/>
      <c r="Y233" s="29"/>
      <c r="Z233" s="29"/>
    </row>
    <row r="234" spans="1:26" ht="12.75" customHeight="1" x14ac:dyDescent="0.2">
      <c r="A234" s="29"/>
      <c r="B234" s="29"/>
      <c r="C234" s="29"/>
      <c r="D234" s="29"/>
      <c r="E234" s="29"/>
      <c r="F234" s="29"/>
      <c r="G234" s="29"/>
      <c r="H234" s="29"/>
      <c r="I234" s="29"/>
      <c r="J234" s="29"/>
      <c r="K234" s="135"/>
      <c r="L234" s="1"/>
      <c r="M234" s="1"/>
      <c r="N234" s="29"/>
      <c r="O234" s="1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</row>
    <row r="235" spans="1:26" ht="12.75" customHeight="1" x14ac:dyDescent="0.2">
      <c r="A235" s="29"/>
      <c r="B235" s="29"/>
      <c r="C235" s="29"/>
      <c r="D235" s="29"/>
      <c r="E235" s="29"/>
      <c r="F235" s="29"/>
      <c r="G235" s="29"/>
      <c r="H235" s="29"/>
      <c r="I235" s="29"/>
      <c r="J235" s="29"/>
      <c r="K235" s="135"/>
      <c r="L235" s="1"/>
      <c r="M235" s="1"/>
      <c r="N235" s="29"/>
      <c r="O235" s="1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</row>
    <row r="236" spans="1:26" ht="26.25" customHeight="1" x14ac:dyDescent="0.4">
      <c r="B236" s="188" t="s">
        <v>101</v>
      </c>
      <c r="C236" s="189"/>
      <c r="D236" s="189"/>
      <c r="E236" s="189"/>
      <c r="F236" s="189"/>
      <c r="G236" s="189"/>
      <c r="H236" s="189"/>
      <c r="I236" s="189"/>
      <c r="J236" s="189"/>
      <c r="K236" s="123" t="s">
        <v>111</v>
      </c>
      <c r="L236" s="1"/>
      <c r="M236" s="1"/>
      <c r="N236" s="29"/>
      <c r="O236" s="1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</row>
    <row r="237" spans="1:26" ht="20.25" customHeight="1" x14ac:dyDescent="0.2">
      <c r="A237" s="192" t="s">
        <v>9</v>
      </c>
      <c r="B237" s="193" t="s">
        <v>80</v>
      </c>
      <c r="C237" s="194"/>
      <c r="D237" s="194"/>
      <c r="E237" s="194"/>
      <c r="F237" s="194"/>
      <c r="G237" s="194"/>
      <c r="H237" s="194"/>
      <c r="I237" s="194"/>
      <c r="J237" s="195"/>
      <c r="K237" s="196" t="s">
        <v>10</v>
      </c>
      <c r="L237" s="184" t="s">
        <v>2</v>
      </c>
      <c r="M237" s="184" t="s">
        <v>3</v>
      </c>
      <c r="N237" s="191" t="s">
        <v>4</v>
      </c>
      <c r="O237" s="184" t="s">
        <v>5</v>
      </c>
      <c r="P237" s="198" t="s">
        <v>6</v>
      </c>
      <c r="Q237" s="198" t="s">
        <v>7</v>
      </c>
      <c r="R237" s="184" t="s">
        <v>8</v>
      </c>
      <c r="T237" s="29"/>
      <c r="U237" s="29"/>
      <c r="V237" s="29"/>
      <c r="W237" s="29"/>
      <c r="X237" s="29"/>
      <c r="Y237" s="29"/>
      <c r="Z237" s="29"/>
    </row>
    <row r="238" spans="1:26" ht="15.75" customHeight="1" x14ac:dyDescent="0.25">
      <c r="A238" s="185"/>
      <c r="B238" s="49" t="s">
        <v>81</v>
      </c>
      <c r="C238" s="49" t="s">
        <v>82</v>
      </c>
      <c r="D238" s="49" t="s">
        <v>83</v>
      </c>
      <c r="E238" s="49" t="s">
        <v>84</v>
      </c>
      <c r="F238" s="49" t="s">
        <v>85</v>
      </c>
      <c r="G238" s="49" t="s">
        <v>86</v>
      </c>
      <c r="H238" s="49" t="s">
        <v>87</v>
      </c>
      <c r="I238" s="49" t="s">
        <v>88</v>
      </c>
      <c r="J238" s="49" t="s">
        <v>89</v>
      </c>
      <c r="K238" s="197"/>
      <c r="L238" s="185"/>
      <c r="M238" s="185"/>
      <c r="N238" s="185"/>
      <c r="O238" s="185"/>
      <c r="P238" s="185"/>
      <c r="Q238" s="185"/>
      <c r="R238" s="185"/>
      <c r="T238" s="29"/>
      <c r="U238" s="29"/>
      <c r="V238" s="29"/>
      <c r="W238" s="29"/>
      <c r="X238" s="29"/>
      <c r="Y238" s="29"/>
      <c r="Z238" s="29"/>
    </row>
    <row r="239" spans="1:26" ht="15.75" customHeight="1" x14ac:dyDescent="0.25">
      <c r="A239" s="49">
        <v>2002</v>
      </c>
      <c r="B239" s="50">
        <v>24</v>
      </c>
      <c r="C239" s="50"/>
      <c r="D239" s="50"/>
      <c r="E239" s="50"/>
      <c r="F239" s="164"/>
      <c r="G239" s="164"/>
      <c r="H239" s="164"/>
      <c r="I239" s="164"/>
      <c r="J239" s="164"/>
      <c r="K239" s="82"/>
      <c r="L239" s="141"/>
      <c r="M239" s="142"/>
      <c r="N239" s="143"/>
      <c r="O239" s="133"/>
      <c r="P239" s="51">
        <f>B239</f>
        <v>24</v>
      </c>
      <c r="Q239" s="134"/>
      <c r="R239" s="133"/>
      <c r="T239" s="29"/>
      <c r="U239" s="29"/>
      <c r="V239" s="29"/>
      <c r="W239" s="29"/>
      <c r="X239" s="29"/>
      <c r="Y239" s="29"/>
      <c r="Z239" s="29"/>
    </row>
    <row r="240" spans="1:26" ht="15.75" customHeight="1" x14ac:dyDescent="0.25">
      <c r="A240" s="49">
        <v>2101</v>
      </c>
      <c r="B240" s="50"/>
      <c r="C240" s="50">
        <v>22</v>
      </c>
      <c r="D240" s="50"/>
      <c r="E240" s="50"/>
      <c r="F240" s="164"/>
      <c r="G240" s="164"/>
      <c r="H240" s="164"/>
      <c r="I240" s="164"/>
      <c r="J240" s="164"/>
      <c r="K240" s="82"/>
      <c r="L240" s="144"/>
      <c r="M240" s="81"/>
      <c r="N240" s="145"/>
      <c r="O240" s="52">
        <f>IF(C240=0,"",C240/B239)</f>
        <v>0.91666666666666663</v>
      </c>
      <c r="P240" s="53">
        <v>22</v>
      </c>
      <c r="Q240" s="124">
        <f t="shared" ref="Q240:Q242" si="20">IF(P240=0,"",P240/P239)</f>
        <v>0.91666666666666663</v>
      </c>
      <c r="R240" s="124">
        <f t="shared" ref="R240:R242" si="21">IF(P240=0,"",100%-Q240)</f>
        <v>8.333333333333337E-2</v>
      </c>
      <c r="T240" s="29"/>
      <c r="U240" s="29"/>
      <c r="V240" s="29"/>
      <c r="W240" s="29"/>
      <c r="X240" s="29"/>
      <c r="Y240" s="29"/>
      <c r="Z240" s="29"/>
    </row>
    <row r="241" spans="1:26" ht="15.75" customHeight="1" x14ac:dyDescent="0.25">
      <c r="A241" s="49">
        <v>2102</v>
      </c>
      <c r="B241" s="50"/>
      <c r="C241" s="50"/>
      <c r="D241" s="50">
        <v>10</v>
      </c>
      <c r="E241" s="50"/>
      <c r="F241" s="164"/>
      <c r="G241" s="164"/>
      <c r="H241" s="164"/>
      <c r="I241" s="164"/>
      <c r="J241" s="164"/>
      <c r="K241" s="82"/>
      <c r="L241" s="144"/>
      <c r="M241" s="81"/>
      <c r="N241" s="145"/>
      <c r="O241" s="52">
        <f>IF(D241=0,"",D241/C240)</f>
        <v>0.45454545454545453</v>
      </c>
      <c r="P241" s="53">
        <v>19</v>
      </c>
      <c r="Q241" s="124">
        <f t="shared" si="20"/>
        <v>0.86363636363636365</v>
      </c>
      <c r="R241" s="124">
        <f t="shared" si="21"/>
        <v>0.13636363636363635</v>
      </c>
      <c r="S241" s="8">
        <f>P241/P239</f>
        <v>0.79166666666666663</v>
      </c>
      <c r="T241" s="29"/>
      <c r="U241" s="29"/>
      <c r="V241" s="29"/>
      <c r="W241" s="29"/>
      <c r="X241" s="29"/>
      <c r="Y241" s="29"/>
      <c r="Z241" s="29"/>
    </row>
    <row r="242" spans="1:26" ht="15.75" customHeight="1" x14ac:dyDescent="0.25">
      <c r="A242" s="49">
        <v>2201</v>
      </c>
      <c r="B242" s="50"/>
      <c r="C242" s="50"/>
      <c r="D242" s="50"/>
      <c r="E242" s="50">
        <v>15</v>
      </c>
      <c r="F242" s="164"/>
      <c r="G242" s="164"/>
      <c r="H242" s="164"/>
      <c r="I242" s="164"/>
      <c r="J242" s="164"/>
      <c r="K242" s="82"/>
      <c r="L242" s="144"/>
      <c r="M242" s="81"/>
      <c r="N242" s="145"/>
      <c r="O242" s="52">
        <f>IF(E242=0,"",E242/D241)</f>
        <v>1.5</v>
      </c>
      <c r="P242" s="53">
        <v>17</v>
      </c>
      <c r="Q242" s="124">
        <f t="shared" si="20"/>
        <v>0.89473684210526316</v>
      </c>
      <c r="R242" s="124">
        <f t="shared" si="21"/>
        <v>0.10526315789473684</v>
      </c>
      <c r="T242" s="29"/>
      <c r="U242" s="29"/>
      <c r="V242" s="29"/>
      <c r="W242" s="29"/>
      <c r="X242" s="29"/>
      <c r="Y242" s="29"/>
      <c r="Z242" s="29"/>
    </row>
    <row r="243" spans="1:26" ht="15.75" customHeight="1" x14ac:dyDescent="0.25">
      <c r="A243" s="49">
        <v>2202</v>
      </c>
      <c r="B243" s="50"/>
      <c r="C243" s="50"/>
      <c r="D243" s="50"/>
      <c r="E243" s="50">
        <v>13</v>
      </c>
      <c r="F243" s="164"/>
      <c r="G243" s="164"/>
      <c r="H243" s="164"/>
      <c r="I243" s="164"/>
      <c r="J243" s="164"/>
      <c r="K243" s="82"/>
      <c r="L243" s="144"/>
      <c r="M243" s="81"/>
      <c r="N243" s="81"/>
      <c r="O243" s="79"/>
      <c r="P243" s="53">
        <v>17</v>
      </c>
      <c r="Q243" s="136"/>
      <c r="R243" s="79"/>
      <c r="T243" s="29"/>
      <c r="U243" s="29"/>
      <c r="V243" s="29"/>
      <c r="W243" s="29"/>
      <c r="X243" s="29"/>
      <c r="Y243" s="29"/>
      <c r="Z243" s="29"/>
    </row>
    <row r="244" spans="1:26" ht="15.75" customHeight="1" x14ac:dyDescent="0.25">
      <c r="A244" s="49">
        <v>2301</v>
      </c>
      <c r="B244" s="50"/>
      <c r="C244" s="50"/>
      <c r="D244" s="50"/>
      <c r="E244" s="50">
        <v>13</v>
      </c>
      <c r="F244" s="164"/>
      <c r="G244" s="164"/>
      <c r="H244" s="164"/>
      <c r="I244" s="164"/>
      <c r="J244" s="164"/>
      <c r="K244" s="82"/>
      <c r="L244" s="144"/>
      <c r="M244" s="81"/>
      <c r="N244" s="81"/>
      <c r="O244" s="79"/>
      <c r="P244" s="53">
        <v>5</v>
      </c>
      <c r="Q244" s="136"/>
      <c r="R244" s="79"/>
      <c r="T244" s="29"/>
      <c r="U244" s="29"/>
      <c r="V244" s="29"/>
      <c r="W244" s="29"/>
      <c r="X244" s="29"/>
      <c r="Y244" s="29"/>
      <c r="Z244" s="29"/>
    </row>
    <row r="245" spans="1:26" ht="15.75" customHeight="1" x14ac:dyDescent="0.25">
      <c r="A245" s="49">
        <v>2302</v>
      </c>
      <c r="B245" s="50"/>
      <c r="C245" s="50"/>
      <c r="D245" s="50"/>
      <c r="E245" s="50">
        <v>5</v>
      </c>
      <c r="F245" s="164"/>
      <c r="G245" s="164"/>
      <c r="H245" s="164"/>
      <c r="I245" s="164"/>
      <c r="J245" s="164"/>
      <c r="K245" s="82"/>
      <c r="L245" s="144"/>
      <c r="M245" s="81"/>
      <c r="N245" s="81"/>
      <c r="O245" s="79"/>
      <c r="P245" s="53">
        <v>2</v>
      </c>
      <c r="Q245" s="136"/>
      <c r="R245" s="79"/>
      <c r="T245" s="29"/>
      <c r="U245" s="29"/>
      <c r="V245" s="29"/>
      <c r="W245" s="29"/>
      <c r="X245" s="29"/>
      <c r="Y245" s="29"/>
      <c r="Z245" s="29"/>
    </row>
    <row r="246" spans="1:26" ht="15.75" customHeight="1" x14ac:dyDescent="0.25">
      <c r="A246" s="49">
        <v>2401</v>
      </c>
      <c r="B246" s="50"/>
      <c r="C246" s="50"/>
      <c r="D246" s="50"/>
      <c r="E246" s="50">
        <v>2</v>
      </c>
      <c r="F246" s="164"/>
      <c r="G246" s="164"/>
      <c r="H246" s="164"/>
      <c r="I246" s="164"/>
      <c r="J246" s="164"/>
      <c r="K246" s="82"/>
      <c r="L246" s="144"/>
      <c r="M246" s="81"/>
      <c r="N246" s="81"/>
      <c r="O246" s="79"/>
      <c r="P246" s="53"/>
      <c r="Q246" s="136"/>
      <c r="R246" s="79"/>
      <c r="T246" s="29"/>
      <c r="U246" s="29"/>
      <c r="V246" s="29"/>
      <c r="W246" s="29"/>
      <c r="X246" s="29"/>
      <c r="Y246" s="29"/>
      <c r="Z246" s="29"/>
    </row>
    <row r="247" spans="1:26" ht="15.75" customHeight="1" x14ac:dyDescent="0.25">
      <c r="A247" s="49">
        <v>2402</v>
      </c>
      <c r="B247" s="50"/>
      <c r="C247" s="50"/>
      <c r="D247" s="50"/>
      <c r="E247" s="50"/>
      <c r="F247" s="164"/>
      <c r="G247" s="164"/>
      <c r="H247" s="164"/>
      <c r="I247" s="164"/>
      <c r="J247" s="164"/>
      <c r="K247" s="82"/>
      <c r="L247" s="144"/>
      <c r="M247" s="81"/>
      <c r="N247" s="81"/>
      <c r="O247" s="79"/>
      <c r="P247" s="53"/>
      <c r="Q247" s="136"/>
      <c r="R247" s="79"/>
      <c r="T247" s="29"/>
      <c r="U247" s="29"/>
      <c r="V247" s="29"/>
      <c r="W247" s="29"/>
      <c r="X247" s="29"/>
      <c r="Y247" s="29"/>
      <c r="Z247" s="29"/>
    </row>
    <row r="248" spans="1:26" ht="15.75" customHeight="1" x14ac:dyDescent="0.25">
      <c r="A248" s="49">
        <v>2501</v>
      </c>
      <c r="B248" s="50"/>
      <c r="C248" s="50"/>
      <c r="D248" s="50"/>
      <c r="E248" s="50"/>
      <c r="F248" s="164"/>
      <c r="G248" s="164"/>
      <c r="H248" s="164"/>
      <c r="I248" s="164"/>
      <c r="J248" s="164"/>
      <c r="K248" s="82"/>
      <c r="L248" s="144"/>
      <c r="M248" s="81"/>
      <c r="N248" s="81"/>
      <c r="O248" s="79"/>
      <c r="P248" s="56"/>
      <c r="Q248" s="136"/>
      <c r="R248" s="79"/>
      <c r="T248" s="29"/>
      <c r="U248" s="29"/>
      <c r="V248" s="29"/>
      <c r="W248" s="29"/>
      <c r="X248" s="29"/>
      <c r="Y248" s="29"/>
      <c r="Z248" s="29"/>
    </row>
    <row r="249" spans="1:26" ht="15.75" customHeight="1" x14ac:dyDescent="0.25">
      <c r="A249" s="49">
        <v>2502</v>
      </c>
      <c r="B249" s="50"/>
      <c r="C249" s="50"/>
      <c r="D249" s="50"/>
      <c r="E249" s="50"/>
      <c r="F249" s="164"/>
      <c r="G249" s="164"/>
      <c r="H249" s="164"/>
      <c r="I249" s="164"/>
      <c r="J249" s="164"/>
      <c r="K249" s="82"/>
      <c r="L249" s="144"/>
      <c r="M249" s="81"/>
      <c r="N249" s="137"/>
      <c r="O249" s="79"/>
      <c r="P249" s="56"/>
      <c r="Q249" s="136"/>
      <c r="R249" s="79"/>
      <c r="T249" s="29"/>
      <c r="U249" s="29"/>
      <c r="V249" s="29"/>
      <c r="W249" s="29"/>
      <c r="X249" s="29"/>
      <c r="Y249" s="29"/>
      <c r="Z249" s="29"/>
    </row>
    <row r="250" spans="1:26" ht="15.75" customHeight="1" x14ac:dyDescent="0.25">
      <c r="A250" s="49">
        <v>2601</v>
      </c>
      <c r="B250" s="50"/>
      <c r="C250" s="50"/>
      <c r="D250" s="50"/>
      <c r="E250" s="50"/>
      <c r="F250" s="164"/>
      <c r="G250" s="164"/>
      <c r="H250" s="164"/>
      <c r="I250" s="164"/>
      <c r="J250" s="164"/>
      <c r="K250" s="82"/>
      <c r="L250" s="144"/>
      <c r="M250" s="81"/>
      <c r="N250" s="137"/>
      <c r="O250" s="79"/>
      <c r="P250" s="56"/>
      <c r="Q250" s="136"/>
      <c r="R250" s="79"/>
      <c r="T250" s="29"/>
      <c r="U250" s="29"/>
      <c r="V250" s="29"/>
      <c r="W250" s="29"/>
      <c r="X250" s="29"/>
      <c r="Y250" s="29"/>
      <c r="Z250" s="29"/>
    </row>
    <row r="251" spans="1:26" ht="15.75" customHeight="1" x14ac:dyDescent="0.25">
      <c r="A251" s="49">
        <v>2602</v>
      </c>
      <c r="B251" s="50"/>
      <c r="C251" s="50"/>
      <c r="D251" s="50"/>
      <c r="E251" s="50"/>
      <c r="F251" s="164"/>
      <c r="G251" s="164"/>
      <c r="H251" s="164"/>
      <c r="I251" s="164"/>
      <c r="J251" s="164"/>
      <c r="K251" s="82"/>
      <c r="L251" s="144"/>
      <c r="M251" s="81"/>
      <c r="N251" s="137"/>
      <c r="O251" s="126" t="s">
        <v>63</v>
      </c>
      <c r="P251" s="127"/>
      <c r="Q251" s="128" t="str">
        <f>IF(SUM(K241:K251)=0,"",SUM(K241:K251))</f>
        <v/>
      </c>
      <c r="R251" s="129" t="s">
        <v>10</v>
      </c>
      <c r="T251" s="29"/>
      <c r="U251" s="29"/>
      <c r="V251" s="29"/>
      <c r="W251" s="29"/>
      <c r="X251" s="29"/>
      <c r="Y251" s="29"/>
      <c r="Z251" s="29"/>
    </row>
    <row r="252" spans="1:26" ht="15.75" customHeight="1" x14ac:dyDescent="0.25">
      <c r="A252" s="49">
        <v>2701</v>
      </c>
      <c r="B252" s="50"/>
      <c r="C252" s="50"/>
      <c r="D252" s="50"/>
      <c r="E252" s="50"/>
      <c r="F252" s="164"/>
      <c r="G252" s="164"/>
      <c r="H252" s="164"/>
      <c r="I252" s="164"/>
      <c r="J252" s="164"/>
      <c r="K252" s="82"/>
      <c r="L252" s="144"/>
      <c r="M252" s="81"/>
      <c r="N252" s="137"/>
      <c r="O252" s="130" t="s">
        <v>64</v>
      </c>
      <c r="P252" s="57" t="str">
        <f>IF(P251/B239=0,"",P251/B239)</f>
        <v/>
      </c>
      <c r="Q252" s="131" t="e">
        <f>IF(P251/Q251=0,"",P251/Q251)</f>
        <v>#VALUE!</v>
      </c>
      <c r="R252" s="132" t="s">
        <v>65</v>
      </c>
      <c r="T252" s="29"/>
      <c r="U252" s="29"/>
      <c r="V252" s="29"/>
      <c r="W252" s="29"/>
      <c r="X252" s="29"/>
      <c r="Y252" s="29"/>
      <c r="Z252" s="29"/>
    </row>
    <row r="253" spans="1:26" ht="15.75" customHeight="1" x14ac:dyDescent="0.25">
      <c r="A253" s="49">
        <v>2702</v>
      </c>
      <c r="B253" s="50"/>
      <c r="C253" s="50"/>
      <c r="D253" s="50"/>
      <c r="E253" s="50"/>
      <c r="F253" s="164"/>
      <c r="G253" s="164"/>
      <c r="H253" s="164"/>
      <c r="I253" s="164"/>
      <c r="J253" s="164"/>
      <c r="K253" s="82"/>
      <c r="L253" s="146"/>
      <c r="M253" s="147"/>
      <c r="N253" s="148"/>
      <c r="O253" s="92"/>
      <c r="P253" s="139"/>
      <c r="Q253" s="139"/>
      <c r="R253" s="140"/>
      <c r="T253" s="29"/>
      <c r="U253" s="29"/>
      <c r="V253" s="29"/>
      <c r="W253" s="29"/>
      <c r="X253" s="29"/>
      <c r="Y253" s="29"/>
      <c r="Z253" s="29"/>
    </row>
    <row r="254" spans="1:26" ht="18" customHeight="1" x14ac:dyDescent="0.25">
      <c r="A254" s="28"/>
      <c r="B254" s="190" t="s">
        <v>90</v>
      </c>
      <c r="C254" s="190"/>
      <c r="D254" s="190"/>
      <c r="E254" s="190"/>
      <c r="F254" s="190"/>
      <c r="G254" s="190"/>
      <c r="H254" s="190"/>
      <c r="I254" s="190"/>
      <c r="J254" s="190"/>
      <c r="K254" s="59">
        <f>SUM(K239:K250)</f>
        <v>0</v>
      </c>
      <c r="L254" s="60" t="str">
        <f>IF(K246=0,"",K246/B239)</f>
        <v/>
      </c>
      <c r="M254" s="60" t="str">
        <f>IF(K254=0,"",K254/B239)</f>
        <v/>
      </c>
      <c r="N254" s="60" t="str">
        <f>IF(K246=0,"",M254-L254)</f>
        <v/>
      </c>
      <c r="O254" s="1"/>
      <c r="P254" s="29"/>
      <c r="Q254" s="25"/>
      <c r="R254" s="1"/>
      <c r="T254" s="29"/>
      <c r="U254" s="29"/>
      <c r="V254" s="29"/>
      <c r="W254" s="29"/>
      <c r="X254" s="29"/>
      <c r="Y254" s="29"/>
      <c r="Z254" s="29"/>
    </row>
    <row r="255" spans="1:26" ht="12.75" customHeight="1" x14ac:dyDescent="0.2">
      <c r="A255" s="29"/>
      <c r="B255" s="29"/>
      <c r="C255" s="29"/>
      <c r="D255" s="29"/>
      <c r="E255" s="29"/>
      <c r="F255" s="29"/>
      <c r="G255" s="29"/>
      <c r="H255" s="29"/>
      <c r="I255" s="29"/>
      <c r="J255" s="29"/>
      <c r="K255" s="135"/>
      <c r="L255" s="1"/>
      <c r="M255" s="1"/>
      <c r="N255" s="29"/>
      <c r="O255" s="1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</row>
    <row r="256" spans="1:26" ht="12.75" customHeight="1" x14ac:dyDescent="0.2">
      <c r="A256" s="29"/>
      <c r="B256" s="29"/>
      <c r="C256" s="29"/>
      <c r="D256" s="29"/>
      <c r="E256" s="29"/>
      <c r="F256" s="29"/>
      <c r="G256" s="29"/>
      <c r="H256" s="29"/>
      <c r="I256" s="29"/>
      <c r="J256" s="29"/>
      <c r="K256" s="135"/>
      <c r="L256" s="1"/>
      <c r="M256" s="1"/>
      <c r="N256" s="29"/>
      <c r="O256" s="1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</row>
    <row r="257" spans="1:26" ht="26.25" customHeight="1" x14ac:dyDescent="0.4">
      <c r="B257" s="188" t="s">
        <v>101</v>
      </c>
      <c r="C257" s="189"/>
      <c r="D257" s="189"/>
      <c r="E257" s="189"/>
      <c r="F257" s="189"/>
      <c r="G257" s="189"/>
      <c r="H257" s="189"/>
      <c r="I257" s="189"/>
      <c r="J257" s="189"/>
      <c r="K257" s="123" t="s">
        <v>112</v>
      </c>
      <c r="L257" s="1"/>
      <c r="M257" s="1"/>
      <c r="N257" s="29"/>
      <c r="O257" s="1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</row>
    <row r="258" spans="1:26" ht="20.25" customHeight="1" x14ac:dyDescent="0.2">
      <c r="A258" s="192" t="s">
        <v>9</v>
      </c>
      <c r="B258" s="193" t="s">
        <v>80</v>
      </c>
      <c r="C258" s="194"/>
      <c r="D258" s="194"/>
      <c r="E258" s="194"/>
      <c r="F258" s="194"/>
      <c r="G258" s="194"/>
      <c r="H258" s="194"/>
      <c r="I258" s="194"/>
      <c r="J258" s="195"/>
      <c r="K258" s="196" t="s">
        <v>10</v>
      </c>
      <c r="L258" s="184" t="s">
        <v>2</v>
      </c>
      <c r="M258" s="184" t="s">
        <v>3</v>
      </c>
      <c r="N258" s="191" t="s">
        <v>4</v>
      </c>
      <c r="O258" s="184" t="s">
        <v>5</v>
      </c>
      <c r="P258" s="198" t="s">
        <v>6</v>
      </c>
      <c r="Q258" s="198" t="s">
        <v>7</v>
      </c>
      <c r="R258" s="184" t="s">
        <v>8</v>
      </c>
      <c r="T258" s="29"/>
      <c r="U258" s="29"/>
      <c r="V258" s="29"/>
      <c r="W258" s="29"/>
      <c r="X258" s="29"/>
      <c r="Y258" s="29"/>
      <c r="Z258" s="29"/>
    </row>
    <row r="259" spans="1:26" ht="15.75" customHeight="1" x14ac:dyDescent="0.25">
      <c r="A259" s="185"/>
      <c r="B259" s="49" t="s">
        <v>81</v>
      </c>
      <c r="C259" s="49" t="s">
        <v>82</v>
      </c>
      <c r="D259" s="49" t="s">
        <v>83</v>
      </c>
      <c r="E259" s="49" t="s">
        <v>84</v>
      </c>
      <c r="F259" s="49" t="s">
        <v>85</v>
      </c>
      <c r="G259" s="49" t="s">
        <v>86</v>
      </c>
      <c r="H259" s="49" t="s">
        <v>87</v>
      </c>
      <c r="I259" s="49" t="s">
        <v>88</v>
      </c>
      <c r="J259" s="49" t="s">
        <v>89</v>
      </c>
      <c r="K259" s="197"/>
      <c r="L259" s="185"/>
      <c r="M259" s="185"/>
      <c r="N259" s="185"/>
      <c r="O259" s="185"/>
      <c r="P259" s="185"/>
      <c r="Q259" s="185"/>
      <c r="R259" s="185"/>
      <c r="T259" s="29"/>
      <c r="U259" s="29"/>
      <c r="V259" s="29"/>
      <c r="W259" s="29"/>
      <c r="X259" s="29"/>
      <c r="Y259" s="29"/>
      <c r="Z259" s="29"/>
    </row>
    <row r="260" spans="1:26" ht="15.75" customHeight="1" x14ac:dyDescent="0.25">
      <c r="A260" s="49">
        <v>2101</v>
      </c>
      <c r="B260" s="50">
        <v>30</v>
      </c>
      <c r="C260" s="50"/>
      <c r="D260" s="50"/>
      <c r="E260" s="50"/>
      <c r="F260" s="164"/>
      <c r="G260" s="164"/>
      <c r="H260" s="164"/>
      <c r="I260" s="164"/>
      <c r="J260" s="164"/>
      <c r="K260" s="82"/>
      <c r="L260" s="141"/>
      <c r="M260" s="142"/>
      <c r="N260" s="143"/>
      <c r="O260" s="133"/>
      <c r="P260" s="51">
        <f>B260</f>
        <v>30</v>
      </c>
      <c r="Q260" s="134"/>
      <c r="R260" s="133"/>
      <c r="T260" s="29"/>
      <c r="U260" s="29"/>
      <c r="V260" s="29"/>
      <c r="W260" s="29"/>
      <c r="X260" s="29"/>
      <c r="Y260" s="29"/>
      <c r="Z260" s="29"/>
    </row>
    <row r="261" spans="1:26" ht="15.75" customHeight="1" x14ac:dyDescent="0.25">
      <c r="A261" s="49">
        <v>2102</v>
      </c>
      <c r="B261" s="50"/>
      <c r="C261" s="50">
        <v>28</v>
      </c>
      <c r="D261" s="50"/>
      <c r="E261" s="50"/>
      <c r="F261" s="164"/>
      <c r="G261" s="164"/>
      <c r="H261" s="164"/>
      <c r="I261" s="164"/>
      <c r="J261" s="164"/>
      <c r="K261" s="82"/>
      <c r="L261" s="144"/>
      <c r="M261" s="81"/>
      <c r="N261" s="145"/>
      <c r="O261" s="52">
        <f>IF(C261=0,"",C261/B260)</f>
        <v>0.93333333333333335</v>
      </c>
      <c r="P261" s="53">
        <v>28</v>
      </c>
      <c r="Q261" s="124">
        <f t="shared" ref="Q261:Q263" si="22">IF(P261=0,"",P261/P260)</f>
        <v>0.93333333333333335</v>
      </c>
      <c r="R261" s="124">
        <f t="shared" ref="R261:R263" si="23">IF(P261=0,"",100%-Q261)</f>
        <v>6.6666666666666652E-2</v>
      </c>
      <c r="T261" s="29"/>
      <c r="U261" s="29"/>
      <c r="V261" s="29"/>
      <c r="W261" s="29"/>
      <c r="X261" s="29"/>
      <c r="Y261" s="29"/>
      <c r="Z261" s="29"/>
    </row>
    <row r="262" spans="1:26" ht="15.75" customHeight="1" x14ac:dyDescent="0.25">
      <c r="A262" s="49">
        <v>2201</v>
      </c>
      <c r="B262" s="50"/>
      <c r="C262" s="50"/>
      <c r="D262" s="50">
        <v>24</v>
      </c>
      <c r="E262" s="50"/>
      <c r="F262" s="164"/>
      <c r="G262" s="164"/>
      <c r="H262" s="164"/>
      <c r="I262" s="164"/>
      <c r="J262" s="164"/>
      <c r="K262" s="82"/>
      <c r="L262" s="144"/>
      <c r="M262" s="81"/>
      <c r="N262" s="145"/>
      <c r="O262" s="52">
        <f>IF(D262=0,"",D262/C261)</f>
        <v>0.8571428571428571</v>
      </c>
      <c r="P262" s="53">
        <v>26</v>
      </c>
      <c r="Q262" s="124">
        <f t="shared" si="22"/>
        <v>0.9285714285714286</v>
      </c>
      <c r="R262" s="124">
        <f t="shared" si="23"/>
        <v>7.1428571428571397E-2</v>
      </c>
      <c r="S262" s="8">
        <f>P262/P260</f>
        <v>0.8666666666666667</v>
      </c>
      <c r="T262" s="29"/>
      <c r="U262" s="29"/>
      <c r="V262" s="29"/>
      <c r="W262" s="29"/>
      <c r="X262" s="29"/>
      <c r="Y262" s="29"/>
      <c r="Z262" s="29"/>
    </row>
    <row r="263" spans="1:26" ht="15.75" customHeight="1" x14ac:dyDescent="0.25">
      <c r="A263" s="49">
        <v>2202</v>
      </c>
      <c r="B263" s="50"/>
      <c r="C263" s="50"/>
      <c r="D263" s="50"/>
      <c r="E263" s="50">
        <v>16</v>
      </c>
      <c r="F263" s="164"/>
      <c r="G263" s="164"/>
      <c r="H263" s="164"/>
      <c r="I263" s="164"/>
      <c r="J263" s="164"/>
      <c r="K263" s="82"/>
      <c r="L263" s="144"/>
      <c r="M263" s="81"/>
      <c r="N263" s="145"/>
      <c r="O263" s="52">
        <f>IF(E263=0,"",E263/D262)</f>
        <v>0.66666666666666663</v>
      </c>
      <c r="P263" s="53">
        <v>26</v>
      </c>
      <c r="Q263" s="124">
        <f t="shared" si="22"/>
        <v>1</v>
      </c>
      <c r="R263" s="124">
        <f t="shared" si="23"/>
        <v>0</v>
      </c>
      <c r="T263" s="29"/>
      <c r="U263" s="29"/>
      <c r="V263" s="29"/>
      <c r="W263" s="29"/>
      <c r="X263" s="29"/>
      <c r="Y263" s="29"/>
      <c r="Z263" s="29"/>
    </row>
    <row r="264" spans="1:26" ht="15.75" customHeight="1" x14ac:dyDescent="0.25">
      <c r="A264" s="49">
        <v>2301</v>
      </c>
      <c r="B264" s="50"/>
      <c r="C264" s="50"/>
      <c r="D264" s="50"/>
      <c r="E264" s="50">
        <v>16</v>
      </c>
      <c r="F264" s="164"/>
      <c r="G264" s="164"/>
      <c r="H264" s="164"/>
      <c r="I264" s="164"/>
      <c r="J264" s="164"/>
      <c r="K264" s="82"/>
      <c r="L264" s="144"/>
      <c r="M264" s="81"/>
      <c r="N264" s="81"/>
      <c r="O264" s="79"/>
      <c r="P264" s="53">
        <v>22</v>
      </c>
      <c r="Q264" s="136"/>
      <c r="R264" s="79"/>
      <c r="T264" s="29"/>
      <c r="U264" s="29"/>
      <c r="V264" s="29"/>
      <c r="W264" s="29"/>
      <c r="X264" s="29"/>
      <c r="Y264" s="29"/>
      <c r="Z264" s="29"/>
    </row>
    <row r="265" spans="1:26" ht="15.75" customHeight="1" x14ac:dyDescent="0.25">
      <c r="A265" s="49">
        <v>2302</v>
      </c>
      <c r="B265" s="50"/>
      <c r="C265" s="50"/>
      <c r="D265" s="50"/>
      <c r="E265" s="50">
        <v>11</v>
      </c>
      <c r="F265" s="164"/>
      <c r="G265" s="164"/>
      <c r="H265" s="164"/>
      <c r="I265" s="164"/>
      <c r="J265" s="164"/>
      <c r="K265" s="82"/>
      <c r="L265" s="144"/>
      <c r="M265" s="81"/>
      <c r="N265" s="81"/>
      <c r="O265" s="79"/>
      <c r="P265" s="53">
        <v>12</v>
      </c>
      <c r="Q265" s="136"/>
      <c r="R265" s="79"/>
      <c r="T265" s="29"/>
      <c r="U265" s="29"/>
      <c r="V265" s="29"/>
      <c r="W265" s="29"/>
      <c r="X265" s="29"/>
      <c r="Y265" s="29"/>
      <c r="Z265" s="29"/>
    </row>
    <row r="266" spans="1:26" ht="15.75" customHeight="1" x14ac:dyDescent="0.25">
      <c r="A266" s="49">
        <v>2401</v>
      </c>
      <c r="B266" s="50"/>
      <c r="C266" s="50"/>
      <c r="D266" s="50"/>
      <c r="E266" s="50">
        <v>2</v>
      </c>
      <c r="F266" s="164"/>
      <c r="G266" s="164"/>
      <c r="H266" s="164"/>
      <c r="I266" s="164"/>
      <c r="J266" s="164"/>
      <c r="K266" s="82"/>
      <c r="L266" s="144"/>
      <c r="M266" s="81"/>
      <c r="N266" s="81"/>
      <c r="O266" s="79"/>
      <c r="P266" s="53">
        <v>2</v>
      </c>
      <c r="Q266" s="136"/>
      <c r="R266" s="79"/>
      <c r="T266" s="29"/>
      <c r="U266" s="29"/>
      <c r="V266" s="29"/>
      <c r="W266" s="29"/>
      <c r="X266" s="29"/>
      <c r="Y266" s="29"/>
      <c r="Z266" s="29"/>
    </row>
    <row r="267" spans="1:26" ht="15.75" customHeight="1" x14ac:dyDescent="0.25">
      <c r="A267" s="49">
        <v>2402</v>
      </c>
      <c r="B267" s="50"/>
      <c r="C267" s="50"/>
      <c r="D267" s="50"/>
      <c r="E267" s="50"/>
      <c r="F267" s="164"/>
      <c r="G267" s="164"/>
      <c r="H267" s="164"/>
      <c r="I267" s="164"/>
      <c r="J267" s="164"/>
      <c r="K267" s="82"/>
      <c r="L267" s="144"/>
      <c r="M267" s="81"/>
      <c r="N267" s="81"/>
      <c r="O267" s="79"/>
      <c r="P267" s="53"/>
      <c r="Q267" s="136"/>
      <c r="R267" s="79"/>
      <c r="T267" s="29"/>
      <c r="U267" s="29"/>
      <c r="V267" s="29"/>
      <c r="W267" s="29"/>
      <c r="X267" s="29"/>
      <c r="Y267" s="29"/>
      <c r="Z267" s="29"/>
    </row>
    <row r="268" spans="1:26" ht="15.75" customHeight="1" x14ac:dyDescent="0.25">
      <c r="A268" s="49">
        <v>2501</v>
      </c>
      <c r="B268" s="50"/>
      <c r="C268" s="50"/>
      <c r="D268" s="50"/>
      <c r="E268" s="50"/>
      <c r="F268" s="164"/>
      <c r="G268" s="164"/>
      <c r="H268" s="164"/>
      <c r="I268" s="164"/>
      <c r="J268" s="164"/>
      <c r="K268" s="82"/>
      <c r="L268" s="144"/>
      <c r="M268" s="81"/>
      <c r="N268" s="81"/>
      <c r="O268" s="79"/>
      <c r="P268" s="53"/>
      <c r="Q268" s="136"/>
      <c r="R268" s="79"/>
      <c r="T268" s="29"/>
      <c r="U268" s="29"/>
      <c r="V268" s="29"/>
      <c r="W268" s="29"/>
      <c r="X268" s="29"/>
      <c r="Y268" s="29"/>
      <c r="Z268" s="29"/>
    </row>
    <row r="269" spans="1:26" ht="15.75" customHeight="1" x14ac:dyDescent="0.25">
      <c r="A269" s="49">
        <v>2502</v>
      </c>
      <c r="B269" s="50"/>
      <c r="C269" s="50"/>
      <c r="D269" s="50"/>
      <c r="E269" s="50"/>
      <c r="F269" s="164"/>
      <c r="G269" s="164"/>
      <c r="H269" s="164"/>
      <c r="I269" s="164"/>
      <c r="J269" s="164"/>
      <c r="K269" s="82"/>
      <c r="L269" s="144"/>
      <c r="M269" s="81"/>
      <c r="N269" s="81"/>
      <c r="O269" s="79"/>
      <c r="P269" s="56"/>
      <c r="Q269" s="136"/>
      <c r="R269" s="79"/>
      <c r="T269" s="29"/>
      <c r="U269" s="29"/>
      <c r="V269" s="29"/>
      <c r="W269" s="29"/>
      <c r="X269" s="29"/>
      <c r="Y269" s="29"/>
      <c r="Z269" s="29"/>
    </row>
    <row r="270" spans="1:26" ht="15.75" customHeight="1" x14ac:dyDescent="0.25">
      <c r="A270" s="49">
        <v>2601</v>
      </c>
      <c r="B270" s="50"/>
      <c r="C270" s="50"/>
      <c r="D270" s="50"/>
      <c r="E270" s="50"/>
      <c r="F270" s="164"/>
      <c r="G270" s="164"/>
      <c r="H270" s="164"/>
      <c r="I270" s="164"/>
      <c r="J270" s="164"/>
      <c r="K270" s="82"/>
      <c r="L270" s="144"/>
      <c r="M270" s="81"/>
      <c r="N270" s="81"/>
      <c r="O270" s="79"/>
      <c r="P270" s="56"/>
      <c r="Q270" s="136"/>
      <c r="R270" s="79"/>
      <c r="T270" s="29"/>
      <c r="U270" s="29"/>
      <c r="V270" s="29"/>
      <c r="W270" s="29"/>
      <c r="X270" s="29"/>
      <c r="Y270" s="29"/>
      <c r="Z270" s="29"/>
    </row>
    <row r="271" spans="1:26" ht="15.75" customHeight="1" x14ac:dyDescent="0.25">
      <c r="A271" s="49">
        <v>2602</v>
      </c>
      <c r="B271" s="50"/>
      <c r="C271" s="50"/>
      <c r="D271" s="50"/>
      <c r="E271" s="50"/>
      <c r="F271" s="164"/>
      <c r="G271" s="164"/>
      <c r="H271" s="164"/>
      <c r="I271" s="164"/>
      <c r="J271" s="164"/>
      <c r="K271" s="82"/>
      <c r="L271" s="144"/>
      <c r="M271" s="81"/>
      <c r="N271" s="137"/>
      <c r="O271" s="79"/>
      <c r="P271" s="56"/>
      <c r="Q271" s="136"/>
      <c r="R271" s="79"/>
      <c r="T271" s="29"/>
      <c r="U271" s="29"/>
      <c r="V271" s="29"/>
      <c r="W271" s="29"/>
      <c r="X271" s="29"/>
      <c r="Y271" s="29"/>
      <c r="Z271" s="29"/>
    </row>
    <row r="272" spans="1:26" ht="15.75" customHeight="1" x14ac:dyDescent="0.25">
      <c r="A272" s="49">
        <v>2701</v>
      </c>
      <c r="B272" s="50"/>
      <c r="C272" s="50"/>
      <c r="D272" s="50"/>
      <c r="E272" s="50"/>
      <c r="F272" s="164"/>
      <c r="G272" s="164"/>
      <c r="H272" s="164"/>
      <c r="I272" s="164"/>
      <c r="J272" s="164"/>
      <c r="K272" s="82"/>
      <c r="L272" s="144"/>
      <c r="M272" s="81"/>
      <c r="N272" s="137"/>
      <c r="O272" s="126" t="s">
        <v>63</v>
      </c>
      <c r="P272" s="127"/>
      <c r="Q272" s="128" t="str">
        <f>IF(SUM(K262:K272)=0,"",SUM(K262:K272))</f>
        <v/>
      </c>
      <c r="R272" s="129" t="s">
        <v>10</v>
      </c>
      <c r="T272" s="29"/>
      <c r="U272" s="29"/>
      <c r="V272" s="29"/>
      <c r="W272" s="29"/>
      <c r="X272" s="29"/>
      <c r="Y272" s="29"/>
      <c r="Z272" s="29"/>
    </row>
    <row r="273" spans="1:26" ht="15.75" customHeight="1" x14ac:dyDescent="0.25">
      <c r="A273" s="49">
        <v>2702</v>
      </c>
      <c r="B273" s="50"/>
      <c r="C273" s="50"/>
      <c r="D273" s="50"/>
      <c r="E273" s="50"/>
      <c r="F273" s="164"/>
      <c r="G273" s="164"/>
      <c r="H273" s="164"/>
      <c r="I273" s="164"/>
      <c r="J273" s="164"/>
      <c r="K273" s="82"/>
      <c r="L273" s="144"/>
      <c r="M273" s="81"/>
      <c r="N273" s="137"/>
      <c r="O273" s="130" t="s">
        <v>64</v>
      </c>
      <c r="P273" s="57" t="str">
        <f>IF(P272/B260=0,"",P272/B260)</f>
        <v/>
      </c>
      <c r="Q273" s="131" t="e">
        <f>IF(P272/Q272=0,"",P272/Q272)</f>
        <v>#VALUE!</v>
      </c>
      <c r="R273" s="132" t="s">
        <v>65</v>
      </c>
      <c r="T273" s="29"/>
      <c r="U273" s="29"/>
      <c r="V273" s="29"/>
      <c r="W273" s="29"/>
      <c r="X273" s="29"/>
      <c r="Y273" s="29"/>
      <c r="Z273" s="29"/>
    </row>
    <row r="274" spans="1:26" ht="15.75" customHeight="1" x14ac:dyDescent="0.25">
      <c r="A274" s="49">
        <v>2801</v>
      </c>
      <c r="B274" s="50"/>
      <c r="C274" s="50"/>
      <c r="D274" s="50"/>
      <c r="E274" s="50"/>
      <c r="F274" s="164"/>
      <c r="G274" s="164"/>
      <c r="H274" s="164"/>
      <c r="I274" s="164"/>
      <c r="J274" s="164"/>
      <c r="K274" s="82"/>
      <c r="L274" s="146"/>
      <c r="M274" s="147"/>
      <c r="N274" s="148"/>
      <c r="O274" s="92"/>
      <c r="P274" s="139"/>
      <c r="Q274" s="139"/>
      <c r="R274" s="140"/>
      <c r="T274" s="29"/>
      <c r="U274" s="29"/>
      <c r="V274" s="29"/>
      <c r="W274" s="29"/>
      <c r="X274" s="29"/>
      <c r="Y274" s="29"/>
      <c r="Z274" s="29"/>
    </row>
    <row r="275" spans="1:26" ht="18" customHeight="1" x14ac:dyDescent="0.25">
      <c r="A275" s="28"/>
      <c r="B275" s="190" t="s">
        <v>90</v>
      </c>
      <c r="C275" s="190"/>
      <c r="D275" s="190"/>
      <c r="E275" s="190"/>
      <c r="F275" s="190"/>
      <c r="G275" s="190"/>
      <c r="H275" s="190"/>
      <c r="I275" s="190"/>
      <c r="J275" s="190"/>
      <c r="K275" s="59">
        <f>SUM(K260:K271)</f>
        <v>0</v>
      </c>
      <c r="L275" s="60" t="str">
        <f>IF(K267=0,"",K267/B260)</f>
        <v/>
      </c>
      <c r="M275" s="60" t="str">
        <f>IF(K275=0,"",K275/B260)</f>
        <v/>
      </c>
      <c r="N275" s="60" t="str">
        <f>IF(K267=0,"",M275-L275)</f>
        <v/>
      </c>
      <c r="O275" s="1"/>
      <c r="P275" s="29"/>
      <c r="Q275" s="25"/>
      <c r="R275" s="1"/>
      <c r="T275" s="29"/>
      <c r="U275" s="29"/>
      <c r="V275" s="29"/>
      <c r="W275" s="35">
        <f>AVERAGE(S262,S283)</f>
        <v>0.88494623655913984</v>
      </c>
      <c r="X275" s="29"/>
      <c r="Y275" s="29"/>
      <c r="Z275" s="29"/>
    </row>
    <row r="276" spans="1:26" ht="12.75" customHeight="1" x14ac:dyDescent="0.2">
      <c r="A276" s="29"/>
      <c r="B276" s="29"/>
      <c r="C276" s="29"/>
      <c r="D276" s="29"/>
      <c r="E276" s="29"/>
      <c r="F276" s="29"/>
      <c r="G276" s="29"/>
      <c r="H276" s="29"/>
      <c r="I276" s="29"/>
      <c r="J276" s="29"/>
      <c r="K276" s="135"/>
      <c r="L276" s="1"/>
      <c r="M276" s="1"/>
      <c r="N276" s="29"/>
      <c r="O276" s="1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</row>
    <row r="277" spans="1:26" ht="12.75" customHeight="1" x14ac:dyDescent="0.2">
      <c r="A277" s="29"/>
      <c r="B277" s="29"/>
      <c r="C277" s="29"/>
      <c r="D277" s="29"/>
      <c r="E277" s="29"/>
      <c r="F277" s="29"/>
      <c r="G277" s="29"/>
      <c r="H277" s="29"/>
      <c r="I277" s="29"/>
      <c r="J277" s="29"/>
      <c r="K277" s="135"/>
      <c r="L277" s="1"/>
      <c r="M277" s="1"/>
      <c r="N277" s="29"/>
      <c r="O277" s="1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</row>
    <row r="278" spans="1:26" ht="26.25" customHeight="1" x14ac:dyDescent="0.4">
      <c r="B278" s="188" t="s">
        <v>101</v>
      </c>
      <c r="C278" s="189"/>
      <c r="D278" s="189"/>
      <c r="E278" s="189"/>
      <c r="F278" s="189"/>
      <c r="G278" s="189"/>
      <c r="H278" s="189"/>
      <c r="I278" s="189"/>
      <c r="J278" s="189"/>
      <c r="K278" s="123" t="s">
        <v>113</v>
      </c>
      <c r="L278" s="1"/>
      <c r="M278" s="1"/>
      <c r="N278" s="29"/>
      <c r="O278" s="1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</row>
    <row r="279" spans="1:26" ht="20.25" customHeight="1" x14ac:dyDescent="0.2">
      <c r="A279" s="192" t="s">
        <v>9</v>
      </c>
      <c r="B279" s="193" t="s">
        <v>80</v>
      </c>
      <c r="C279" s="194"/>
      <c r="D279" s="194"/>
      <c r="E279" s="194"/>
      <c r="F279" s="194"/>
      <c r="G279" s="194"/>
      <c r="H279" s="194"/>
      <c r="I279" s="194"/>
      <c r="J279" s="195"/>
      <c r="K279" s="196" t="s">
        <v>10</v>
      </c>
      <c r="L279" s="184" t="s">
        <v>2</v>
      </c>
      <c r="M279" s="184" t="s">
        <v>3</v>
      </c>
      <c r="N279" s="191" t="s">
        <v>4</v>
      </c>
      <c r="O279" s="184" t="s">
        <v>5</v>
      </c>
      <c r="P279" s="198" t="s">
        <v>6</v>
      </c>
      <c r="Q279" s="198" t="s">
        <v>7</v>
      </c>
      <c r="R279" s="184" t="s">
        <v>8</v>
      </c>
      <c r="T279" s="29"/>
      <c r="U279" s="29"/>
      <c r="V279" s="29"/>
      <c r="W279" s="29"/>
      <c r="X279" s="29"/>
      <c r="Y279" s="29"/>
      <c r="Z279" s="29"/>
    </row>
    <row r="280" spans="1:26" ht="15.75" customHeight="1" x14ac:dyDescent="0.25">
      <c r="A280" s="185"/>
      <c r="B280" s="49" t="s">
        <v>81</v>
      </c>
      <c r="C280" s="49" t="s">
        <v>82</v>
      </c>
      <c r="D280" s="49" t="s">
        <v>83</v>
      </c>
      <c r="E280" s="49" t="s">
        <v>84</v>
      </c>
      <c r="F280" s="49" t="s">
        <v>85</v>
      </c>
      <c r="G280" s="49" t="s">
        <v>86</v>
      </c>
      <c r="H280" s="49" t="s">
        <v>87</v>
      </c>
      <c r="I280" s="49" t="s">
        <v>88</v>
      </c>
      <c r="J280" s="49" t="s">
        <v>89</v>
      </c>
      <c r="K280" s="197"/>
      <c r="L280" s="185"/>
      <c r="M280" s="185"/>
      <c r="N280" s="185"/>
      <c r="O280" s="185"/>
      <c r="P280" s="185"/>
      <c r="Q280" s="185"/>
      <c r="R280" s="185"/>
      <c r="T280" s="29"/>
      <c r="U280" s="29"/>
      <c r="V280" s="29"/>
      <c r="W280" s="29"/>
      <c r="X280" s="29"/>
      <c r="Y280" s="29"/>
      <c r="Z280" s="29"/>
    </row>
    <row r="281" spans="1:26" ht="15.75" customHeight="1" x14ac:dyDescent="0.25">
      <c r="A281" s="49">
        <v>2102</v>
      </c>
      <c r="B281" s="50">
        <v>31</v>
      </c>
      <c r="C281" s="50"/>
      <c r="D281" s="50"/>
      <c r="E281" s="50"/>
      <c r="F281" s="164"/>
      <c r="G281" s="164"/>
      <c r="H281" s="164"/>
      <c r="I281" s="164"/>
      <c r="J281" s="164"/>
      <c r="K281" s="82"/>
      <c r="L281" s="141"/>
      <c r="M281" s="142"/>
      <c r="N281" s="143"/>
      <c r="O281" s="133"/>
      <c r="P281" s="51">
        <f>B281</f>
        <v>31</v>
      </c>
      <c r="Q281" s="134"/>
      <c r="R281" s="133"/>
      <c r="T281" s="29"/>
      <c r="U281" s="29"/>
      <c r="V281" s="29"/>
      <c r="W281" s="29"/>
      <c r="X281" s="29"/>
      <c r="Y281" s="29"/>
      <c r="Z281" s="29"/>
    </row>
    <row r="282" spans="1:26" ht="15.75" customHeight="1" x14ac:dyDescent="0.25">
      <c r="A282" s="49">
        <v>2201</v>
      </c>
      <c r="B282" s="50"/>
      <c r="C282" s="50">
        <v>28</v>
      </c>
      <c r="D282" s="50"/>
      <c r="E282" s="50"/>
      <c r="F282" s="164"/>
      <c r="G282" s="164"/>
      <c r="H282" s="164"/>
      <c r="I282" s="164"/>
      <c r="J282" s="164"/>
      <c r="K282" s="82"/>
      <c r="L282" s="144"/>
      <c r="M282" s="81"/>
      <c r="N282" s="145"/>
      <c r="O282" s="52">
        <f>IF(C282=0,"",C282/B281)</f>
        <v>0.90322580645161288</v>
      </c>
      <c r="P282" s="53">
        <v>28</v>
      </c>
      <c r="Q282" s="124">
        <f t="shared" ref="Q282:Q284" si="24">IF(P282=0,"",P282/P281)</f>
        <v>0.90322580645161288</v>
      </c>
      <c r="R282" s="124">
        <f t="shared" ref="R282:R284" si="25">IF(P282=0,"",100%-Q282)</f>
        <v>9.6774193548387122E-2</v>
      </c>
      <c r="T282" s="29"/>
      <c r="U282" s="29"/>
      <c r="V282" s="29"/>
      <c r="W282" s="29"/>
      <c r="X282" s="29"/>
      <c r="Y282" s="29"/>
      <c r="Z282" s="29"/>
    </row>
    <row r="283" spans="1:26" ht="15.75" customHeight="1" x14ac:dyDescent="0.25">
      <c r="A283" s="49">
        <v>2202</v>
      </c>
      <c r="B283" s="50"/>
      <c r="C283" s="50"/>
      <c r="D283" s="50">
        <v>14</v>
      </c>
      <c r="E283" s="50"/>
      <c r="F283" s="164"/>
      <c r="G283" s="164"/>
      <c r="H283" s="164"/>
      <c r="I283" s="164"/>
      <c r="J283" s="164"/>
      <c r="K283" s="82"/>
      <c r="L283" s="144"/>
      <c r="M283" s="81"/>
      <c r="N283" s="145"/>
      <c r="O283" s="52">
        <f>IF(D283=0,"",D283/C282)</f>
        <v>0.5</v>
      </c>
      <c r="P283" s="53">
        <v>28</v>
      </c>
      <c r="Q283" s="124">
        <f t="shared" si="24"/>
        <v>1</v>
      </c>
      <c r="R283" s="124">
        <f t="shared" si="25"/>
        <v>0</v>
      </c>
      <c r="S283" s="8">
        <f>P283/P281</f>
        <v>0.90322580645161288</v>
      </c>
      <c r="T283" s="29"/>
      <c r="U283" s="29"/>
      <c r="V283" s="29"/>
      <c r="W283" s="29"/>
      <c r="X283" s="29"/>
      <c r="Y283" s="29"/>
      <c r="Z283" s="29"/>
    </row>
    <row r="284" spans="1:26" ht="15.75" customHeight="1" x14ac:dyDescent="0.25">
      <c r="A284" s="49">
        <v>2301</v>
      </c>
      <c r="B284" s="50"/>
      <c r="C284" s="50"/>
      <c r="D284" s="50"/>
      <c r="E284" s="50">
        <v>14</v>
      </c>
      <c r="F284" s="164"/>
      <c r="G284" s="164"/>
      <c r="H284" s="164"/>
      <c r="I284" s="164"/>
      <c r="J284" s="164"/>
      <c r="K284" s="82"/>
      <c r="L284" s="144"/>
      <c r="M284" s="81"/>
      <c r="N284" s="145"/>
      <c r="O284" s="52">
        <f>IF(E284=0,"",E284/D283)</f>
        <v>1</v>
      </c>
      <c r="P284" s="53">
        <v>28</v>
      </c>
      <c r="Q284" s="124">
        <f t="shared" si="24"/>
        <v>1</v>
      </c>
      <c r="R284" s="124">
        <f t="shared" si="25"/>
        <v>0</v>
      </c>
      <c r="T284" s="29"/>
      <c r="U284" s="29"/>
      <c r="V284" s="29"/>
      <c r="W284" s="29"/>
      <c r="X284" s="29"/>
      <c r="Y284" s="29"/>
      <c r="Z284" s="29"/>
    </row>
    <row r="285" spans="1:26" ht="15.75" customHeight="1" x14ac:dyDescent="0.25">
      <c r="A285" s="49">
        <v>2302</v>
      </c>
      <c r="B285" s="50"/>
      <c r="C285" s="50"/>
      <c r="D285" s="50"/>
      <c r="E285" s="50">
        <v>20</v>
      </c>
      <c r="F285" s="164"/>
      <c r="G285" s="164"/>
      <c r="H285" s="164"/>
      <c r="I285" s="164"/>
      <c r="J285" s="164"/>
      <c r="K285" s="82"/>
      <c r="L285" s="144"/>
      <c r="M285" s="81"/>
      <c r="N285" s="81"/>
      <c r="O285" s="81"/>
      <c r="P285" s="53">
        <v>26</v>
      </c>
      <c r="Q285" s="136"/>
      <c r="R285" s="79"/>
      <c r="T285" s="29"/>
      <c r="U285" s="29"/>
      <c r="V285" s="29"/>
      <c r="W285" s="29"/>
      <c r="X285" s="29"/>
      <c r="Y285" s="29"/>
      <c r="Z285" s="29"/>
    </row>
    <row r="286" spans="1:26" ht="15.75" customHeight="1" x14ac:dyDescent="0.25">
      <c r="A286" s="49">
        <v>2401</v>
      </c>
      <c r="B286" s="50"/>
      <c r="C286" s="50"/>
      <c r="D286" s="50"/>
      <c r="E286" s="50">
        <v>14</v>
      </c>
      <c r="F286" s="164"/>
      <c r="G286" s="164"/>
      <c r="H286" s="164"/>
      <c r="I286" s="164"/>
      <c r="J286" s="164"/>
      <c r="K286" s="82"/>
      <c r="L286" s="144"/>
      <c r="M286" s="81"/>
      <c r="N286" s="81"/>
      <c r="O286" s="81"/>
      <c r="P286" s="53">
        <v>15</v>
      </c>
      <c r="Q286" s="136"/>
      <c r="R286" s="79"/>
      <c r="T286" s="29"/>
      <c r="U286" s="29"/>
      <c r="V286" s="29"/>
      <c r="W286" s="29"/>
      <c r="X286" s="29"/>
      <c r="Y286" s="29"/>
      <c r="Z286" s="29"/>
    </row>
    <row r="287" spans="1:26" ht="15.75" customHeight="1" x14ac:dyDescent="0.25">
      <c r="A287" s="49">
        <v>2402</v>
      </c>
      <c r="B287" s="50"/>
      <c r="C287" s="50"/>
      <c r="D287" s="50"/>
      <c r="E287" s="50">
        <v>7</v>
      </c>
      <c r="F287" s="164"/>
      <c r="G287" s="164"/>
      <c r="H287" s="164"/>
      <c r="I287" s="164"/>
      <c r="J287" s="164"/>
      <c r="K287" s="82"/>
      <c r="L287" s="144"/>
      <c r="M287" s="81"/>
      <c r="N287" s="81"/>
      <c r="O287" s="81"/>
      <c r="P287" s="53">
        <v>7</v>
      </c>
      <c r="Q287" s="136"/>
      <c r="R287" s="79"/>
      <c r="T287" s="29"/>
      <c r="U287" s="29"/>
      <c r="V287" s="29"/>
      <c r="W287" s="29"/>
      <c r="X287" s="29"/>
      <c r="Y287" s="29"/>
      <c r="Z287" s="29"/>
    </row>
    <row r="288" spans="1:26" ht="15.75" customHeight="1" x14ac:dyDescent="0.25">
      <c r="A288" s="49">
        <v>2501</v>
      </c>
      <c r="B288" s="50"/>
      <c r="C288" s="50"/>
      <c r="D288" s="50"/>
      <c r="E288" s="50"/>
      <c r="F288" s="164"/>
      <c r="G288" s="164"/>
      <c r="H288" s="164"/>
      <c r="I288" s="164"/>
      <c r="J288" s="164"/>
      <c r="K288" s="82"/>
      <c r="L288" s="144"/>
      <c r="M288" s="81"/>
      <c r="N288" s="81"/>
      <c r="O288" s="81"/>
      <c r="P288" s="160"/>
      <c r="Q288" s="136"/>
      <c r="R288" s="79"/>
      <c r="T288" s="29"/>
      <c r="U288" s="29"/>
      <c r="V288" s="29"/>
      <c r="W288" s="29"/>
      <c r="X288" s="29"/>
      <c r="Y288" s="29"/>
      <c r="Z288" s="29"/>
    </row>
    <row r="289" spans="1:26" ht="15.75" customHeight="1" x14ac:dyDescent="0.25">
      <c r="A289" s="49">
        <v>2502</v>
      </c>
      <c r="B289" s="50"/>
      <c r="C289" s="50"/>
      <c r="D289" s="50"/>
      <c r="E289" s="50"/>
      <c r="F289" s="164"/>
      <c r="G289" s="164"/>
      <c r="H289" s="164"/>
      <c r="I289" s="164"/>
      <c r="J289" s="164"/>
      <c r="K289" s="82"/>
      <c r="L289" s="144"/>
      <c r="M289" s="81"/>
      <c r="N289" s="81"/>
      <c r="O289" s="154"/>
      <c r="P289" s="157"/>
      <c r="Q289" s="155"/>
      <c r="R289" s="79"/>
      <c r="T289" s="29"/>
      <c r="U289" s="29"/>
      <c r="V289" s="29"/>
      <c r="W289" s="29"/>
      <c r="X289" s="29"/>
      <c r="Y289" s="29"/>
      <c r="Z289" s="29"/>
    </row>
    <row r="290" spans="1:26" ht="15.75" customHeight="1" x14ac:dyDescent="0.25">
      <c r="A290" s="49">
        <v>2601</v>
      </c>
      <c r="B290" s="50"/>
      <c r="C290" s="50"/>
      <c r="D290" s="50"/>
      <c r="E290" s="50"/>
      <c r="F290" s="164"/>
      <c r="G290" s="164"/>
      <c r="H290" s="164"/>
      <c r="I290" s="164"/>
      <c r="J290" s="164"/>
      <c r="K290" s="82"/>
      <c r="L290" s="144"/>
      <c r="M290" s="81"/>
      <c r="N290" s="81"/>
      <c r="O290" s="154"/>
      <c r="P290" s="157"/>
      <c r="Q290" s="155"/>
      <c r="R290" s="79"/>
      <c r="T290" s="29"/>
      <c r="U290" s="29"/>
      <c r="V290" s="29"/>
      <c r="W290" s="29"/>
      <c r="X290" s="29"/>
      <c r="Y290" s="29"/>
      <c r="Z290" s="29"/>
    </row>
    <row r="291" spans="1:26" ht="15.75" customHeight="1" x14ac:dyDescent="0.25">
      <c r="A291" s="49">
        <v>2602</v>
      </c>
      <c r="B291" s="50"/>
      <c r="C291" s="50"/>
      <c r="D291" s="50"/>
      <c r="E291" s="50"/>
      <c r="F291" s="164"/>
      <c r="G291" s="164"/>
      <c r="H291" s="164"/>
      <c r="I291" s="164"/>
      <c r="J291" s="164"/>
      <c r="K291" s="82"/>
      <c r="L291" s="144"/>
      <c r="M291" s="81"/>
      <c r="N291" s="81"/>
      <c r="O291" s="154"/>
      <c r="P291" s="157"/>
      <c r="Q291" s="155"/>
      <c r="R291" s="79"/>
      <c r="T291" s="29"/>
      <c r="U291" s="29"/>
      <c r="V291" s="29"/>
      <c r="W291" s="29"/>
      <c r="X291" s="29"/>
      <c r="Y291" s="29"/>
      <c r="Z291" s="29"/>
    </row>
    <row r="292" spans="1:26" ht="15.75" customHeight="1" x14ac:dyDescent="0.25">
      <c r="A292" s="49">
        <v>2701</v>
      </c>
      <c r="B292" s="50"/>
      <c r="C292" s="50"/>
      <c r="D292" s="50"/>
      <c r="E292" s="50"/>
      <c r="F292" s="164"/>
      <c r="G292" s="164"/>
      <c r="H292" s="164"/>
      <c r="I292" s="164"/>
      <c r="J292" s="164"/>
      <c r="K292" s="82"/>
      <c r="L292" s="144"/>
      <c r="M292" s="81"/>
      <c r="N292" s="137"/>
      <c r="O292" s="154"/>
      <c r="P292" s="157"/>
      <c r="Q292" s="155"/>
      <c r="R292" s="79"/>
      <c r="T292" s="29"/>
      <c r="U292" s="29"/>
      <c r="V292" s="29"/>
      <c r="W292" s="29"/>
      <c r="X292" s="29"/>
      <c r="Y292" s="29"/>
      <c r="Z292" s="29"/>
    </row>
    <row r="293" spans="1:26" ht="15.75" customHeight="1" x14ac:dyDescent="0.25">
      <c r="A293" s="49">
        <v>2702</v>
      </c>
      <c r="B293" s="50"/>
      <c r="C293" s="50"/>
      <c r="D293" s="50"/>
      <c r="E293" s="50"/>
      <c r="F293" s="164"/>
      <c r="G293" s="164"/>
      <c r="H293" s="164"/>
      <c r="I293" s="164"/>
      <c r="J293" s="164"/>
      <c r="K293" s="82"/>
      <c r="L293" s="144"/>
      <c r="M293" s="81"/>
      <c r="N293" s="137"/>
      <c r="O293" s="126" t="s">
        <v>63</v>
      </c>
      <c r="P293" s="145"/>
      <c r="Q293" s="128" t="str">
        <f>IF(SUM(K283:K293)=0,"",SUM(K283:K293))</f>
        <v/>
      </c>
      <c r="R293" s="129" t="s">
        <v>10</v>
      </c>
      <c r="T293" s="29"/>
      <c r="U293" s="29"/>
      <c r="V293" s="29"/>
      <c r="W293" s="29"/>
      <c r="X293" s="29"/>
      <c r="Y293" s="29"/>
      <c r="Z293" s="29"/>
    </row>
    <row r="294" spans="1:26" ht="15.75" customHeight="1" x14ac:dyDescent="0.25">
      <c r="A294" s="49">
        <v>2801</v>
      </c>
      <c r="B294" s="50"/>
      <c r="C294" s="50"/>
      <c r="D294" s="50"/>
      <c r="E294" s="50"/>
      <c r="F294" s="164"/>
      <c r="G294" s="164"/>
      <c r="H294" s="164"/>
      <c r="I294" s="164"/>
      <c r="J294" s="164"/>
      <c r="K294" s="82"/>
      <c r="L294" s="144"/>
      <c r="M294" s="81"/>
      <c r="N294" s="137"/>
      <c r="O294" s="130" t="s">
        <v>64</v>
      </c>
      <c r="P294" s="57" t="str">
        <f>IF(P293/B281=0,"",P293/B281)</f>
        <v/>
      </c>
      <c r="Q294" s="131" t="e">
        <f>IF(P293/Q293=0,"",P293/Q293)</f>
        <v>#VALUE!</v>
      </c>
      <c r="R294" s="132" t="s">
        <v>65</v>
      </c>
      <c r="T294" s="29"/>
      <c r="U294" s="29"/>
      <c r="V294" s="29"/>
      <c r="W294" s="29"/>
      <c r="X294" s="29"/>
      <c r="Y294" s="29"/>
      <c r="Z294" s="29"/>
    </row>
    <row r="295" spans="1:26" ht="15.75" customHeight="1" x14ac:dyDescent="0.25">
      <c r="A295" s="49">
        <v>2802</v>
      </c>
      <c r="B295" s="50"/>
      <c r="C295" s="50"/>
      <c r="D295" s="50"/>
      <c r="E295" s="50"/>
      <c r="F295" s="164"/>
      <c r="G295" s="164"/>
      <c r="H295" s="164"/>
      <c r="I295" s="164"/>
      <c r="J295" s="164"/>
      <c r="K295" s="82"/>
      <c r="L295" s="146"/>
      <c r="M295" s="147"/>
      <c r="N295" s="148"/>
      <c r="O295" s="92"/>
      <c r="P295" s="139"/>
      <c r="Q295" s="139"/>
      <c r="R295" s="140"/>
      <c r="T295" s="29"/>
      <c r="U295" s="29"/>
      <c r="V295" s="29"/>
      <c r="W295" s="29"/>
      <c r="X295" s="29"/>
      <c r="Y295" s="29"/>
      <c r="Z295" s="29"/>
    </row>
    <row r="296" spans="1:26" ht="18" customHeight="1" x14ac:dyDescent="0.25">
      <c r="A296" s="28"/>
      <c r="B296" s="190" t="s">
        <v>90</v>
      </c>
      <c r="C296" s="190"/>
      <c r="D296" s="190"/>
      <c r="E296" s="190"/>
      <c r="F296" s="190"/>
      <c r="G296" s="190"/>
      <c r="H296" s="190"/>
      <c r="I296" s="190"/>
      <c r="J296" s="190"/>
      <c r="K296" s="59">
        <f>SUM(K281:K292)</f>
        <v>0</v>
      </c>
      <c r="L296" s="60" t="str">
        <f>IF(K288=0,"",K288/B281)</f>
        <v/>
      </c>
      <c r="M296" s="60" t="str">
        <f>IF(K296=0,"",K296/B281)</f>
        <v/>
      </c>
      <c r="N296" s="60" t="str">
        <f>IF(K288=0,"",M296-L296)</f>
        <v/>
      </c>
      <c r="O296" s="1"/>
      <c r="P296" s="29"/>
      <c r="Q296" s="25"/>
      <c r="R296" s="1"/>
      <c r="T296" s="29"/>
      <c r="U296" s="29"/>
      <c r="V296" s="29"/>
      <c r="W296" s="29"/>
      <c r="X296" s="29"/>
      <c r="Y296" s="29"/>
      <c r="Z296" s="29"/>
    </row>
    <row r="297" spans="1:26" ht="12.75" customHeight="1" x14ac:dyDescent="0.2">
      <c r="A297" s="29"/>
      <c r="B297" s="29"/>
      <c r="C297" s="29"/>
      <c r="D297" s="29"/>
      <c r="E297" s="29"/>
      <c r="F297" s="29"/>
      <c r="G297" s="29"/>
      <c r="H297" s="29"/>
      <c r="I297" s="29"/>
      <c r="J297" s="29"/>
      <c r="K297" s="135"/>
      <c r="L297" s="1"/>
      <c r="M297" s="1"/>
      <c r="N297" s="29"/>
      <c r="O297" s="1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</row>
    <row r="298" spans="1:26" ht="12.75" customHeight="1" x14ac:dyDescent="0.2">
      <c r="A298" s="29"/>
      <c r="B298" s="29"/>
      <c r="C298" s="29"/>
      <c r="D298" s="29"/>
      <c r="E298" s="29"/>
      <c r="F298" s="29"/>
      <c r="G298" s="29"/>
      <c r="H298" s="29"/>
      <c r="I298" s="29"/>
      <c r="J298" s="29"/>
      <c r="K298" s="135"/>
      <c r="L298" s="1"/>
      <c r="M298" s="1"/>
      <c r="N298" s="29"/>
      <c r="O298" s="1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</row>
    <row r="299" spans="1:26" ht="26.25" customHeight="1" x14ac:dyDescent="0.4">
      <c r="B299" s="188" t="s">
        <v>101</v>
      </c>
      <c r="C299" s="189"/>
      <c r="D299" s="189"/>
      <c r="E299" s="189"/>
      <c r="F299" s="189"/>
      <c r="G299" s="189"/>
      <c r="H299" s="189"/>
      <c r="I299" s="189"/>
      <c r="J299" s="189"/>
      <c r="K299" s="123" t="s">
        <v>114</v>
      </c>
      <c r="L299" s="1"/>
      <c r="M299" s="1"/>
      <c r="N299" s="29"/>
      <c r="O299" s="1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</row>
    <row r="300" spans="1:26" ht="20.25" x14ac:dyDescent="0.2">
      <c r="A300" s="192" t="s">
        <v>9</v>
      </c>
      <c r="B300" s="193" t="s">
        <v>80</v>
      </c>
      <c r="C300" s="194"/>
      <c r="D300" s="194"/>
      <c r="E300" s="194"/>
      <c r="F300" s="194"/>
      <c r="G300" s="194"/>
      <c r="H300" s="194"/>
      <c r="I300" s="194"/>
      <c r="J300" s="195"/>
      <c r="K300" s="196" t="s">
        <v>10</v>
      </c>
      <c r="L300" s="184" t="s">
        <v>2</v>
      </c>
      <c r="M300" s="184" t="s">
        <v>3</v>
      </c>
      <c r="N300" s="191" t="s">
        <v>4</v>
      </c>
      <c r="O300" s="184" t="s">
        <v>5</v>
      </c>
      <c r="P300" s="198" t="s">
        <v>6</v>
      </c>
      <c r="Q300" s="198" t="s">
        <v>7</v>
      </c>
      <c r="R300" s="184" t="s">
        <v>8</v>
      </c>
      <c r="S300" s="29"/>
      <c r="T300" s="29"/>
      <c r="U300" s="29"/>
      <c r="V300" s="29"/>
      <c r="W300" s="29"/>
      <c r="X300" s="29"/>
      <c r="Y300" s="29"/>
      <c r="Z300" s="29"/>
    </row>
    <row r="301" spans="1:26" ht="15.75" x14ac:dyDescent="0.25">
      <c r="A301" s="185"/>
      <c r="B301" s="49" t="s">
        <v>81</v>
      </c>
      <c r="C301" s="49" t="s">
        <v>82</v>
      </c>
      <c r="D301" s="49" t="s">
        <v>83</v>
      </c>
      <c r="E301" s="49" t="s">
        <v>84</v>
      </c>
      <c r="F301" s="49" t="s">
        <v>85</v>
      </c>
      <c r="G301" s="49" t="s">
        <v>86</v>
      </c>
      <c r="H301" s="49" t="s">
        <v>87</v>
      </c>
      <c r="I301" s="49" t="s">
        <v>88</v>
      </c>
      <c r="J301" s="49" t="s">
        <v>89</v>
      </c>
      <c r="K301" s="197"/>
      <c r="L301" s="185"/>
      <c r="M301" s="185"/>
      <c r="N301" s="185"/>
      <c r="O301" s="185"/>
      <c r="P301" s="185"/>
      <c r="Q301" s="185"/>
      <c r="R301" s="185"/>
      <c r="S301" s="29"/>
      <c r="T301" s="29"/>
      <c r="U301" s="29"/>
      <c r="V301" s="29"/>
      <c r="W301" s="29"/>
      <c r="X301" s="29"/>
      <c r="Y301" s="29"/>
      <c r="Z301" s="29"/>
    </row>
    <row r="302" spans="1:26" ht="15.75" customHeight="1" x14ac:dyDescent="0.25">
      <c r="A302" s="49">
        <v>2201</v>
      </c>
      <c r="B302" s="50">
        <v>34</v>
      </c>
      <c r="C302" s="50"/>
      <c r="D302" s="50"/>
      <c r="E302" s="50"/>
      <c r="F302" s="164"/>
      <c r="G302" s="164"/>
      <c r="H302" s="164"/>
      <c r="I302" s="164"/>
      <c r="J302" s="164"/>
      <c r="K302" s="82"/>
      <c r="L302" s="141"/>
      <c r="M302" s="142"/>
      <c r="N302" s="143"/>
      <c r="O302" s="133"/>
      <c r="P302" s="51">
        <v>34</v>
      </c>
      <c r="Q302" s="134"/>
      <c r="R302" s="133"/>
      <c r="S302" s="29"/>
      <c r="T302" s="29"/>
      <c r="U302" s="29"/>
      <c r="V302" s="29"/>
      <c r="W302" s="29"/>
      <c r="X302" s="29"/>
      <c r="Y302" s="29"/>
      <c r="Z302" s="29"/>
    </row>
    <row r="303" spans="1:26" ht="15.75" customHeight="1" x14ac:dyDescent="0.25">
      <c r="A303" s="49">
        <v>2202</v>
      </c>
      <c r="B303" s="50"/>
      <c r="C303" s="50">
        <v>31</v>
      </c>
      <c r="D303" s="50"/>
      <c r="E303" s="50"/>
      <c r="F303" s="164"/>
      <c r="G303" s="164"/>
      <c r="H303" s="164"/>
      <c r="I303" s="164"/>
      <c r="J303" s="164"/>
      <c r="K303" s="82"/>
      <c r="L303" s="144"/>
      <c r="M303" s="81"/>
      <c r="N303" s="145"/>
      <c r="O303" s="52">
        <f>IF(C303=0,"",C303/B302)</f>
        <v>0.91176470588235292</v>
      </c>
      <c r="P303" s="53">
        <v>32</v>
      </c>
      <c r="Q303" s="124">
        <f t="shared" ref="Q303:Q305" si="26">IF(P303=0,"",P303/P302)</f>
        <v>0.94117647058823528</v>
      </c>
      <c r="R303" s="124">
        <f t="shared" ref="R303:R305" si="27">IF(P303=0,"",100%-Q303)</f>
        <v>5.8823529411764719E-2</v>
      </c>
      <c r="S303" s="29"/>
      <c r="T303" s="29"/>
      <c r="U303" s="29"/>
      <c r="V303" s="29"/>
      <c r="W303" s="29"/>
      <c r="X303" s="29"/>
      <c r="Y303" s="29"/>
      <c r="Z303" s="29"/>
    </row>
    <row r="304" spans="1:26" ht="15.75" customHeight="1" x14ac:dyDescent="0.25">
      <c r="A304" s="49">
        <v>2301</v>
      </c>
      <c r="B304" s="50"/>
      <c r="C304" s="50"/>
      <c r="D304" s="50">
        <v>30</v>
      </c>
      <c r="E304" s="50"/>
      <c r="F304" s="164"/>
      <c r="G304" s="164"/>
      <c r="H304" s="164"/>
      <c r="I304" s="164"/>
      <c r="J304" s="164"/>
      <c r="K304" s="82"/>
      <c r="L304" s="144"/>
      <c r="M304" s="81"/>
      <c r="N304" s="145"/>
      <c r="O304" s="52">
        <f>IF(D304=0,"",D304/C303)</f>
        <v>0.967741935483871</v>
      </c>
      <c r="P304" s="53">
        <v>32</v>
      </c>
      <c r="Q304" s="124">
        <f t="shared" si="26"/>
        <v>1</v>
      </c>
      <c r="R304" s="124">
        <f t="shared" si="27"/>
        <v>0</v>
      </c>
      <c r="S304" s="8">
        <f>P304/P302</f>
        <v>0.94117647058823528</v>
      </c>
      <c r="T304" s="29"/>
      <c r="U304" s="29"/>
      <c r="V304" s="29"/>
      <c r="W304" s="29"/>
      <c r="X304" s="29"/>
      <c r="Y304" s="29"/>
      <c r="Z304" s="29"/>
    </row>
    <row r="305" spans="1:26" ht="15.75" customHeight="1" x14ac:dyDescent="0.25">
      <c r="A305" s="49">
        <v>2302</v>
      </c>
      <c r="B305" s="50"/>
      <c r="C305" s="50"/>
      <c r="D305" s="50"/>
      <c r="E305" s="50">
        <v>28</v>
      </c>
      <c r="F305" s="164"/>
      <c r="G305" s="164"/>
      <c r="H305" s="164"/>
      <c r="I305" s="164"/>
      <c r="J305" s="164"/>
      <c r="K305" s="82"/>
      <c r="L305" s="144"/>
      <c r="M305" s="81"/>
      <c r="N305" s="145"/>
      <c r="O305" s="52">
        <f>IF(E305=0,"",E305/D304)</f>
        <v>0.93333333333333335</v>
      </c>
      <c r="P305" s="53">
        <v>32</v>
      </c>
      <c r="Q305" s="124">
        <f t="shared" si="26"/>
        <v>1</v>
      </c>
      <c r="R305" s="124">
        <f t="shared" si="27"/>
        <v>0</v>
      </c>
      <c r="S305" s="29"/>
      <c r="T305" s="29"/>
      <c r="U305" s="29"/>
      <c r="V305" s="29"/>
      <c r="W305" s="29"/>
      <c r="X305" s="29"/>
      <c r="Y305" s="29"/>
      <c r="Z305" s="29"/>
    </row>
    <row r="306" spans="1:26" ht="15.75" customHeight="1" x14ac:dyDescent="0.25">
      <c r="A306" s="49">
        <v>2401</v>
      </c>
      <c r="B306" s="50"/>
      <c r="C306" s="50"/>
      <c r="D306" s="50"/>
      <c r="E306" s="50">
        <v>25</v>
      </c>
      <c r="F306" s="164"/>
      <c r="G306" s="164"/>
      <c r="H306" s="164"/>
      <c r="I306" s="164"/>
      <c r="J306" s="164"/>
      <c r="K306" s="82"/>
      <c r="L306" s="144"/>
      <c r="M306" s="81"/>
      <c r="N306" s="81"/>
      <c r="O306" s="79"/>
      <c r="P306" s="53">
        <v>29</v>
      </c>
      <c r="Q306" s="136"/>
      <c r="R306" s="79"/>
      <c r="S306" s="29"/>
      <c r="T306" s="29"/>
      <c r="U306" s="29"/>
      <c r="V306" s="29"/>
      <c r="W306" s="29"/>
      <c r="X306" s="29"/>
      <c r="Y306" s="29"/>
      <c r="Z306" s="29"/>
    </row>
    <row r="307" spans="1:26" ht="15.75" customHeight="1" x14ac:dyDescent="0.25">
      <c r="A307" s="49">
        <v>2402</v>
      </c>
      <c r="B307" s="50"/>
      <c r="C307" s="50"/>
      <c r="D307" s="50"/>
      <c r="E307" s="50">
        <v>5</v>
      </c>
      <c r="F307" s="164"/>
      <c r="G307" s="164"/>
      <c r="H307" s="164"/>
      <c r="I307" s="164"/>
      <c r="J307" s="164"/>
      <c r="K307" s="82"/>
      <c r="L307" s="144"/>
      <c r="M307" s="81"/>
      <c r="N307" s="81"/>
      <c r="O307" s="79"/>
      <c r="P307" s="53">
        <v>6</v>
      </c>
      <c r="Q307" s="136"/>
      <c r="R307" s="79"/>
      <c r="S307" s="29"/>
      <c r="T307" s="29"/>
      <c r="U307" s="29"/>
      <c r="V307" s="29"/>
      <c r="W307" s="29"/>
      <c r="X307" s="29"/>
      <c r="Y307" s="29"/>
      <c r="Z307" s="29"/>
    </row>
    <row r="308" spans="1:26" ht="15.75" customHeight="1" x14ac:dyDescent="0.25">
      <c r="A308" s="49">
        <v>2501</v>
      </c>
      <c r="B308" s="50"/>
      <c r="C308" s="50"/>
      <c r="D308" s="50"/>
      <c r="E308" s="50">
        <v>1</v>
      </c>
      <c r="F308" s="164"/>
      <c r="G308" s="164"/>
      <c r="H308" s="164"/>
      <c r="I308" s="164"/>
      <c r="J308" s="164"/>
      <c r="K308" s="82"/>
      <c r="L308" s="144"/>
      <c r="M308" s="81"/>
      <c r="N308" s="81"/>
      <c r="O308" s="79"/>
      <c r="P308" s="53">
        <v>2</v>
      </c>
      <c r="Q308" s="136"/>
      <c r="R308" s="79"/>
      <c r="S308" s="29"/>
      <c r="T308" s="29"/>
      <c r="U308" s="29"/>
      <c r="V308" s="29"/>
      <c r="W308" s="29"/>
      <c r="X308" s="29"/>
      <c r="Y308" s="29"/>
      <c r="Z308" s="29"/>
    </row>
    <row r="309" spans="1:26" ht="15.75" customHeight="1" x14ac:dyDescent="0.25">
      <c r="A309" s="49">
        <v>2502</v>
      </c>
      <c r="B309" s="50"/>
      <c r="C309" s="50"/>
      <c r="D309" s="50"/>
      <c r="E309" s="50"/>
      <c r="F309" s="164"/>
      <c r="G309" s="164"/>
      <c r="H309" s="164"/>
      <c r="I309" s="164"/>
      <c r="J309" s="164"/>
      <c r="K309" s="82"/>
      <c r="L309" s="144"/>
      <c r="M309" s="81"/>
      <c r="N309" s="81"/>
      <c r="O309" s="79"/>
      <c r="P309" s="53"/>
      <c r="Q309" s="136"/>
      <c r="R309" s="79"/>
      <c r="S309" s="29"/>
      <c r="T309" s="29"/>
      <c r="U309" s="29"/>
      <c r="V309" s="29"/>
      <c r="W309" s="29"/>
      <c r="X309" s="29"/>
      <c r="Y309" s="29"/>
      <c r="Z309" s="29"/>
    </row>
    <row r="310" spans="1:26" ht="15.75" customHeight="1" x14ac:dyDescent="0.25">
      <c r="A310" s="49">
        <v>2601</v>
      </c>
      <c r="B310" s="50"/>
      <c r="C310" s="50"/>
      <c r="D310" s="50"/>
      <c r="E310" s="50"/>
      <c r="F310" s="164"/>
      <c r="G310" s="164"/>
      <c r="H310" s="164"/>
      <c r="I310" s="164"/>
      <c r="J310" s="164"/>
      <c r="K310" s="82"/>
      <c r="L310" s="144"/>
      <c r="M310" s="81"/>
      <c r="N310" s="81"/>
      <c r="O310" s="79"/>
      <c r="P310" s="53"/>
      <c r="Q310" s="136"/>
      <c r="R310" s="79"/>
      <c r="S310" s="29"/>
      <c r="T310" s="29"/>
      <c r="U310" s="29"/>
      <c r="V310" s="29"/>
      <c r="W310" s="29"/>
      <c r="X310" s="29"/>
      <c r="Y310" s="29"/>
      <c r="Z310" s="29"/>
    </row>
    <row r="311" spans="1:26" ht="15.75" customHeight="1" x14ac:dyDescent="0.25">
      <c r="A311" s="49">
        <v>2602</v>
      </c>
      <c r="B311" s="50"/>
      <c r="C311" s="50"/>
      <c r="D311" s="50"/>
      <c r="E311" s="50"/>
      <c r="F311" s="164"/>
      <c r="G311" s="164"/>
      <c r="H311" s="164"/>
      <c r="I311" s="164"/>
      <c r="J311" s="164"/>
      <c r="K311" s="82"/>
      <c r="L311" s="144"/>
      <c r="M311" s="81"/>
      <c r="N311" s="81"/>
      <c r="O311" s="79"/>
      <c r="P311" s="56"/>
      <c r="Q311" s="136"/>
      <c r="R311" s="79"/>
      <c r="S311" s="29"/>
      <c r="T311" s="29"/>
      <c r="U311" s="29"/>
      <c r="V311" s="29"/>
      <c r="W311" s="29"/>
      <c r="X311" s="29"/>
      <c r="Y311" s="29"/>
      <c r="Z311" s="29"/>
    </row>
    <row r="312" spans="1:26" ht="15.75" customHeight="1" x14ac:dyDescent="0.25">
      <c r="A312" s="49">
        <v>2701</v>
      </c>
      <c r="B312" s="50"/>
      <c r="C312" s="50"/>
      <c r="D312" s="50"/>
      <c r="E312" s="50"/>
      <c r="F312" s="164"/>
      <c r="G312" s="164"/>
      <c r="H312" s="164"/>
      <c r="I312" s="164"/>
      <c r="J312" s="164"/>
      <c r="K312" s="82"/>
      <c r="L312" s="144"/>
      <c r="M312" s="81"/>
      <c r="N312" s="81"/>
      <c r="O312" s="79"/>
      <c r="P312" s="56"/>
      <c r="Q312" s="136"/>
      <c r="R312" s="79"/>
      <c r="S312" s="29"/>
      <c r="T312" s="29"/>
      <c r="U312" s="29"/>
      <c r="V312" s="29"/>
      <c r="W312" s="29"/>
      <c r="X312" s="29"/>
      <c r="Y312" s="29"/>
      <c r="Z312" s="29"/>
    </row>
    <row r="313" spans="1:26" ht="15.75" customHeight="1" x14ac:dyDescent="0.25">
      <c r="A313" s="49">
        <v>2702</v>
      </c>
      <c r="B313" s="50"/>
      <c r="C313" s="50"/>
      <c r="D313" s="50"/>
      <c r="E313" s="50"/>
      <c r="F313" s="164"/>
      <c r="G313" s="164"/>
      <c r="H313" s="164"/>
      <c r="I313" s="164"/>
      <c r="J313" s="164"/>
      <c r="K313" s="82"/>
      <c r="L313" s="144"/>
      <c r="M313" s="81"/>
      <c r="N313" s="81"/>
      <c r="O313" s="79"/>
      <c r="P313" s="56"/>
      <c r="Q313" s="136"/>
      <c r="R313" s="79"/>
      <c r="S313" s="29"/>
      <c r="T313" s="29"/>
      <c r="U313" s="29"/>
      <c r="V313" s="29"/>
      <c r="W313" s="29"/>
      <c r="X313" s="29"/>
      <c r="Y313" s="29"/>
      <c r="Z313" s="29"/>
    </row>
    <row r="314" spans="1:26" ht="15.75" customHeight="1" x14ac:dyDescent="0.25">
      <c r="A314" s="49">
        <v>2801</v>
      </c>
      <c r="B314" s="50"/>
      <c r="C314" s="50"/>
      <c r="D314" s="50"/>
      <c r="E314" s="50"/>
      <c r="F314" s="164"/>
      <c r="G314" s="164"/>
      <c r="H314" s="164"/>
      <c r="I314" s="164"/>
      <c r="J314" s="164"/>
      <c r="K314" s="82"/>
      <c r="L314" s="144"/>
      <c r="M314" s="81"/>
      <c r="N314" s="137"/>
      <c r="O314" s="126" t="s">
        <v>63</v>
      </c>
      <c r="P314" s="127"/>
      <c r="Q314" s="128" t="str">
        <f>IF(SUM(K304:K314)=0,"",SUM(K304:K314))</f>
        <v/>
      </c>
      <c r="R314" s="129" t="s">
        <v>10</v>
      </c>
      <c r="S314" s="29"/>
      <c r="T314" s="29"/>
      <c r="U314" s="29"/>
      <c r="V314" s="29"/>
      <c r="W314" s="29"/>
      <c r="X314" s="29"/>
      <c r="Y314" s="29"/>
      <c r="Z314" s="29"/>
    </row>
    <row r="315" spans="1:26" ht="15.75" customHeight="1" x14ac:dyDescent="0.25">
      <c r="A315" s="49">
        <v>2802</v>
      </c>
      <c r="B315" s="50"/>
      <c r="C315" s="50"/>
      <c r="D315" s="50"/>
      <c r="E315" s="50"/>
      <c r="F315" s="164"/>
      <c r="G315" s="164"/>
      <c r="H315" s="164"/>
      <c r="I315" s="164"/>
      <c r="J315" s="164"/>
      <c r="K315" s="82"/>
      <c r="L315" s="144"/>
      <c r="M315" s="81"/>
      <c r="N315" s="137"/>
      <c r="O315" s="130" t="s">
        <v>64</v>
      </c>
      <c r="P315" s="57" t="str">
        <f>IF(P314/B302=0,"",P314/B302)</f>
        <v/>
      </c>
      <c r="Q315" s="131" t="e">
        <f>IF(P314/Q314=0,"",P314/Q314)</f>
        <v>#VALUE!</v>
      </c>
      <c r="R315" s="132" t="s">
        <v>65</v>
      </c>
      <c r="S315" s="29"/>
      <c r="T315" s="29"/>
      <c r="U315" s="29"/>
      <c r="V315" s="29"/>
      <c r="W315" s="29"/>
      <c r="X315" s="29"/>
      <c r="Y315" s="29"/>
      <c r="Z315" s="29"/>
    </row>
    <row r="316" spans="1:26" ht="15.75" customHeight="1" x14ac:dyDescent="0.25">
      <c r="A316" s="49">
        <v>2901</v>
      </c>
      <c r="B316" s="50"/>
      <c r="C316" s="50"/>
      <c r="D316" s="50"/>
      <c r="E316" s="50"/>
      <c r="F316" s="164"/>
      <c r="G316" s="164"/>
      <c r="H316" s="164"/>
      <c r="I316" s="164"/>
      <c r="J316" s="164"/>
      <c r="K316" s="82"/>
      <c r="L316" s="146"/>
      <c r="M316" s="147"/>
      <c r="N316" s="148"/>
      <c r="O316" s="92"/>
      <c r="P316" s="139"/>
      <c r="Q316" s="139"/>
      <c r="R316" s="140"/>
      <c r="S316" s="29"/>
      <c r="T316" s="29"/>
      <c r="U316" s="29"/>
      <c r="V316" s="29"/>
      <c r="W316" s="29"/>
      <c r="X316" s="29"/>
      <c r="Y316" s="29"/>
      <c r="Z316" s="29"/>
    </row>
    <row r="317" spans="1:26" ht="18" customHeight="1" x14ac:dyDescent="0.25">
      <c r="A317" s="28"/>
      <c r="B317" s="190" t="s">
        <v>90</v>
      </c>
      <c r="C317" s="190"/>
      <c r="D317" s="190"/>
      <c r="E317" s="190"/>
      <c r="F317" s="190"/>
      <c r="G317" s="190"/>
      <c r="H317" s="190"/>
      <c r="I317" s="190"/>
      <c r="J317" s="190"/>
      <c r="K317" s="59">
        <f>SUM(K302:K313)</f>
        <v>0</v>
      </c>
      <c r="L317" s="60" t="str">
        <f>IF(K309=0,"",K309/B302)</f>
        <v/>
      </c>
      <c r="M317" s="60" t="str">
        <f>IF(K317=0,"",K317/B302)</f>
        <v/>
      </c>
      <c r="N317" s="60" t="str">
        <f>IF(K309=0,"",M317-L317)</f>
        <v/>
      </c>
      <c r="O317" s="1"/>
      <c r="P317" s="29"/>
      <c r="Q317" s="25"/>
      <c r="R317" s="1"/>
      <c r="S317" s="29"/>
      <c r="T317" s="29"/>
      <c r="U317" s="29"/>
      <c r="V317" s="29"/>
      <c r="W317" s="29"/>
      <c r="X317" s="29"/>
      <c r="Y317" s="29"/>
      <c r="Z317" s="29"/>
    </row>
    <row r="318" spans="1:26" ht="12.75" customHeight="1" x14ac:dyDescent="0.2">
      <c r="A318" s="29"/>
      <c r="B318" s="29"/>
      <c r="C318" s="29"/>
      <c r="D318" s="29"/>
      <c r="E318" s="29"/>
      <c r="F318" s="29"/>
      <c r="G318" s="29"/>
      <c r="H318" s="29"/>
      <c r="I318" s="29"/>
      <c r="J318" s="29"/>
      <c r="K318" s="135"/>
      <c r="L318" s="1"/>
      <c r="M318" s="1"/>
      <c r="N318" s="29"/>
      <c r="O318" s="1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</row>
    <row r="319" spans="1:26" ht="12.75" customHeight="1" x14ac:dyDescent="0.2">
      <c r="A319" s="29"/>
      <c r="B319" s="29"/>
      <c r="C319" s="29"/>
      <c r="D319" s="29"/>
      <c r="E319" s="29"/>
      <c r="F319" s="29"/>
      <c r="G319" s="29"/>
      <c r="H319" s="29"/>
      <c r="I319" s="29"/>
      <c r="J319" s="29"/>
      <c r="K319" s="135"/>
      <c r="L319" s="1"/>
      <c r="M319" s="1"/>
      <c r="N319" s="29"/>
      <c r="O319" s="1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</row>
    <row r="320" spans="1:26" ht="26.25" x14ac:dyDescent="0.4">
      <c r="B320" s="188" t="s">
        <v>101</v>
      </c>
      <c r="C320" s="189"/>
      <c r="D320" s="189"/>
      <c r="E320" s="189"/>
      <c r="F320" s="189"/>
      <c r="G320" s="189"/>
      <c r="H320" s="189"/>
      <c r="I320" s="189"/>
      <c r="J320" s="189"/>
      <c r="K320" s="123" t="s">
        <v>115</v>
      </c>
      <c r="L320" s="1"/>
      <c r="M320" s="1"/>
      <c r="N320" s="29"/>
      <c r="O320" s="1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</row>
    <row r="321" spans="1:26" ht="20.25" x14ac:dyDescent="0.2">
      <c r="A321" s="192" t="s">
        <v>9</v>
      </c>
      <c r="B321" s="193" t="s">
        <v>80</v>
      </c>
      <c r="C321" s="194"/>
      <c r="D321" s="194"/>
      <c r="E321" s="194"/>
      <c r="F321" s="194"/>
      <c r="G321" s="194"/>
      <c r="H321" s="194"/>
      <c r="I321" s="194"/>
      <c r="J321" s="195"/>
      <c r="K321" s="196" t="s">
        <v>10</v>
      </c>
      <c r="L321" s="184" t="s">
        <v>2</v>
      </c>
      <c r="M321" s="184" t="s">
        <v>3</v>
      </c>
      <c r="N321" s="191" t="s">
        <v>4</v>
      </c>
      <c r="O321" s="184" t="s">
        <v>5</v>
      </c>
      <c r="P321" s="198" t="s">
        <v>6</v>
      </c>
      <c r="Q321" s="198" t="s">
        <v>7</v>
      </c>
      <c r="R321" s="184" t="s">
        <v>8</v>
      </c>
      <c r="S321" s="29"/>
      <c r="T321" s="29"/>
      <c r="U321" s="29"/>
      <c r="V321" s="29"/>
      <c r="W321" s="29"/>
      <c r="X321" s="29"/>
      <c r="Y321" s="29"/>
      <c r="Z321" s="29"/>
    </row>
    <row r="322" spans="1:26" ht="15.75" x14ac:dyDescent="0.25">
      <c r="A322" s="185"/>
      <c r="B322" s="49" t="s">
        <v>81</v>
      </c>
      <c r="C322" s="49" t="s">
        <v>82</v>
      </c>
      <c r="D322" s="49" t="s">
        <v>83</v>
      </c>
      <c r="E322" s="49" t="s">
        <v>84</v>
      </c>
      <c r="F322" s="49" t="s">
        <v>85</v>
      </c>
      <c r="G322" s="49" t="s">
        <v>86</v>
      </c>
      <c r="H322" s="49" t="s">
        <v>87</v>
      </c>
      <c r="I322" s="49" t="s">
        <v>88</v>
      </c>
      <c r="J322" s="49" t="s">
        <v>89</v>
      </c>
      <c r="K322" s="197"/>
      <c r="L322" s="185"/>
      <c r="M322" s="185"/>
      <c r="N322" s="185"/>
      <c r="O322" s="185"/>
      <c r="P322" s="185"/>
      <c r="Q322" s="185"/>
      <c r="R322" s="185"/>
      <c r="S322" s="29"/>
      <c r="T322" s="29"/>
      <c r="U322" s="29"/>
      <c r="V322" s="29"/>
      <c r="W322" s="29"/>
      <c r="X322" s="29"/>
      <c r="Y322" s="29"/>
      <c r="Z322" s="29"/>
    </row>
    <row r="323" spans="1:26" ht="15.75" x14ac:dyDescent="0.25">
      <c r="A323" s="49">
        <v>2202</v>
      </c>
      <c r="B323" s="50">
        <v>30</v>
      </c>
      <c r="C323" s="50"/>
      <c r="D323" s="50"/>
      <c r="E323" s="50"/>
      <c r="F323" s="164"/>
      <c r="G323" s="164"/>
      <c r="H323" s="164"/>
      <c r="I323" s="164"/>
      <c r="J323" s="164"/>
      <c r="K323" s="82"/>
      <c r="L323" s="141"/>
      <c r="M323" s="142"/>
      <c r="N323" s="143"/>
      <c r="O323" s="133"/>
      <c r="P323" s="51">
        <v>30</v>
      </c>
      <c r="Q323" s="134"/>
      <c r="R323" s="133"/>
      <c r="S323" s="29"/>
      <c r="T323" s="29"/>
      <c r="U323" s="29"/>
      <c r="V323" s="29"/>
      <c r="W323" s="29"/>
      <c r="X323" s="29"/>
      <c r="Y323" s="29"/>
      <c r="Z323" s="29"/>
    </row>
    <row r="324" spans="1:26" ht="15.75" x14ac:dyDescent="0.25">
      <c r="A324" s="49">
        <v>2301</v>
      </c>
      <c r="B324" s="50"/>
      <c r="C324" s="50">
        <v>30</v>
      </c>
      <c r="D324" s="50"/>
      <c r="E324" s="50"/>
      <c r="F324" s="164"/>
      <c r="G324" s="164"/>
      <c r="H324" s="164"/>
      <c r="I324" s="164"/>
      <c r="J324" s="164"/>
      <c r="K324" s="82"/>
      <c r="L324" s="144"/>
      <c r="M324" s="81"/>
      <c r="N324" s="145"/>
      <c r="O324" s="52">
        <f>IF(C324=0,"",C324/B323)</f>
        <v>1</v>
      </c>
      <c r="P324" s="53">
        <v>30</v>
      </c>
      <c r="Q324" s="124">
        <f t="shared" ref="Q324:Q326" si="28">IF(P324=0,"",P324/P323)</f>
        <v>1</v>
      </c>
      <c r="R324" s="124">
        <f t="shared" ref="R324:R326" si="29">IF(P324=0,"",100%-Q324)</f>
        <v>0</v>
      </c>
      <c r="S324" s="29"/>
      <c r="T324" s="29"/>
      <c r="U324" s="29"/>
      <c r="V324" s="29"/>
      <c r="W324" s="29"/>
      <c r="X324" s="29"/>
      <c r="Y324" s="29"/>
      <c r="Z324" s="29"/>
    </row>
    <row r="325" spans="1:26" ht="15.75" x14ac:dyDescent="0.25">
      <c r="A325" s="49">
        <v>2302</v>
      </c>
      <c r="B325" s="50"/>
      <c r="C325" s="50"/>
      <c r="D325" s="50">
        <v>29</v>
      </c>
      <c r="E325" s="50"/>
      <c r="F325" s="164"/>
      <c r="G325" s="164"/>
      <c r="H325" s="164"/>
      <c r="I325" s="164"/>
      <c r="J325" s="164"/>
      <c r="K325" s="82"/>
      <c r="L325" s="144"/>
      <c r="M325" s="81"/>
      <c r="N325" s="145"/>
      <c r="O325" s="52">
        <f>IF(D325=0,"",D325/C324)</f>
        <v>0.96666666666666667</v>
      </c>
      <c r="P325" s="53">
        <v>29</v>
      </c>
      <c r="Q325" s="124">
        <f t="shared" si="28"/>
        <v>0.96666666666666667</v>
      </c>
      <c r="R325" s="124">
        <f t="shared" si="29"/>
        <v>3.3333333333333326E-2</v>
      </c>
      <c r="S325" s="8">
        <f>P325/P323</f>
        <v>0.96666666666666667</v>
      </c>
      <c r="T325" s="29"/>
      <c r="U325" s="29"/>
      <c r="V325" s="29"/>
      <c r="W325" s="29"/>
      <c r="X325" s="29"/>
      <c r="Y325" s="29"/>
      <c r="Z325" s="29"/>
    </row>
    <row r="326" spans="1:26" ht="15.75" x14ac:dyDescent="0.25">
      <c r="A326" s="49">
        <v>2401</v>
      </c>
      <c r="B326" s="50"/>
      <c r="C326" s="50"/>
      <c r="D326" s="50"/>
      <c r="E326" s="50">
        <v>25</v>
      </c>
      <c r="F326" s="164"/>
      <c r="G326" s="164"/>
      <c r="H326" s="164"/>
      <c r="I326" s="164"/>
      <c r="J326" s="164"/>
      <c r="K326" s="82"/>
      <c r="L326" s="144"/>
      <c r="M326" s="81"/>
      <c r="N326" s="145"/>
      <c r="O326" s="52">
        <f>IF(E326=0,"",E326/D325)</f>
        <v>0.86206896551724133</v>
      </c>
      <c r="P326" s="53">
        <v>27</v>
      </c>
      <c r="Q326" s="124">
        <f t="shared" si="28"/>
        <v>0.93103448275862066</v>
      </c>
      <c r="R326" s="124">
        <f t="shared" si="29"/>
        <v>6.8965517241379337E-2</v>
      </c>
      <c r="S326" s="29"/>
      <c r="T326" s="29"/>
      <c r="U326" s="29"/>
      <c r="V326" s="29"/>
      <c r="W326" s="29"/>
      <c r="X326" s="29"/>
      <c r="Y326" s="29"/>
      <c r="Z326" s="29"/>
    </row>
    <row r="327" spans="1:26" ht="15.75" x14ac:dyDescent="0.25">
      <c r="A327" s="49">
        <v>2402</v>
      </c>
      <c r="B327" s="50"/>
      <c r="C327" s="50"/>
      <c r="D327" s="50"/>
      <c r="E327" s="50">
        <v>21</v>
      </c>
      <c r="F327" s="164"/>
      <c r="G327" s="164"/>
      <c r="H327" s="164"/>
      <c r="I327" s="164"/>
      <c r="J327" s="164"/>
      <c r="K327" s="82"/>
      <c r="L327" s="144"/>
      <c r="M327" s="81"/>
      <c r="N327" s="81"/>
      <c r="O327" s="79"/>
      <c r="P327" s="53">
        <v>25</v>
      </c>
      <c r="Q327" s="136"/>
      <c r="R327" s="79"/>
      <c r="S327" s="29"/>
      <c r="T327" s="29"/>
      <c r="U327" s="29"/>
      <c r="V327" s="29"/>
      <c r="W327" s="29"/>
      <c r="X327" s="29"/>
      <c r="Y327" s="29"/>
      <c r="Z327" s="29"/>
    </row>
    <row r="328" spans="1:26" ht="15.75" x14ac:dyDescent="0.25">
      <c r="A328" s="49">
        <v>2501</v>
      </c>
      <c r="B328" s="50"/>
      <c r="C328" s="50"/>
      <c r="D328" s="50"/>
      <c r="E328" s="50">
        <v>5</v>
      </c>
      <c r="F328" s="164"/>
      <c r="G328" s="164"/>
      <c r="H328" s="164"/>
      <c r="I328" s="164"/>
      <c r="J328" s="164"/>
      <c r="K328" s="82"/>
      <c r="L328" s="144"/>
      <c r="M328" s="81"/>
      <c r="N328" s="81"/>
      <c r="O328" s="79"/>
      <c r="P328" s="53">
        <v>5</v>
      </c>
      <c r="Q328" s="136"/>
      <c r="R328" s="79"/>
      <c r="S328" s="29"/>
      <c r="T328" s="29"/>
      <c r="U328" s="29"/>
      <c r="V328" s="29"/>
      <c r="W328" s="29"/>
      <c r="X328" s="29"/>
      <c r="Y328" s="29"/>
      <c r="Z328" s="29"/>
    </row>
    <row r="329" spans="1:26" ht="15.75" x14ac:dyDescent="0.25">
      <c r="A329" s="49">
        <v>2502</v>
      </c>
      <c r="B329" s="50"/>
      <c r="C329" s="50"/>
      <c r="D329" s="50"/>
      <c r="E329" s="50">
        <v>2</v>
      </c>
      <c r="F329" s="164"/>
      <c r="G329" s="164"/>
      <c r="H329" s="164"/>
      <c r="I329" s="164"/>
      <c r="J329" s="164"/>
      <c r="K329" s="82"/>
      <c r="L329" s="144"/>
      <c r="M329" s="81"/>
      <c r="N329" s="81"/>
      <c r="O329" s="79"/>
      <c r="P329" s="53">
        <v>4</v>
      </c>
      <c r="Q329" s="136"/>
      <c r="R329" s="79"/>
      <c r="S329" s="29"/>
      <c r="T329" s="29"/>
      <c r="U329" s="29"/>
      <c r="V329" s="29"/>
      <c r="W329" s="29"/>
      <c r="X329" s="29"/>
      <c r="Y329" s="29"/>
      <c r="Z329" s="29"/>
    </row>
    <row r="330" spans="1:26" ht="15.75" x14ac:dyDescent="0.25">
      <c r="A330" s="49">
        <v>2601</v>
      </c>
      <c r="B330" s="50"/>
      <c r="C330" s="50"/>
      <c r="D330" s="50"/>
      <c r="E330" s="50"/>
      <c r="F330" s="164"/>
      <c r="G330" s="164"/>
      <c r="H330" s="164"/>
      <c r="I330" s="164"/>
      <c r="J330" s="164"/>
      <c r="K330" s="82"/>
      <c r="L330" s="144"/>
      <c r="M330" s="81"/>
      <c r="N330" s="81"/>
      <c r="O330" s="79"/>
      <c r="P330" s="53"/>
      <c r="Q330" s="136"/>
      <c r="R330" s="79"/>
      <c r="S330" s="29"/>
      <c r="T330" s="29"/>
      <c r="U330" s="29"/>
      <c r="V330" s="29"/>
      <c r="W330" s="29"/>
      <c r="X330" s="29"/>
      <c r="Y330" s="29"/>
      <c r="Z330" s="29"/>
    </row>
    <row r="331" spans="1:26" ht="15.75" x14ac:dyDescent="0.25">
      <c r="A331" s="49">
        <v>2602</v>
      </c>
      <c r="B331" s="50"/>
      <c r="C331" s="50"/>
      <c r="D331" s="50"/>
      <c r="E331" s="50"/>
      <c r="F331" s="164"/>
      <c r="G331" s="164"/>
      <c r="H331" s="164"/>
      <c r="I331" s="164"/>
      <c r="J331" s="164"/>
      <c r="K331" s="82"/>
      <c r="L331" s="144"/>
      <c r="M331" s="81"/>
      <c r="N331" s="81"/>
      <c r="O331" s="79"/>
      <c r="P331" s="53"/>
      <c r="Q331" s="136"/>
      <c r="R331" s="79"/>
      <c r="S331" s="29"/>
      <c r="T331" s="29"/>
      <c r="U331" s="29"/>
      <c r="V331" s="29"/>
      <c r="W331" s="29"/>
      <c r="X331" s="29"/>
      <c r="Y331" s="29"/>
      <c r="Z331" s="29"/>
    </row>
    <row r="332" spans="1:26" ht="15.75" x14ac:dyDescent="0.25">
      <c r="A332" s="49">
        <v>2701</v>
      </c>
      <c r="B332" s="50"/>
      <c r="C332" s="50"/>
      <c r="D332" s="50"/>
      <c r="E332" s="50"/>
      <c r="F332" s="164"/>
      <c r="G332" s="164"/>
      <c r="H332" s="164"/>
      <c r="I332" s="164"/>
      <c r="J332" s="164"/>
      <c r="K332" s="82"/>
      <c r="L332" s="144"/>
      <c r="M332" s="81"/>
      <c r="N332" s="81"/>
      <c r="O332" s="79"/>
      <c r="P332" s="56"/>
      <c r="Q332" s="136"/>
      <c r="R332" s="79"/>
      <c r="S332" s="29"/>
      <c r="T332" s="29"/>
      <c r="U332" s="29"/>
      <c r="V332" s="29"/>
      <c r="W332" s="29"/>
      <c r="X332" s="29"/>
      <c r="Y332" s="29"/>
      <c r="Z332" s="29"/>
    </row>
    <row r="333" spans="1:26" ht="15.75" x14ac:dyDescent="0.25">
      <c r="A333" s="49">
        <v>2702</v>
      </c>
      <c r="B333" s="50"/>
      <c r="C333" s="50"/>
      <c r="D333" s="50"/>
      <c r="E333" s="50"/>
      <c r="F333" s="164"/>
      <c r="G333" s="164"/>
      <c r="H333" s="164"/>
      <c r="I333" s="164"/>
      <c r="J333" s="164"/>
      <c r="K333" s="82"/>
      <c r="L333" s="144"/>
      <c r="M333" s="81"/>
      <c r="N333" s="81"/>
      <c r="O333" s="79"/>
      <c r="P333" s="56"/>
      <c r="Q333" s="136"/>
      <c r="R333" s="79"/>
      <c r="S333" s="29"/>
      <c r="T333" s="29"/>
      <c r="U333" s="29"/>
      <c r="V333" s="29"/>
      <c r="W333" s="29"/>
      <c r="X333" s="29"/>
      <c r="Y333" s="29"/>
      <c r="Z333" s="29"/>
    </row>
    <row r="334" spans="1:26" ht="15.75" x14ac:dyDescent="0.25">
      <c r="A334" s="49">
        <v>2801</v>
      </c>
      <c r="B334" s="50"/>
      <c r="C334" s="50"/>
      <c r="D334" s="50"/>
      <c r="E334" s="50"/>
      <c r="F334" s="164"/>
      <c r="G334" s="164"/>
      <c r="H334" s="164"/>
      <c r="I334" s="164"/>
      <c r="J334" s="164"/>
      <c r="K334" s="82"/>
      <c r="L334" s="144"/>
      <c r="M334" s="81"/>
      <c r="N334" s="137"/>
      <c r="O334" s="79"/>
      <c r="P334" s="56"/>
      <c r="Q334" s="136"/>
      <c r="R334" s="79"/>
      <c r="S334" s="29"/>
      <c r="T334" s="29"/>
      <c r="U334" s="29"/>
      <c r="V334" s="29"/>
      <c r="W334" s="29"/>
      <c r="X334" s="29"/>
      <c r="Y334" s="29"/>
      <c r="Z334" s="29"/>
    </row>
    <row r="335" spans="1:26" ht="15.75" x14ac:dyDescent="0.25">
      <c r="A335" s="49">
        <v>2802</v>
      </c>
      <c r="B335" s="50"/>
      <c r="C335" s="50"/>
      <c r="D335" s="50"/>
      <c r="E335" s="50"/>
      <c r="F335" s="164"/>
      <c r="G335" s="164"/>
      <c r="H335" s="164"/>
      <c r="I335" s="164"/>
      <c r="J335" s="164"/>
      <c r="K335" s="82"/>
      <c r="L335" s="144"/>
      <c r="M335" s="81"/>
      <c r="N335" s="137"/>
      <c r="O335" s="126" t="s">
        <v>63</v>
      </c>
      <c r="P335" s="127"/>
      <c r="Q335" s="128" t="str">
        <f>IF(SUM(K325:K335)=0,"",SUM(K325:K335))</f>
        <v/>
      </c>
      <c r="R335" s="129" t="s">
        <v>10</v>
      </c>
      <c r="S335" s="29"/>
      <c r="T335" s="29"/>
      <c r="U335" s="29"/>
      <c r="V335" s="29"/>
      <c r="W335" s="29"/>
      <c r="X335" s="29"/>
      <c r="Y335" s="29"/>
      <c r="Z335" s="29"/>
    </row>
    <row r="336" spans="1:26" ht="15.75" x14ac:dyDescent="0.25">
      <c r="A336" s="113">
        <v>2901</v>
      </c>
      <c r="B336" s="50"/>
      <c r="C336" s="50"/>
      <c r="D336" s="50"/>
      <c r="E336" s="50"/>
      <c r="F336" s="164"/>
      <c r="G336" s="164"/>
      <c r="H336" s="164"/>
      <c r="I336" s="164"/>
      <c r="J336" s="164"/>
      <c r="K336" s="82"/>
      <c r="L336" s="144"/>
      <c r="M336" s="81"/>
      <c r="N336" s="137"/>
      <c r="O336" s="130" t="s">
        <v>64</v>
      </c>
      <c r="P336" s="57" t="str">
        <f>IF(P335/B323=0,"",P335/B323)</f>
        <v/>
      </c>
      <c r="Q336" s="131" t="e">
        <f>IF(P335/Q335=0,"",P335/Q335)</f>
        <v>#VALUE!</v>
      </c>
      <c r="R336" s="132" t="s">
        <v>65</v>
      </c>
      <c r="S336" s="29"/>
      <c r="T336" s="29"/>
      <c r="U336" s="29"/>
      <c r="V336" s="29"/>
      <c r="W336" s="29"/>
      <c r="X336" s="29"/>
      <c r="Y336" s="29"/>
      <c r="Z336" s="29"/>
    </row>
    <row r="337" spans="1:26" ht="15.75" x14ac:dyDescent="0.25">
      <c r="A337" s="163">
        <v>2902</v>
      </c>
      <c r="B337" s="112"/>
      <c r="C337" s="50"/>
      <c r="D337" s="50"/>
      <c r="E337" s="50"/>
      <c r="F337" s="164"/>
      <c r="G337" s="164"/>
      <c r="H337" s="164"/>
      <c r="I337" s="164"/>
      <c r="J337" s="164"/>
      <c r="K337" s="82"/>
      <c r="L337" s="146"/>
      <c r="M337" s="147"/>
      <c r="N337" s="148"/>
      <c r="O337" s="92"/>
      <c r="P337" s="139"/>
      <c r="Q337" s="139"/>
      <c r="R337" s="140"/>
      <c r="S337" s="29"/>
      <c r="T337" s="29"/>
      <c r="U337" s="29"/>
      <c r="V337" s="29"/>
      <c r="W337" s="29"/>
      <c r="X337" s="29"/>
      <c r="Y337" s="29"/>
      <c r="Z337" s="29"/>
    </row>
    <row r="338" spans="1:26" ht="18" customHeight="1" x14ac:dyDescent="0.25">
      <c r="A338" s="28"/>
      <c r="B338" s="190" t="s">
        <v>90</v>
      </c>
      <c r="C338" s="190"/>
      <c r="D338" s="190"/>
      <c r="E338" s="190"/>
      <c r="F338" s="190"/>
      <c r="G338" s="190"/>
      <c r="H338" s="190"/>
      <c r="I338" s="190"/>
      <c r="J338" s="190"/>
      <c r="K338" s="59">
        <f>SUM(K323:K334)</f>
        <v>0</v>
      </c>
      <c r="L338" s="60" t="str">
        <f>IF(K330=0,"",K330/B323)</f>
        <v/>
      </c>
      <c r="M338" s="60" t="str">
        <f>IF(K338=0,"",K338/B323)</f>
        <v/>
      </c>
      <c r="N338" s="60" t="str">
        <f>IF(K330=0,"",M338-L338)</f>
        <v/>
      </c>
      <c r="O338" s="1"/>
      <c r="P338" s="29"/>
      <c r="Q338" s="25"/>
      <c r="R338" s="1"/>
      <c r="S338" s="29"/>
      <c r="T338" s="29"/>
      <c r="U338" s="29"/>
      <c r="V338" s="29"/>
      <c r="W338" s="29"/>
      <c r="X338" s="29"/>
      <c r="Y338" s="29"/>
      <c r="Z338" s="29"/>
    </row>
    <row r="339" spans="1:26" ht="12.75" customHeight="1" x14ac:dyDescent="0.2">
      <c r="A339" s="29"/>
      <c r="B339" s="29"/>
      <c r="C339" s="29"/>
      <c r="D339" s="29"/>
      <c r="E339" s="29"/>
      <c r="F339" s="29"/>
      <c r="G339" s="29"/>
      <c r="H339" s="29"/>
      <c r="I339" s="29"/>
      <c r="J339" s="29"/>
      <c r="K339" s="135"/>
      <c r="L339" s="1"/>
      <c r="M339" s="1"/>
      <c r="N339" s="29"/>
      <c r="O339" s="1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</row>
    <row r="340" spans="1:26" ht="12.75" customHeight="1" x14ac:dyDescent="0.2">
      <c r="A340" s="29"/>
      <c r="B340" s="29"/>
      <c r="C340" s="29"/>
      <c r="D340" s="29"/>
      <c r="E340" s="29"/>
      <c r="F340" s="29"/>
      <c r="G340" s="29"/>
      <c r="H340" s="29"/>
      <c r="I340" s="29"/>
      <c r="J340" s="29"/>
      <c r="K340" s="135"/>
      <c r="L340" s="1"/>
      <c r="M340" s="1"/>
      <c r="N340" s="29"/>
      <c r="O340" s="1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</row>
    <row r="341" spans="1:26" ht="26.25" x14ac:dyDescent="0.4">
      <c r="A341" s="103"/>
      <c r="B341" s="188" t="s">
        <v>101</v>
      </c>
      <c r="C341" s="189"/>
      <c r="D341" s="189"/>
      <c r="E341" s="189"/>
      <c r="F341" s="189"/>
      <c r="G341" s="189"/>
      <c r="H341" s="189"/>
      <c r="I341" s="189"/>
      <c r="J341" s="189"/>
      <c r="K341" s="123" t="s">
        <v>128</v>
      </c>
      <c r="L341" s="1"/>
      <c r="M341" s="1"/>
      <c r="N341" s="29"/>
      <c r="O341" s="1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</row>
    <row r="342" spans="1:26" ht="20.25" x14ac:dyDescent="0.2">
      <c r="A342" s="192" t="s">
        <v>9</v>
      </c>
      <c r="B342" s="193" t="s">
        <v>80</v>
      </c>
      <c r="C342" s="194"/>
      <c r="D342" s="194"/>
      <c r="E342" s="194"/>
      <c r="F342" s="194"/>
      <c r="G342" s="194"/>
      <c r="H342" s="194"/>
      <c r="I342" s="194"/>
      <c r="J342" s="195"/>
      <c r="K342" s="196" t="s">
        <v>10</v>
      </c>
      <c r="L342" s="184" t="s">
        <v>2</v>
      </c>
      <c r="M342" s="184" t="s">
        <v>3</v>
      </c>
      <c r="N342" s="191" t="s">
        <v>4</v>
      </c>
      <c r="O342" s="184" t="s">
        <v>5</v>
      </c>
      <c r="P342" s="198" t="s">
        <v>6</v>
      </c>
      <c r="Q342" s="198" t="s">
        <v>7</v>
      </c>
      <c r="R342" s="184" t="s">
        <v>8</v>
      </c>
      <c r="S342" s="29"/>
      <c r="T342" s="29"/>
      <c r="U342" s="29"/>
      <c r="V342" s="29"/>
      <c r="W342" s="29"/>
      <c r="X342" s="29"/>
      <c r="Y342" s="29"/>
      <c r="Z342" s="29"/>
    </row>
    <row r="343" spans="1:26" ht="15.75" x14ac:dyDescent="0.25">
      <c r="A343" s="185"/>
      <c r="B343" s="49" t="s">
        <v>81</v>
      </c>
      <c r="C343" s="49" t="s">
        <v>82</v>
      </c>
      <c r="D343" s="49" t="s">
        <v>83</v>
      </c>
      <c r="E343" s="49" t="s">
        <v>84</v>
      </c>
      <c r="F343" s="49" t="s">
        <v>85</v>
      </c>
      <c r="G343" s="49" t="s">
        <v>86</v>
      </c>
      <c r="H343" s="49" t="s">
        <v>87</v>
      </c>
      <c r="I343" s="49" t="s">
        <v>88</v>
      </c>
      <c r="J343" s="49" t="s">
        <v>89</v>
      </c>
      <c r="K343" s="197"/>
      <c r="L343" s="185"/>
      <c r="M343" s="185"/>
      <c r="N343" s="185"/>
      <c r="O343" s="185"/>
      <c r="P343" s="185"/>
      <c r="Q343" s="185"/>
      <c r="R343" s="185"/>
      <c r="S343" s="29"/>
      <c r="T343" s="29"/>
      <c r="U343" s="29"/>
      <c r="V343" s="29"/>
      <c r="W343" s="29"/>
      <c r="X343" s="29"/>
      <c r="Y343" s="29"/>
      <c r="Z343" s="29"/>
    </row>
    <row r="344" spans="1:26" ht="15.75" x14ac:dyDescent="0.25">
      <c r="A344" s="49">
        <v>2301</v>
      </c>
      <c r="B344" s="50">
        <v>33</v>
      </c>
      <c r="C344" s="50"/>
      <c r="D344" s="50"/>
      <c r="E344" s="50"/>
      <c r="F344" s="164"/>
      <c r="G344" s="164"/>
      <c r="H344" s="164"/>
      <c r="I344" s="164"/>
      <c r="J344" s="164"/>
      <c r="K344" s="82"/>
      <c r="L344" s="141"/>
      <c r="M344" s="142"/>
      <c r="N344" s="143"/>
      <c r="O344" s="133"/>
      <c r="P344" s="51">
        <v>33</v>
      </c>
      <c r="Q344" s="134"/>
      <c r="R344" s="133"/>
      <c r="S344" s="29"/>
      <c r="T344" s="29"/>
      <c r="U344" s="29"/>
      <c r="V344" s="29"/>
      <c r="W344" s="29"/>
      <c r="X344" s="29"/>
      <c r="Y344" s="29"/>
      <c r="Z344" s="29"/>
    </row>
    <row r="345" spans="1:26" ht="15.75" x14ac:dyDescent="0.25">
      <c r="A345" s="49">
        <v>2302</v>
      </c>
      <c r="B345" s="50"/>
      <c r="C345" s="50">
        <v>32</v>
      </c>
      <c r="D345" s="50"/>
      <c r="E345" s="50"/>
      <c r="F345" s="164"/>
      <c r="G345" s="164"/>
      <c r="H345" s="164"/>
      <c r="I345" s="164"/>
      <c r="J345" s="164"/>
      <c r="K345" s="82"/>
      <c r="L345" s="144"/>
      <c r="M345" s="81"/>
      <c r="N345" s="145"/>
      <c r="O345" s="52">
        <f>IF(C345=0,"",C345/B344)</f>
        <v>0.96969696969696972</v>
      </c>
      <c r="P345" s="53">
        <v>32</v>
      </c>
      <c r="Q345" s="124">
        <f t="shared" ref="Q345:Q347" si="30">IF(P345=0,"",P345/P344)</f>
        <v>0.96969696969696972</v>
      </c>
      <c r="R345" s="124">
        <f t="shared" ref="R345:R347" si="31">IF(P345=0,"",100%-Q345)</f>
        <v>3.0303030303030276E-2</v>
      </c>
      <c r="S345" s="29"/>
      <c r="T345" s="29"/>
      <c r="U345" s="29"/>
      <c r="V345" s="29"/>
      <c r="W345" s="29"/>
      <c r="X345" s="29"/>
      <c r="Y345" s="29"/>
      <c r="Z345" s="29"/>
    </row>
    <row r="346" spans="1:26" ht="15.75" x14ac:dyDescent="0.25">
      <c r="A346" s="49">
        <v>2401</v>
      </c>
      <c r="B346" s="50"/>
      <c r="C346" s="50"/>
      <c r="D346" s="50">
        <v>32</v>
      </c>
      <c r="E346" s="50"/>
      <c r="F346" s="164"/>
      <c r="G346" s="164"/>
      <c r="H346" s="164"/>
      <c r="I346" s="164"/>
      <c r="J346" s="164"/>
      <c r="K346" s="82"/>
      <c r="L346" s="144"/>
      <c r="M346" s="81"/>
      <c r="N346" s="145"/>
      <c r="O346" s="52">
        <f>IF(D346=0,"",D346/C345)</f>
        <v>1</v>
      </c>
      <c r="P346" s="53">
        <v>32</v>
      </c>
      <c r="Q346" s="124">
        <f t="shared" si="30"/>
        <v>1</v>
      </c>
      <c r="R346" s="124">
        <f t="shared" si="31"/>
        <v>0</v>
      </c>
      <c r="S346" s="8">
        <f>P346/P344</f>
        <v>0.96969696969696972</v>
      </c>
      <c r="T346" s="29"/>
      <c r="U346" s="29"/>
      <c r="V346" s="29"/>
      <c r="W346" s="29"/>
      <c r="X346" s="29"/>
      <c r="Y346" s="29"/>
      <c r="Z346" s="29"/>
    </row>
    <row r="347" spans="1:26" ht="15.75" x14ac:dyDescent="0.25">
      <c r="A347" s="49">
        <v>2402</v>
      </c>
      <c r="B347" s="50"/>
      <c r="C347" s="50"/>
      <c r="D347" s="50"/>
      <c r="E347" s="50">
        <v>22</v>
      </c>
      <c r="F347" s="164"/>
      <c r="G347" s="164"/>
      <c r="H347" s="164"/>
      <c r="I347" s="164"/>
      <c r="J347" s="164"/>
      <c r="K347" s="82"/>
      <c r="L347" s="144"/>
      <c r="M347" s="81"/>
      <c r="N347" s="145"/>
      <c r="O347" s="52">
        <f>IF(E347=0,"",E347/D346)</f>
        <v>0.6875</v>
      </c>
      <c r="P347" s="53">
        <v>30</v>
      </c>
      <c r="Q347" s="124">
        <f t="shared" si="30"/>
        <v>0.9375</v>
      </c>
      <c r="R347" s="124">
        <f t="shared" si="31"/>
        <v>6.25E-2</v>
      </c>
      <c r="S347" s="29"/>
      <c r="T347" s="29"/>
      <c r="U347" s="29"/>
      <c r="V347" s="29"/>
      <c r="W347" s="29"/>
      <c r="X347" s="29"/>
      <c r="Y347" s="29"/>
      <c r="Z347" s="29"/>
    </row>
    <row r="348" spans="1:26" ht="15.75" x14ac:dyDescent="0.25">
      <c r="A348" s="49">
        <v>2501</v>
      </c>
      <c r="B348" s="50"/>
      <c r="C348" s="50"/>
      <c r="D348" s="50"/>
      <c r="E348" s="50">
        <v>30</v>
      </c>
      <c r="F348" s="164"/>
      <c r="G348" s="164"/>
      <c r="H348" s="164"/>
      <c r="I348" s="164"/>
      <c r="J348" s="164"/>
      <c r="K348" s="82"/>
      <c r="L348" s="144"/>
      <c r="M348" s="81"/>
      <c r="N348" s="81"/>
      <c r="O348" s="79"/>
      <c r="P348" s="53">
        <v>30</v>
      </c>
      <c r="Q348" s="136"/>
      <c r="R348" s="79"/>
      <c r="S348" s="29"/>
      <c r="T348" s="29"/>
      <c r="U348" s="29"/>
      <c r="V348" s="29"/>
      <c r="W348" s="29"/>
      <c r="X348" s="29"/>
      <c r="Y348" s="29"/>
      <c r="Z348" s="29"/>
    </row>
    <row r="349" spans="1:26" ht="15.75" x14ac:dyDescent="0.25">
      <c r="A349" s="49">
        <v>2502</v>
      </c>
      <c r="B349" s="50"/>
      <c r="C349" s="50"/>
      <c r="D349" s="50"/>
      <c r="E349" s="50">
        <v>8</v>
      </c>
      <c r="F349" s="164"/>
      <c r="G349" s="164"/>
      <c r="H349" s="164"/>
      <c r="I349" s="164"/>
      <c r="J349" s="164"/>
      <c r="K349" s="82"/>
      <c r="L349" s="144"/>
      <c r="M349" s="81"/>
      <c r="N349" s="81"/>
      <c r="O349" s="79"/>
      <c r="P349" s="53">
        <v>8</v>
      </c>
      <c r="Q349" s="136"/>
      <c r="R349" s="79"/>
      <c r="S349" s="29"/>
      <c r="T349" s="29"/>
      <c r="U349" s="29"/>
      <c r="V349" s="29"/>
      <c r="W349" s="29"/>
      <c r="X349" s="29"/>
      <c r="Y349" s="29"/>
      <c r="Z349" s="29"/>
    </row>
    <row r="350" spans="1:26" ht="15.75" x14ac:dyDescent="0.25">
      <c r="A350" s="49">
        <v>2601</v>
      </c>
      <c r="B350" s="50"/>
      <c r="C350" s="50"/>
      <c r="D350" s="50"/>
      <c r="E350" s="50"/>
      <c r="F350" s="164"/>
      <c r="G350" s="164"/>
      <c r="H350" s="164"/>
      <c r="I350" s="164"/>
      <c r="J350" s="164"/>
      <c r="K350" s="82"/>
      <c r="L350" s="144"/>
      <c r="M350" s="81"/>
      <c r="N350" s="81"/>
      <c r="O350" s="79"/>
      <c r="P350" s="53"/>
      <c r="Q350" s="136"/>
      <c r="R350" s="79"/>
      <c r="S350" s="29"/>
      <c r="T350" s="29"/>
      <c r="U350" s="29"/>
      <c r="V350" s="29"/>
      <c r="W350" s="29"/>
      <c r="X350" s="29"/>
      <c r="Y350" s="29"/>
      <c r="Z350" s="29"/>
    </row>
    <row r="351" spans="1:26" ht="15.75" x14ac:dyDescent="0.25">
      <c r="A351" s="49">
        <v>2602</v>
      </c>
      <c r="B351" s="50"/>
      <c r="C351" s="50"/>
      <c r="D351" s="50"/>
      <c r="E351" s="50"/>
      <c r="F351" s="164"/>
      <c r="G351" s="164"/>
      <c r="H351" s="164"/>
      <c r="I351" s="164"/>
      <c r="J351" s="164"/>
      <c r="K351" s="82"/>
      <c r="L351" s="144"/>
      <c r="M351" s="81"/>
      <c r="N351" s="81"/>
      <c r="O351" s="79"/>
      <c r="P351" s="53"/>
      <c r="Q351" s="136"/>
      <c r="R351" s="79"/>
      <c r="S351" s="29"/>
      <c r="T351" s="29"/>
      <c r="U351" s="29"/>
      <c r="V351" s="29"/>
      <c r="W351" s="29"/>
      <c r="X351" s="29"/>
      <c r="Y351" s="29"/>
      <c r="Z351" s="29"/>
    </row>
    <row r="352" spans="1:26" ht="15.75" x14ac:dyDescent="0.25">
      <c r="A352" s="49">
        <v>2701</v>
      </c>
      <c r="B352" s="50"/>
      <c r="C352" s="50"/>
      <c r="D352" s="50"/>
      <c r="E352" s="50"/>
      <c r="F352" s="164"/>
      <c r="G352" s="164"/>
      <c r="H352" s="164"/>
      <c r="I352" s="164"/>
      <c r="J352" s="164"/>
      <c r="K352" s="82"/>
      <c r="L352" s="144"/>
      <c r="M352" s="81"/>
      <c r="N352" s="81"/>
      <c r="O352" s="79"/>
      <c r="P352" s="53"/>
      <c r="Q352" s="136"/>
      <c r="R352" s="79"/>
      <c r="S352" s="29"/>
      <c r="T352" s="29"/>
      <c r="U352" s="29"/>
      <c r="V352" s="29"/>
      <c r="W352" s="29"/>
      <c r="X352" s="29"/>
      <c r="Y352" s="29"/>
      <c r="Z352" s="29"/>
    </row>
    <row r="353" spans="1:26" ht="15.75" x14ac:dyDescent="0.25">
      <c r="A353" s="49">
        <v>2702</v>
      </c>
      <c r="B353" s="50"/>
      <c r="C353" s="50"/>
      <c r="D353" s="50"/>
      <c r="E353" s="50"/>
      <c r="F353" s="164"/>
      <c r="G353" s="164"/>
      <c r="H353" s="164"/>
      <c r="I353" s="164"/>
      <c r="J353" s="164"/>
      <c r="K353" s="82"/>
      <c r="L353" s="144"/>
      <c r="M353" s="81"/>
      <c r="N353" s="81"/>
      <c r="O353" s="79"/>
      <c r="P353" s="56"/>
      <c r="Q353" s="136"/>
      <c r="R353" s="79"/>
      <c r="S353" s="29"/>
      <c r="T353" s="29"/>
      <c r="U353" s="29"/>
      <c r="V353" s="29"/>
      <c r="W353" s="29"/>
      <c r="X353" s="29"/>
      <c r="Y353" s="29"/>
      <c r="Z353" s="29"/>
    </row>
    <row r="354" spans="1:26" ht="15.75" x14ac:dyDescent="0.25">
      <c r="A354" s="49">
        <v>2801</v>
      </c>
      <c r="B354" s="50"/>
      <c r="C354" s="50"/>
      <c r="D354" s="50"/>
      <c r="E354" s="50"/>
      <c r="F354" s="164"/>
      <c r="G354" s="164"/>
      <c r="H354" s="164"/>
      <c r="I354" s="164"/>
      <c r="J354" s="164"/>
      <c r="K354" s="82"/>
      <c r="L354" s="144"/>
      <c r="M354" s="81"/>
      <c r="N354" s="137"/>
      <c r="O354" s="79"/>
      <c r="P354" s="56"/>
      <c r="Q354" s="136"/>
      <c r="R354" s="79"/>
      <c r="S354" s="29"/>
      <c r="T354" s="29"/>
      <c r="U354" s="29"/>
      <c r="V354" s="29"/>
      <c r="W354" s="29"/>
      <c r="X354" s="29"/>
      <c r="Y354" s="29"/>
      <c r="Z354" s="29"/>
    </row>
    <row r="355" spans="1:26" ht="15.75" x14ac:dyDescent="0.25">
      <c r="A355" s="49">
        <v>2802</v>
      </c>
      <c r="B355" s="50"/>
      <c r="C355" s="50"/>
      <c r="D355" s="50"/>
      <c r="E355" s="50"/>
      <c r="F355" s="164"/>
      <c r="G355" s="164"/>
      <c r="H355" s="164"/>
      <c r="I355" s="164"/>
      <c r="J355" s="164"/>
      <c r="K355" s="82"/>
      <c r="L355" s="144"/>
      <c r="M355" s="81"/>
      <c r="N355" s="137"/>
      <c r="O355" s="79"/>
      <c r="P355" s="56"/>
      <c r="Q355" s="136"/>
      <c r="R355" s="79"/>
      <c r="S355" s="29"/>
      <c r="T355" s="29"/>
      <c r="U355" s="29"/>
      <c r="V355" s="29"/>
      <c r="W355" s="29"/>
      <c r="X355" s="29"/>
      <c r="Y355" s="29"/>
      <c r="Z355" s="29"/>
    </row>
    <row r="356" spans="1:26" ht="15.75" x14ac:dyDescent="0.25">
      <c r="A356" s="49">
        <v>2901</v>
      </c>
      <c r="B356" s="50"/>
      <c r="C356" s="50"/>
      <c r="D356" s="50"/>
      <c r="E356" s="50"/>
      <c r="F356" s="164"/>
      <c r="G356" s="164"/>
      <c r="H356" s="164"/>
      <c r="I356" s="164"/>
      <c r="J356" s="164"/>
      <c r="K356" s="82"/>
      <c r="L356" s="144"/>
      <c r="M356" s="81"/>
      <c r="N356" s="137"/>
      <c r="O356" s="126" t="s">
        <v>63</v>
      </c>
      <c r="P356" s="127"/>
      <c r="Q356" s="128" t="str">
        <f>IF(SUM(K346:K356)=0,"",SUM(K346:K356))</f>
        <v/>
      </c>
      <c r="R356" s="129" t="s">
        <v>10</v>
      </c>
      <c r="S356" s="29"/>
      <c r="T356" s="29"/>
      <c r="U356" s="29"/>
      <c r="V356" s="29"/>
      <c r="W356" s="29"/>
      <c r="X356" s="29"/>
      <c r="Y356" s="29"/>
      <c r="Z356" s="29"/>
    </row>
    <row r="357" spans="1:26" ht="15.75" x14ac:dyDescent="0.25">
      <c r="A357" s="113">
        <v>2902</v>
      </c>
      <c r="B357" s="50"/>
      <c r="C357" s="50"/>
      <c r="D357" s="50"/>
      <c r="E357" s="50"/>
      <c r="F357" s="164"/>
      <c r="G357" s="164"/>
      <c r="H357" s="164"/>
      <c r="I357" s="164"/>
      <c r="J357" s="164"/>
      <c r="K357" s="82"/>
      <c r="L357" s="144"/>
      <c r="M357" s="81"/>
      <c r="N357" s="137"/>
      <c r="O357" s="130" t="s">
        <v>64</v>
      </c>
      <c r="P357" s="57" t="str">
        <f>IF(P356/B344=0,"",P356/B344)</f>
        <v/>
      </c>
      <c r="Q357" s="131" t="e">
        <f>IF(P356/Q356=0,"",P356/Q356)</f>
        <v>#VALUE!</v>
      </c>
      <c r="R357" s="132" t="s">
        <v>65</v>
      </c>
      <c r="S357" s="29"/>
      <c r="T357" s="29"/>
      <c r="U357" s="29"/>
      <c r="V357" s="29"/>
      <c r="W357" s="29"/>
      <c r="X357" s="29"/>
      <c r="Y357" s="29"/>
      <c r="Z357" s="29"/>
    </row>
    <row r="358" spans="1:26" ht="15.75" x14ac:dyDescent="0.25">
      <c r="A358" s="114">
        <v>3001</v>
      </c>
      <c r="B358" s="112"/>
      <c r="C358" s="50"/>
      <c r="D358" s="50"/>
      <c r="E358" s="50"/>
      <c r="F358" s="164"/>
      <c r="G358" s="164"/>
      <c r="H358" s="164"/>
      <c r="I358" s="164"/>
      <c r="J358" s="164"/>
      <c r="K358" s="82"/>
      <c r="L358" s="146"/>
      <c r="M358" s="147"/>
      <c r="N358" s="148"/>
      <c r="O358" s="92"/>
      <c r="P358" s="139"/>
      <c r="Q358" s="139"/>
      <c r="R358" s="140"/>
      <c r="S358" s="29"/>
      <c r="T358" s="29"/>
      <c r="U358" s="29"/>
      <c r="V358" s="29"/>
      <c r="W358" s="29"/>
      <c r="X358" s="29"/>
      <c r="Y358" s="29"/>
      <c r="Z358" s="29"/>
    </row>
    <row r="359" spans="1:26" ht="18" customHeight="1" x14ac:dyDescent="0.25">
      <c r="A359" s="28"/>
      <c r="B359" s="190" t="s">
        <v>90</v>
      </c>
      <c r="C359" s="190"/>
      <c r="D359" s="190"/>
      <c r="E359" s="190"/>
      <c r="F359" s="190"/>
      <c r="G359" s="190"/>
      <c r="H359" s="190"/>
      <c r="I359" s="190"/>
      <c r="J359" s="190"/>
      <c r="K359" s="59">
        <f>SUM(K344:K355)</f>
        <v>0</v>
      </c>
      <c r="L359" s="60" t="str">
        <f>IF(K351=0,"",K351/B344)</f>
        <v/>
      </c>
      <c r="M359" s="60" t="str">
        <f>IF(K359=0,"",K359/B344)</f>
        <v/>
      </c>
      <c r="N359" s="60" t="str">
        <f>IF(K351=0,"",M359-L359)</f>
        <v/>
      </c>
      <c r="O359" s="1"/>
      <c r="P359" s="29"/>
      <c r="Q359" s="25"/>
      <c r="R359" s="1"/>
      <c r="S359" s="29"/>
      <c r="T359" s="29"/>
      <c r="U359" s="29"/>
      <c r="V359" s="29"/>
      <c r="W359" s="29"/>
      <c r="X359" s="29"/>
      <c r="Y359" s="29"/>
      <c r="Z359" s="29"/>
    </row>
    <row r="360" spans="1:26" ht="12.75" customHeight="1" x14ac:dyDescent="0.2">
      <c r="A360" s="29"/>
      <c r="B360" s="29"/>
      <c r="C360" s="29"/>
      <c r="D360" s="29"/>
      <c r="E360" s="29"/>
      <c r="F360" s="29"/>
      <c r="G360" s="29"/>
      <c r="H360" s="29"/>
      <c r="I360" s="29"/>
      <c r="J360" s="29"/>
      <c r="K360" s="135"/>
      <c r="L360" s="1"/>
      <c r="M360" s="1"/>
      <c r="N360" s="29"/>
      <c r="O360" s="1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</row>
    <row r="361" spans="1:26" ht="12.75" customHeight="1" x14ac:dyDescent="0.2">
      <c r="A361" s="29"/>
      <c r="B361" s="29"/>
      <c r="C361" s="29"/>
      <c r="D361" s="29"/>
      <c r="E361" s="29"/>
      <c r="F361" s="29"/>
      <c r="G361" s="29"/>
      <c r="H361" s="29"/>
      <c r="I361" s="29"/>
      <c r="J361" s="29"/>
      <c r="K361" s="135"/>
      <c r="L361" s="1"/>
      <c r="M361" s="1"/>
      <c r="N361" s="29"/>
      <c r="O361" s="1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</row>
    <row r="362" spans="1:26" ht="26.25" x14ac:dyDescent="0.4">
      <c r="A362" s="103"/>
      <c r="B362" s="188" t="s">
        <v>101</v>
      </c>
      <c r="C362" s="189"/>
      <c r="D362" s="189"/>
      <c r="E362" s="189"/>
      <c r="F362" s="189"/>
      <c r="G362" s="189"/>
      <c r="H362" s="189"/>
      <c r="I362" s="189"/>
      <c r="J362" s="189"/>
      <c r="K362" s="123" t="s">
        <v>122</v>
      </c>
      <c r="L362" s="1"/>
      <c r="M362" s="1"/>
      <c r="N362" s="29"/>
      <c r="O362" s="1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</row>
    <row r="363" spans="1:26" ht="20.25" x14ac:dyDescent="0.2">
      <c r="A363" s="192" t="s">
        <v>9</v>
      </c>
      <c r="B363" s="193" t="s">
        <v>80</v>
      </c>
      <c r="C363" s="194"/>
      <c r="D363" s="194"/>
      <c r="E363" s="194"/>
      <c r="F363" s="194"/>
      <c r="G363" s="194"/>
      <c r="H363" s="194"/>
      <c r="I363" s="194"/>
      <c r="J363" s="195"/>
      <c r="K363" s="196" t="s">
        <v>10</v>
      </c>
      <c r="L363" s="184" t="s">
        <v>2</v>
      </c>
      <c r="M363" s="184" t="s">
        <v>3</v>
      </c>
      <c r="N363" s="191" t="s">
        <v>4</v>
      </c>
      <c r="O363" s="184" t="s">
        <v>5</v>
      </c>
      <c r="P363" s="198" t="s">
        <v>6</v>
      </c>
      <c r="Q363" s="198" t="s">
        <v>7</v>
      </c>
      <c r="R363" s="184" t="s">
        <v>8</v>
      </c>
      <c r="S363" s="29"/>
      <c r="T363" s="29"/>
      <c r="U363" s="29"/>
      <c r="V363" s="29"/>
      <c r="W363" s="29"/>
      <c r="X363" s="29"/>
      <c r="Y363" s="29"/>
      <c r="Z363" s="29"/>
    </row>
    <row r="364" spans="1:26" ht="15.75" x14ac:dyDescent="0.25">
      <c r="A364" s="185"/>
      <c r="B364" s="49" t="s">
        <v>81</v>
      </c>
      <c r="C364" s="49" t="s">
        <v>82</v>
      </c>
      <c r="D364" s="49" t="s">
        <v>83</v>
      </c>
      <c r="E364" s="49" t="s">
        <v>84</v>
      </c>
      <c r="F364" s="49" t="s">
        <v>85</v>
      </c>
      <c r="G364" s="49" t="s">
        <v>86</v>
      </c>
      <c r="H364" s="49" t="s">
        <v>87</v>
      </c>
      <c r="I364" s="49" t="s">
        <v>88</v>
      </c>
      <c r="J364" s="49" t="s">
        <v>89</v>
      </c>
      <c r="K364" s="197"/>
      <c r="L364" s="185"/>
      <c r="M364" s="185"/>
      <c r="N364" s="185"/>
      <c r="O364" s="185"/>
      <c r="P364" s="185"/>
      <c r="Q364" s="185"/>
      <c r="R364" s="185"/>
      <c r="S364" s="29"/>
      <c r="T364" s="29"/>
      <c r="U364" s="29"/>
      <c r="V364" s="29"/>
      <c r="W364" s="29"/>
      <c r="X364" s="29"/>
      <c r="Y364" s="29"/>
      <c r="Z364" s="29"/>
    </row>
    <row r="365" spans="1:26" ht="15.75" x14ac:dyDescent="0.25">
      <c r="A365" s="49">
        <v>2302</v>
      </c>
      <c r="B365" s="50">
        <v>38</v>
      </c>
      <c r="C365" s="50"/>
      <c r="D365" s="50"/>
      <c r="E365" s="50"/>
      <c r="F365" s="164"/>
      <c r="G365" s="164"/>
      <c r="H365" s="164"/>
      <c r="I365" s="164"/>
      <c r="J365" s="164"/>
      <c r="K365" s="82"/>
      <c r="L365" s="141"/>
      <c r="M365" s="142"/>
      <c r="N365" s="143"/>
      <c r="O365" s="133"/>
      <c r="P365" s="51">
        <f>B365</f>
        <v>38</v>
      </c>
      <c r="Q365" s="134"/>
      <c r="R365" s="133"/>
      <c r="S365" s="29"/>
      <c r="T365" s="29"/>
      <c r="U365" s="29"/>
      <c r="V365" s="29"/>
      <c r="W365" s="29"/>
      <c r="X365" s="29"/>
      <c r="Y365" s="29"/>
      <c r="Z365" s="29"/>
    </row>
    <row r="366" spans="1:26" ht="15.75" x14ac:dyDescent="0.25">
      <c r="A366" s="49">
        <v>2401</v>
      </c>
      <c r="B366" s="50"/>
      <c r="C366" s="50">
        <v>37</v>
      </c>
      <c r="D366" s="50"/>
      <c r="E366" s="50"/>
      <c r="F366" s="164"/>
      <c r="G366" s="164"/>
      <c r="H366" s="164"/>
      <c r="I366" s="164"/>
      <c r="J366" s="164"/>
      <c r="K366" s="82"/>
      <c r="L366" s="144"/>
      <c r="M366" s="81"/>
      <c r="N366" s="145"/>
      <c r="O366" s="52">
        <f>IF(C366=0,"",C366/B365)</f>
        <v>0.97368421052631582</v>
      </c>
      <c r="P366" s="53">
        <v>37</v>
      </c>
      <c r="Q366" s="124">
        <f t="shared" ref="Q366:Q368" si="32">IF(P366=0,"",P366/P365)</f>
        <v>0.97368421052631582</v>
      </c>
      <c r="R366" s="124">
        <f t="shared" ref="R366:R368" si="33">IF(P366=0,"",100%-Q366)</f>
        <v>2.6315789473684181E-2</v>
      </c>
      <c r="S366" s="29"/>
      <c r="T366" s="29"/>
      <c r="U366" s="29"/>
      <c r="V366" s="29"/>
      <c r="W366" s="29"/>
      <c r="X366" s="29"/>
      <c r="Y366" s="29"/>
      <c r="Z366" s="29"/>
    </row>
    <row r="367" spans="1:26" ht="15.75" x14ac:dyDescent="0.25">
      <c r="A367" s="49">
        <v>2402</v>
      </c>
      <c r="B367" s="50"/>
      <c r="C367" s="50"/>
      <c r="D367" s="50">
        <v>21</v>
      </c>
      <c r="E367" s="50"/>
      <c r="F367" s="164"/>
      <c r="G367" s="164"/>
      <c r="H367" s="164"/>
      <c r="I367" s="164"/>
      <c r="J367" s="164"/>
      <c r="K367" s="82"/>
      <c r="L367" s="144"/>
      <c r="M367" s="81"/>
      <c r="N367" s="145"/>
      <c r="O367" s="52">
        <f>IF(D367=0,"",D367/C366)</f>
        <v>0.56756756756756754</v>
      </c>
      <c r="P367" s="53">
        <v>36</v>
      </c>
      <c r="Q367" s="124">
        <f t="shared" si="32"/>
        <v>0.97297297297297303</v>
      </c>
      <c r="R367" s="124">
        <f t="shared" si="33"/>
        <v>2.7027027027026973E-2</v>
      </c>
      <c r="S367" s="8">
        <f>P367/P365</f>
        <v>0.94736842105263153</v>
      </c>
      <c r="T367" s="29"/>
      <c r="U367" s="29"/>
      <c r="V367" s="29"/>
      <c r="W367" s="29"/>
      <c r="X367" s="29"/>
      <c r="Y367" s="29"/>
      <c r="Z367" s="29"/>
    </row>
    <row r="368" spans="1:26" ht="15.75" x14ac:dyDescent="0.25">
      <c r="A368" s="49">
        <v>2501</v>
      </c>
      <c r="B368" s="50"/>
      <c r="C368" s="50"/>
      <c r="D368" s="50"/>
      <c r="E368" s="175">
        <v>26</v>
      </c>
      <c r="F368" s="164"/>
      <c r="G368" s="164"/>
      <c r="H368" s="164"/>
      <c r="I368" s="164"/>
      <c r="J368" s="164"/>
      <c r="K368" s="82"/>
      <c r="L368" s="144"/>
      <c r="M368" s="81"/>
      <c r="N368" s="145"/>
      <c r="O368" s="177">
        <f>IF(E368=0,"",E368/D367)</f>
        <v>1.2380952380952381</v>
      </c>
      <c r="P368" s="53">
        <v>36</v>
      </c>
      <c r="Q368" s="124">
        <f t="shared" si="32"/>
        <v>1</v>
      </c>
      <c r="R368" s="124">
        <f t="shared" si="33"/>
        <v>0</v>
      </c>
      <c r="S368" s="29"/>
      <c r="T368" s="29"/>
      <c r="U368" s="29"/>
      <c r="V368" s="29"/>
      <c r="W368" s="29"/>
      <c r="X368" s="29"/>
      <c r="Y368" s="29"/>
      <c r="Z368" s="29"/>
    </row>
    <row r="369" spans="1:26" ht="15.75" x14ac:dyDescent="0.25">
      <c r="A369" s="49">
        <v>2502</v>
      </c>
      <c r="B369" s="50"/>
      <c r="C369" s="50"/>
      <c r="D369" s="50"/>
      <c r="E369" s="50">
        <v>36</v>
      </c>
      <c r="F369" s="164"/>
      <c r="G369" s="164"/>
      <c r="H369" s="164"/>
      <c r="I369" s="164"/>
      <c r="J369" s="164"/>
      <c r="K369" s="82"/>
      <c r="L369" s="144"/>
      <c r="M369" s="81"/>
      <c r="N369" s="81"/>
      <c r="O369" s="79"/>
      <c r="P369" s="53">
        <v>38</v>
      </c>
      <c r="Q369" s="136"/>
      <c r="R369" s="79"/>
      <c r="S369" s="29"/>
      <c r="T369" s="29"/>
      <c r="U369" s="29"/>
      <c r="V369" s="29"/>
      <c r="W369" s="29"/>
      <c r="X369" s="29"/>
      <c r="Y369" s="29"/>
      <c r="Z369" s="29"/>
    </row>
    <row r="370" spans="1:26" ht="15.75" x14ac:dyDescent="0.25">
      <c r="A370" s="49">
        <v>2601</v>
      </c>
      <c r="B370" s="50"/>
      <c r="C370" s="50"/>
      <c r="D370" s="50"/>
      <c r="E370" s="50"/>
      <c r="F370" s="164"/>
      <c r="G370" s="164"/>
      <c r="H370" s="164"/>
      <c r="I370" s="164"/>
      <c r="J370" s="164"/>
      <c r="K370" s="82"/>
      <c r="L370" s="144"/>
      <c r="M370" s="81"/>
      <c r="N370" s="81"/>
      <c r="O370" s="79"/>
      <c r="P370" s="53">
        <v>37</v>
      </c>
      <c r="Q370" s="136"/>
      <c r="R370" s="79"/>
      <c r="S370" s="29"/>
      <c r="T370" s="29"/>
      <c r="U370" s="29"/>
      <c r="V370" s="29"/>
      <c r="W370" s="29"/>
      <c r="X370" s="29"/>
      <c r="Y370" s="29"/>
      <c r="Z370" s="29"/>
    </row>
    <row r="371" spans="1:26" ht="15.75" x14ac:dyDescent="0.25">
      <c r="A371" s="49">
        <v>2602</v>
      </c>
      <c r="B371" s="50"/>
      <c r="C371" s="50"/>
      <c r="D371" s="50"/>
      <c r="E371" s="50"/>
      <c r="F371" s="164"/>
      <c r="G371" s="164"/>
      <c r="H371" s="164"/>
      <c r="I371" s="164"/>
      <c r="J371" s="164"/>
      <c r="K371" s="82"/>
      <c r="L371" s="144"/>
      <c r="M371" s="81"/>
      <c r="N371" s="81"/>
      <c r="O371" s="79"/>
      <c r="P371" s="53"/>
      <c r="Q371" s="136"/>
      <c r="R371" s="79"/>
      <c r="S371" s="29"/>
      <c r="T371" s="29"/>
      <c r="U371" s="29"/>
      <c r="V371" s="29"/>
      <c r="W371" s="29"/>
      <c r="X371" s="29"/>
      <c r="Y371" s="29"/>
      <c r="Z371" s="29"/>
    </row>
    <row r="372" spans="1:26" ht="15.75" x14ac:dyDescent="0.25">
      <c r="A372" s="49">
        <v>2701</v>
      </c>
      <c r="B372" s="50"/>
      <c r="C372" s="50"/>
      <c r="D372" s="50"/>
      <c r="E372" s="50"/>
      <c r="F372" s="164"/>
      <c r="G372" s="164"/>
      <c r="H372" s="164"/>
      <c r="I372" s="164"/>
      <c r="J372" s="164"/>
      <c r="K372" s="82"/>
      <c r="L372" s="144"/>
      <c r="M372" s="81"/>
      <c r="N372" s="81"/>
      <c r="O372" s="79"/>
      <c r="P372" s="53"/>
      <c r="Q372" s="136"/>
      <c r="R372" s="79"/>
      <c r="S372" s="29"/>
      <c r="T372" s="29"/>
      <c r="U372" s="29"/>
      <c r="V372" s="29"/>
      <c r="W372" s="29"/>
      <c r="X372" s="29"/>
      <c r="Y372" s="29"/>
      <c r="Z372" s="29"/>
    </row>
    <row r="373" spans="1:26" ht="15.75" x14ac:dyDescent="0.25">
      <c r="A373" s="49">
        <v>2702</v>
      </c>
      <c r="B373" s="50"/>
      <c r="C373" s="50"/>
      <c r="D373" s="50"/>
      <c r="E373" s="50"/>
      <c r="F373" s="164"/>
      <c r="G373" s="164"/>
      <c r="H373" s="164"/>
      <c r="I373" s="164"/>
      <c r="J373" s="164"/>
      <c r="K373" s="82"/>
      <c r="L373" s="144"/>
      <c r="M373" s="81"/>
      <c r="N373" s="81"/>
      <c r="O373" s="79"/>
      <c r="P373" s="53"/>
      <c r="Q373" s="136"/>
      <c r="R373" s="79"/>
      <c r="S373" s="29"/>
      <c r="T373" s="29"/>
      <c r="U373" s="29"/>
      <c r="V373" s="29"/>
      <c r="W373" s="29"/>
      <c r="X373" s="29"/>
      <c r="Y373" s="29"/>
      <c r="Z373" s="29"/>
    </row>
    <row r="374" spans="1:26" ht="15.75" x14ac:dyDescent="0.25">
      <c r="A374" s="49">
        <v>2801</v>
      </c>
      <c r="B374" s="50"/>
      <c r="C374" s="50"/>
      <c r="D374" s="50"/>
      <c r="E374" s="50"/>
      <c r="F374" s="164"/>
      <c r="G374" s="164"/>
      <c r="H374" s="164"/>
      <c r="I374" s="164"/>
      <c r="J374" s="164"/>
      <c r="K374" s="82"/>
      <c r="L374" s="144"/>
      <c r="M374" s="81"/>
      <c r="N374" s="81"/>
      <c r="O374" s="79"/>
      <c r="P374" s="56"/>
      <c r="Q374" s="136"/>
      <c r="R374" s="79"/>
      <c r="S374" s="29"/>
      <c r="T374" s="29"/>
      <c r="U374" s="29"/>
      <c r="V374" s="29"/>
      <c r="W374" s="29"/>
      <c r="X374" s="29"/>
      <c r="Y374" s="29"/>
      <c r="Z374" s="29"/>
    </row>
    <row r="375" spans="1:26" ht="15.75" x14ac:dyDescent="0.25">
      <c r="A375" s="49">
        <v>2802</v>
      </c>
      <c r="B375" s="50"/>
      <c r="C375" s="50"/>
      <c r="D375" s="50"/>
      <c r="E375" s="50"/>
      <c r="F375" s="164"/>
      <c r="G375" s="164"/>
      <c r="H375" s="164"/>
      <c r="I375" s="164"/>
      <c r="J375" s="164"/>
      <c r="K375" s="82"/>
      <c r="L375" s="144"/>
      <c r="M375" s="81"/>
      <c r="N375" s="137"/>
      <c r="O375" s="79"/>
      <c r="P375" s="56"/>
      <c r="Q375" s="136"/>
      <c r="R375" s="79"/>
      <c r="S375" s="29"/>
      <c r="T375" s="29"/>
      <c r="U375" s="29"/>
      <c r="V375" s="29"/>
      <c r="W375" s="29"/>
      <c r="X375" s="29"/>
      <c r="Y375" s="29"/>
      <c r="Z375" s="29"/>
    </row>
    <row r="376" spans="1:26" ht="15.75" x14ac:dyDescent="0.25">
      <c r="A376" s="49">
        <v>2901</v>
      </c>
      <c r="B376" s="50"/>
      <c r="C376" s="50"/>
      <c r="D376" s="50"/>
      <c r="E376" s="50"/>
      <c r="F376" s="164"/>
      <c r="G376" s="164"/>
      <c r="H376" s="164"/>
      <c r="I376" s="164"/>
      <c r="J376" s="164"/>
      <c r="K376" s="82"/>
      <c r="L376" s="144"/>
      <c r="M376" s="81"/>
      <c r="N376" s="137"/>
      <c r="O376" s="79"/>
      <c r="P376" s="56"/>
      <c r="Q376" s="136"/>
      <c r="R376" s="79"/>
      <c r="S376" s="29"/>
      <c r="T376" s="29"/>
      <c r="U376" s="29"/>
      <c r="V376" s="29"/>
      <c r="W376" s="29"/>
      <c r="X376" s="29"/>
      <c r="Y376" s="29"/>
      <c r="Z376" s="29"/>
    </row>
    <row r="377" spans="1:26" ht="15.75" x14ac:dyDescent="0.25">
      <c r="A377" s="113">
        <v>2902</v>
      </c>
      <c r="B377" s="50"/>
      <c r="C377" s="50"/>
      <c r="D377" s="50"/>
      <c r="E377" s="50"/>
      <c r="F377" s="164"/>
      <c r="G377" s="164"/>
      <c r="H377" s="164"/>
      <c r="I377" s="164"/>
      <c r="J377" s="164"/>
      <c r="K377" s="82"/>
      <c r="L377" s="144"/>
      <c r="M377" s="81"/>
      <c r="N377" s="137"/>
      <c r="O377" s="126" t="s">
        <v>63</v>
      </c>
      <c r="P377" s="127"/>
      <c r="Q377" s="128" t="str">
        <f>IF(SUM(K367:K377)=0,"",SUM(K367:K377))</f>
        <v/>
      </c>
      <c r="R377" s="129" t="s">
        <v>10</v>
      </c>
      <c r="S377" s="29"/>
      <c r="T377" s="29"/>
      <c r="U377" s="29"/>
      <c r="V377" s="29"/>
      <c r="W377" s="29"/>
      <c r="X377" s="29"/>
      <c r="Y377" s="29"/>
      <c r="Z377" s="29"/>
    </row>
    <row r="378" spans="1:26" ht="15.75" x14ac:dyDescent="0.25">
      <c r="A378" s="114">
        <v>3001</v>
      </c>
      <c r="B378" s="112"/>
      <c r="C378" s="50"/>
      <c r="D378" s="50"/>
      <c r="E378" s="50"/>
      <c r="F378" s="164"/>
      <c r="G378" s="164"/>
      <c r="H378" s="164"/>
      <c r="I378" s="164"/>
      <c r="J378" s="164"/>
      <c r="K378" s="82"/>
      <c r="L378" s="144"/>
      <c r="M378" s="81"/>
      <c r="N378" s="137"/>
      <c r="O378" s="130" t="s">
        <v>64</v>
      </c>
      <c r="P378" s="57" t="str">
        <f>IF(P377/B365=0,"",P377/B365)</f>
        <v/>
      </c>
      <c r="Q378" s="131" t="e">
        <f>IF(P377/Q377=0,"",P377/Q377)</f>
        <v>#VALUE!</v>
      </c>
      <c r="R378" s="132" t="s">
        <v>65</v>
      </c>
      <c r="S378" s="29"/>
      <c r="T378" s="29"/>
      <c r="U378" s="29"/>
      <c r="V378" s="29"/>
      <c r="W378" s="29"/>
      <c r="X378" s="29"/>
      <c r="Y378" s="29"/>
      <c r="Z378" s="29"/>
    </row>
    <row r="379" spans="1:26" ht="15.75" x14ac:dyDescent="0.25">
      <c r="A379" s="114">
        <v>3002</v>
      </c>
      <c r="B379" s="112"/>
      <c r="C379" s="50"/>
      <c r="D379" s="50"/>
      <c r="E379" s="50"/>
      <c r="F379" s="164"/>
      <c r="G379" s="164"/>
      <c r="H379" s="164"/>
      <c r="I379" s="164"/>
      <c r="J379" s="164"/>
      <c r="K379" s="82"/>
      <c r="L379" s="146"/>
      <c r="M379" s="147"/>
      <c r="N379" s="148"/>
      <c r="O379" s="92"/>
      <c r="P379" s="139"/>
      <c r="Q379" s="139"/>
      <c r="R379" s="140"/>
      <c r="S379" s="29"/>
      <c r="T379" s="29"/>
      <c r="U379" s="29"/>
      <c r="V379" s="29"/>
      <c r="W379" s="29"/>
      <c r="X379" s="29"/>
      <c r="Y379" s="29"/>
      <c r="Z379" s="29"/>
    </row>
    <row r="380" spans="1:26" ht="18" customHeight="1" x14ac:dyDescent="0.25">
      <c r="A380" s="28"/>
      <c r="B380" s="190" t="s">
        <v>90</v>
      </c>
      <c r="C380" s="190"/>
      <c r="D380" s="190"/>
      <c r="E380" s="190"/>
      <c r="F380" s="190"/>
      <c r="G380" s="190"/>
      <c r="H380" s="190"/>
      <c r="I380" s="190"/>
      <c r="J380" s="190"/>
      <c r="K380" s="59">
        <f>SUM(K365:K376)</f>
        <v>0</v>
      </c>
      <c r="L380" s="60" t="str">
        <f>IF(K372=0,"",K372/B365)</f>
        <v/>
      </c>
      <c r="M380" s="60" t="str">
        <f>IF(K380=0,"",K380/B365)</f>
        <v/>
      </c>
      <c r="N380" s="60" t="str">
        <f>IF(K372=0,"",M380-L380)</f>
        <v/>
      </c>
      <c r="O380" s="1"/>
      <c r="P380" s="29"/>
      <c r="Q380" s="25"/>
      <c r="R380" s="1"/>
      <c r="S380" s="29"/>
      <c r="T380" s="29"/>
      <c r="U380" s="29"/>
      <c r="V380" s="29"/>
      <c r="W380" s="29"/>
      <c r="X380" s="29"/>
      <c r="Y380" s="29"/>
      <c r="Z380" s="29"/>
    </row>
    <row r="381" spans="1:26" ht="12.75" customHeight="1" x14ac:dyDescent="0.2">
      <c r="A381" s="29"/>
      <c r="B381" s="29"/>
      <c r="C381" s="29"/>
      <c r="D381" s="29"/>
      <c r="E381" s="29"/>
      <c r="F381" s="29"/>
      <c r="G381" s="29"/>
      <c r="H381" s="29"/>
      <c r="I381" s="29"/>
      <c r="J381" s="29"/>
      <c r="K381" s="135"/>
      <c r="L381" s="1"/>
      <c r="M381" s="1"/>
      <c r="N381" s="29"/>
      <c r="O381" s="1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</row>
    <row r="382" spans="1:26" ht="12.75" customHeight="1" x14ac:dyDescent="0.2">
      <c r="A382" s="29"/>
      <c r="B382" s="29"/>
      <c r="C382" s="29"/>
      <c r="D382" s="29"/>
      <c r="E382" s="29"/>
      <c r="F382" s="29"/>
      <c r="G382" s="29"/>
      <c r="H382" s="29"/>
      <c r="I382" s="29"/>
      <c r="J382" s="29"/>
      <c r="K382" s="135"/>
      <c r="L382" s="1"/>
      <c r="M382" s="1"/>
      <c r="N382" s="29"/>
      <c r="O382" s="1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</row>
    <row r="383" spans="1:26" ht="26.25" x14ac:dyDescent="0.4">
      <c r="A383" s="105"/>
      <c r="B383" s="188" t="s">
        <v>101</v>
      </c>
      <c r="C383" s="189"/>
      <c r="D383" s="189"/>
      <c r="E383" s="189"/>
      <c r="F383" s="189"/>
      <c r="G383" s="189"/>
      <c r="H383" s="189"/>
      <c r="I383" s="189"/>
      <c r="J383" s="189"/>
      <c r="K383" s="123" t="s">
        <v>123</v>
      </c>
      <c r="L383" s="1"/>
      <c r="M383" s="1"/>
      <c r="N383" s="29"/>
      <c r="O383" s="1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</row>
    <row r="384" spans="1:26" ht="20.25" x14ac:dyDescent="0.2">
      <c r="A384" s="192" t="s">
        <v>9</v>
      </c>
      <c r="B384" s="193" t="s">
        <v>80</v>
      </c>
      <c r="C384" s="194"/>
      <c r="D384" s="194"/>
      <c r="E384" s="194"/>
      <c r="F384" s="194"/>
      <c r="G384" s="194"/>
      <c r="H384" s="194"/>
      <c r="I384" s="194"/>
      <c r="J384" s="195"/>
      <c r="K384" s="196" t="s">
        <v>10</v>
      </c>
      <c r="L384" s="184" t="s">
        <v>2</v>
      </c>
      <c r="M384" s="184" t="s">
        <v>3</v>
      </c>
      <c r="N384" s="191" t="s">
        <v>4</v>
      </c>
      <c r="O384" s="184" t="s">
        <v>5</v>
      </c>
      <c r="P384" s="198" t="s">
        <v>6</v>
      </c>
      <c r="Q384" s="198" t="s">
        <v>7</v>
      </c>
      <c r="R384" s="184" t="s">
        <v>8</v>
      </c>
      <c r="S384" s="29"/>
      <c r="T384" s="29"/>
      <c r="U384" s="29"/>
      <c r="V384" s="29"/>
      <c r="W384" s="29"/>
      <c r="X384" s="29"/>
      <c r="Y384" s="29"/>
      <c r="Z384" s="29"/>
    </row>
    <row r="385" spans="1:26" ht="15.75" x14ac:dyDescent="0.25">
      <c r="A385" s="185"/>
      <c r="B385" s="49" t="s">
        <v>81</v>
      </c>
      <c r="C385" s="49" t="s">
        <v>82</v>
      </c>
      <c r="D385" s="49" t="s">
        <v>83</v>
      </c>
      <c r="E385" s="49" t="s">
        <v>84</v>
      </c>
      <c r="F385" s="49" t="s">
        <v>85</v>
      </c>
      <c r="G385" s="49" t="s">
        <v>86</v>
      </c>
      <c r="H385" s="49" t="s">
        <v>87</v>
      </c>
      <c r="I385" s="49" t="s">
        <v>88</v>
      </c>
      <c r="J385" s="49" t="s">
        <v>89</v>
      </c>
      <c r="K385" s="197"/>
      <c r="L385" s="185"/>
      <c r="M385" s="185"/>
      <c r="N385" s="185"/>
      <c r="O385" s="185"/>
      <c r="P385" s="185"/>
      <c r="Q385" s="185"/>
      <c r="R385" s="185"/>
      <c r="S385" s="29"/>
      <c r="T385" s="29"/>
      <c r="U385" s="29"/>
      <c r="V385" s="29"/>
      <c r="W385" s="29"/>
      <c r="X385" s="29"/>
      <c r="Y385" s="29"/>
      <c r="Z385" s="29"/>
    </row>
    <row r="386" spans="1:26" ht="15.75" x14ac:dyDescent="0.25">
      <c r="A386" s="49">
        <v>2401</v>
      </c>
      <c r="B386" s="50">
        <v>38</v>
      </c>
      <c r="C386" s="50"/>
      <c r="D386" s="50"/>
      <c r="E386" s="50"/>
      <c r="F386" s="164"/>
      <c r="G386" s="164"/>
      <c r="H386" s="164"/>
      <c r="I386" s="164"/>
      <c r="J386" s="164"/>
      <c r="K386" s="82"/>
      <c r="L386" s="141"/>
      <c r="M386" s="142"/>
      <c r="N386" s="143"/>
      <c r="O386" s="133"/>
      <c r="P386" s="51">
        <f>B386</f>
        <v>38</v>
      </c>
      <c r="Q386" s="134"/>
      <c r="R386" s="133"/>
      <c r="S386" s="29"/>
      <c r="T386" s="29"/>
      <c r="U386" s="29"/>
      <c r="V386" s="29"/>
      <c r="W386" s="29"/>
      <c r="X386" s="29"/>
      <c r="Y386" s="29"/>
      <c r="Z386" s="29"/>
    </row>
    <row r="387" spans="1:26" ht="15.75" x14ac:dyDescent="0.25">
      <c r="A387" s="49">
        <v>2402</v>
      </c>
      <c r="B387" s="50"/>
      <c r="C387" s="50">
        <v>37</v>
      </c>
      <c r="D387" s="50"/>
      <c r="E387" s="50"/>
      <c r="F387" s="164"/>
      <c r="G387" s="164"/>
      <c r="H387" s="164"/>
      <c r="I387" s="164"/>
      <c r="J387" s="164"/>
      <c r="K387" s="82"/>
      <c r="L387" s="144"/>
      <c r="M387" s="81"/>
      <c r="N387" s="145"/>
      <c r="O387" s="52">
        <f>IF(C387=0,"",C387/B386)</f>
        <v>0.97368421052631582</v>
      </c>
      <c r="P387" s="53">
        <v>37</v>
      </c>
      <c r="Q387" s="124">
        <f t="shared" ref="Q387:Q389" si="34">IF(P387=0,"",P387/P386)</f>
        <v>0.97368421052631582</v>
      </c>
      <c r="R387" s="124">
        <f t="shared" ref="R387:R389" si="35">IF(P387=0,"",100%-Q387)</f>
        <v>2.6315789473684181E-2</v>
      </c>
      <c r="S387" s="29"/>
      <c r="T387" s="29"/>
      <c r="U387" s="29"/>
      <c r="V387" s="29"/>
      <c r="W387" s="29"/>
      <c r="X387" s="29"/>
      <c r="Y387" s="29"/>
      <c r="Z387" s="29"/>
    </row>
    <row r="388" spans="1:26" ht="15.75" x14ac:dyDescent="0.25">
      <c r="A388" s="49">
        <v>2501</v>
      </c>
      <c r="B388" s="50"/>
      <c r="C388" s="50"/>
      <c r="D388" s="50">
        <v>24</v>
      </c>
      <c r="E388" s="50"/>
      <c r="F388" s="164"/>
      <c r="G388" s="164"/>
      <c r="H388" s="164"/>
      <c r="I388" s="164"/>
      <c r="J388" s="164"/>
      <c r="K388" s="82"/>
      <c r="L388" s="144"/>
      <c r="M388" s="81"/>
      <c r="N388" s="145"/>
      <c r="O388" s="52">
        <f>IF(D388=0,"",D388/C387)</f>
        <v>0.64864864864864868</v>
      </c>
      <c r="P388" s="53">
        <v>37</v>
      </c>
      <c r="Q388" s="124">
        <f t="shared" si="34"/>
        <v>1</v>
      </c>
      <c r="R388" s="124">
        <f t="shared" si="35"/>
        <v>0</v>
      </c>
      <c r="S388" s="8">
        <f>P388/P386</f>
        <v>0.97368421052631582</v>
      </c>
      <c r="T388" s="29"/>
      <c r="U388" s="29"/>
      <c r="V388" s="29"/>
      <c r="W388" s="29"/>
      <c r="X388" s="29"/>
      <c r="Y388" s="29"/>
      <c r="Z388" s="29"/>
    </row>
    <row r="389" spans="1:26" ht="15.75" x14ac:dyDescent="0.25">
      <c r="A389" s="49">
        <v>2502</v>
      </c>
      <c r="B389" s="50"/>
      <c r="C389" s="50"/>
      <c r="D389" s="50"/>
      <c r="E389" s="50">
        <v>37</v>
      </c>
      <c r="F389" s="164"/>
      <c r="G389" s="164"/>
      <c r="H389" s="164"/>
      <c r="I389" s="164"/>
      <c r="J389" s="164"/>
      <c r="K389" s="82"/>
      <c r="L389" s="144"/>
      <c r="M389" s="81"/>
      <c r="N389" s="145"/>
      <c r="O389" s="52">
        <f>IF(E389=0,"",E389/D388)</f>
        <v>1.5416666666666667</v>
      </c>
      <c r="P389" s="53">
        <v>37</v>
      </c>
      <c r="Q389" s="124">
        <f t="shared" si="34"/>
        <v>1</v>
      </c>
      <c r="R389" s="124">
        <f t="shared" si="35"/>
        <v>0</v>
      </c>
      <c r="S389" s="29"/>
      <c r="T389" s="29"/>
      <c r="U389" s="29"/>
      <c r="V389" s="29"/>
      <c r="W389" s="29"/>
      <c r="X389" s="29"/>
      <c r="Y389" s="29"/>
      <c r="Z389" s="29"/>
    </row>
    <row r="390" spans="1:26" ht="15.75" x14ac:dyDescent="0.25">
      <c r="A390" s="49">
        <v>2601</v>
      </c>
      <c r="B390" s="50"/>
      <c r="C390" s="50"/>
      <c r="D390" s="50"/>
      <c r="E390" s="50"/>
      <c r="F390" s="164"/>
      <c r="G390" s="164"/>
      <c r="H390" s="164"/>
      <c r="I390" s="164"/>
      <c r="J390" s="164"/>
      <c r="K390" s="82"/>
      <c r="L390" s="144"/>
      <c r="M390" s="81"/>
      <c r="N390" s="81"/>
      <c r="O390" s="79"/>
      <c r="P390" s="53"/>
      <c r="Q390" s="136"/>
      <c r="R390" s="79"/>
      <c r="S390" s="29"/>
      <c r="T390" s="29"/>
      <c r="U390" s="29"/>
      <c r="V390" s="29"/>
      <c r="W390" s="29"/>
      <c r="X390" s="29"/>
      <c r="Y390" s="29"/>
      <c r="Z390" s="29"/>
    </row>
    <row r="391" spans="1:26" ht="15.75" x14ac:dyDescent="0.25">
      <c r="A391" s="49">
        <v>2602</v>
      </c>
      <c r="B391" s="50"/>
      <c r="C391" s="50"/>
      <c r="D391" s="50"/>
      <c r="E391" s="50"/>
      <c r="F391" s="164"/>
      <c r="G391" s="164"/>
      <c r="H391" s="164"/>
      <c r="I391" s="164"/>
      <c r="J391" s="164"/>
      <c r="K391" s="82"/>
      <c r="L391" s="144"/>
      <c r="M391" s="81"/>
      <c r="N391" s="81"/>
      <c r="O391" s="79"/>
      <c r="P391" s="53"/>
      <c r="Q391" s="136"/>
      <c r="R391" s="79"/>
      <c r="S391" s="29"/>
      <c r="T391" s="29"/>
      <c r="U391" s="29"/>
      <c r="V391" s="29"/>
      <c r="W391" s="29"/>
      <c r="X391" s="29"/>
      <c r="Y391" s="29"/>
      <c r="Z391" s="29"/>
    </row>
    <row r="392" spans="1:26" ht="15.75" x14ac:dyDescent="0.25">
      <c r="A392" s="49">
        <v>2701</v>
      </c>
      <c r="B392" s="50"/>
      <c r="C392" s="50"/>
      <c r="D392" s="50"/>
      <c r="E392" s="50"/>
      <c r="F392" s="164"/>
      <c r="G392" s="164"/>
      <c r="H392" s="164"/>
      <c r="I392" s="164"/>
      <c r="J392" s="164"/>
      <c r="K392" s="82"/>
      <c r="L392" s="144"/>
      <c r="M392" s="81"/>
      <c r="N392" s="81"/>
      <c r="O392" s="79"/>
      <c r="P392" s="53"/>
      <c r="Q392" s="136"/>
      <c r="R392" s="79"/>
      <c r="S392" s="29"/>
      <c r="T392" s="29"/>
      <c r="U392" s="29"/>
      <c r="V392" s="29"/>
      <c r="W392" s="29"/>
      <c r="X392" s="29"/>
      <c r="Y392" s="29"/>
      <c r="Z392" s="29"/>
    </row>
    <row r="393" spans="1:26" ht="15.75" x14ac:dyDescent="0.25">
      <c r="A393" s="49">
        <v>2702</v>
      </c>
      <c r="B393" s="50"/>
      <c r="C393" s="50"/>
      <c r="D393" s="50"/>
      <c r="E393" s="50"/>
      <c r="F393" s="164"/>
      <c r="G393" s="164"/>
      <c r="H393" s="164"/>
      <c r="I393" s="164"/>
      <c r="J393" s="164"/>
      <c r="K393" s="82"/>
      <c r="L393" s="144"/>
      <c r="M393" s="81"/>
      <c r="N393" s="81"/>
      <c r="O393" s="79"/>
      <c r="P393" s="53"/>
      <c r="Q393" s="136"/>
      <c r="R393" s="79"/>
      <c r="S393" s="29"/>
      <c r="T393" s="29"/>
      <c r="U393" s="29"/>
      <c r="V393" s="29"/>
      <c r="W393" s="29"/>
      <c r="X393" s="29"/>
      <c r="Y393" s="29"/>
      <c r="Z393" s="29"/>
    </row>
    <row r="394" spans="1:26" ht="15.75" x14ac:dyDescent="0.25">
      <c r="A394" s="49">
        <v>2801</v>
      </c>
      <c r="B394" s="50"/>
      <c r="C394" s="50"/>
      <c r="D394" s="50"/>
      <c r="E394" s="50"/>
      <c r="F394" s="164"/>
      <c r="G394" s="164"/>
      <c r="H394" s="164"/>
      <c r="I394" s="164"/>
      <c r="J394" s="164"/>
      <c r="K394" s="82"/>
      <c r="L394" s="144"/>
      <c r="M394" s="81"/>
      <c r="N394" s="81"/>
      <c r="O394" s="79"/>
      <c r="P394" s="53"/>
      <c r="Q394" s="136"/>
      <c r="R394" s="79"/>
      <c r="S394" s="29"/>
      <c r="T394" s="29"/>
      <c r="U394" s="29"/>
      <c r="V394" s="29"/>
      <c r="W394" s="29"/>
      <c r="X394" s="29"/>
      <c r="Y394" s="29"/>
      <c r="Z394" s="29"/>
    </row>
    <row r="395" spans="1:26" ht="15.75" x14ac:dyDescent="0.25">
      <c r="A395" s="49">
        <v>2802</v>
      </c>
      <c r="B395" s="50"/>
      <c r="C395" s="50"/>
      <c r="D395" s="50"/>
      <c r="E395" s="50"/>
      <c r="F395" s="164"/>
      <c r="G395" s="164"/>
      <c r="H395" s="164"/>
      <c r="I395" s="164"/>
      <c r="J395" s="164"/>
      <c r="K395" s="82"/>
      <c r="L395" s="144"/>
      <c r="M395" s="81"/>
      <c r="N395" s="81"/>
      <c r="O395" s="79"/>
      <c r="P395" s="56"/>
      <c r="Q395" s="136"/>
      <c r="R395" s="79"/>
      <c r="S395" s="29"/>
      <c r="T395" s="29"/>
      <c r="U395" s="29"/>
      <c r="V395" s="29"/>
      <c r="W395" s="29"/>
      <c r="X395" s="29"/>
      <c r="Y395" s="29"/>
      <c r="Z395" s="29"/>
    </row>
    <row r="396" spans="1:26" ht="15.75" x14ac:dyDescent="0.25">
      <c r="A396" s="49">
        <v>2901</v>
      </c>
      <c r="B396" s="50"/>
      <c r="C396" s="50"/>
      <c r="D396" s="50"/>
      <c r="E396" s="50"/>
      <c r="F396" s="164"/>
      <c r="G396" s="164"/>
      <c r="H396" s="164"/>
      <c r="I396" s="164"/>
      <c r="J396" s="164"/>
      <c r="K396" s="82"/>
      <c r="L396" s="144"/>
      <c r="M396" s="81"/>
      <c r="N396" s="81"/>
      <c r="O396" s="79"/>
      <c r="P396" s="56"/>
      <c r="Q396" s="136"/>
      <c r="R396" s="79"/>
      <c r="S396" s="29"/>
      <c r="T396" s="29"/>
      <c r="U396" s="29"/>
      <c r="V396" s="29"/>
      <c r="W396" s="29"/>
      <c r="X396" s="29"/>
      <c r="Y396" s="29"/>
      <c r="Z396" s="29"/>
    </row>
    <row r="397" spans="1:26" ht="15.75" x14ac:dyDescent="0.25">
      <c r="A397" s="49">
        <v>2902</v>
      </c>
      <c r="B397" s="50"/>
      <c r="C397" s="50"/>
      <c r="D397" s="50"/>
      <c r="E397" s="50"/>
      <c r="F397" s="164"/>
      <c r="G397" s="164"/>
      <c r="H397" s="164"/>
      <c r="I397" s="164"/>
      <c r="J397" s="164"/>
      <c r="K397" s="82"/>
      <c r="L397" s="144"/>
      <c r="M397" s="81"/>
      <c r="N397" s="137"/>
      <c r="O397" s="79"/>
      <c r="P397" s="56"/>
      <c r="Q397" s="136"/>
      <c r="R397" s="79"/>
      <c r="S397" s="29"/>
      <c r="T397" s="29"/>
      <c r="U397" s="29"/>
      <c r="V397" s="29"/>
      <c r="W397" s="29"/>
      <c r="X397" s="29"/>
      <c r="Y397" s="29"/>
      <c r="Z397" s="29"/>
    </row>
    <row r="398" spans="1:26" ht="15.75" x14ac:dyDescent="0.25">
      <c r="A398" s="49">
        <v>3001</v>
      </c>
      <c r="B398" s="50"/>
      <c r="C398" s="50"/>
      <c r="D398" s="50"/>
      <c r="E398" s="50"/>
      <c r="F398" s="164"/>
      <c r="G398" s="164"/>
      <c r="H398" s="164"/>
      <c r="I398" s="164"/>
      <c r="J398" s="164"/>
      <c r="K398" s="82"/>
      <c r="L398" s="144"/>
      <c r="M398" s="81"/>
      <c r="N398" s="137"/>
      <c r="O398" s="126" t="s">
        <v>63</v>
      </c>
      <c r="P398" s="127"/>
      <c r="Q398" s="128" t="str">
        <f>IF(SUM(K388:K398)=0,"",SUM(K388:K398))</f>
        <v/>
      </c>
      <c r="R398" s="129" t="s">
        <v>10</v>
      </c>
      <c r="S398" s="29"/>
      <c r="T398" s="29"/>
      <c r="U398" s="29"/>
      <c r="V398" s="29"/>
      <c r="W398" s="29"/>
      <c r="X398" s="29"/>
      <c r="Y398" s="29"/>
      <c r="Z398" s="29"/>
    </row>
    <row r="399" spans="1:26" ht="15.75" x14ac:dyDescent="0.25">
      <c r="A399" s="113">
        <v>3002</v>
      </c>
      <c r="B399" s="50"/>
      <c r="C399" s="50"/>
      <c r="D399" s="50"/>
      <c r="E399" s="50"/>
      <c r="F399" s="164"/>
      <c r="G399" s="164"/>
      <c r="H399" s="164"/>
      <c r="I399" s="164"/>
      <c r="J399" s="164"/>
      <c r="K399" s="82"/>
      <c r="L399" s="144"/>
      <c r="M399" s="81"/>
      <c r="N399" s="137"/>
      <c r="O399" s="130" t="s">
        <v>64</v>
      </c>
      <c r="P399" s="57" t="str">
        <f>IF(P398/B386=0,"",P398/B386)</f>
        <v/>
      </c>
      <c r="Q399" s="131" t="e">
        <f>IF(P398/Q398=0,"",P398/Q398)</f>
        <v>#VALUE!</v>
      </c>
      <c r="R399" s="132" t="s">
        <v>65</v>
      </c>
      <c r="S399" s="29"/>
      <c r="T399" s="29"/>
      <c r="U399" s="29"/>
      <c r="V399" s="29"/>
      <c r="W399" s="29"/>
      <c r="X399" s="29"/>
      <c r="Y399" s="29"/>
      <c r="Z399" s="29"/>
    </row>
    <row r="400" spans="1:26" ht="15.75" x14ac:dyDescent="0.25">
      <c r="A400" s="114">
        <v>3101</v>
      </c>
      <c r="B400" s="112"/>
      <c r="C400" s="50"/>
      <c r="D400" s="50"/>
      <c r="E400" s="50"/>
      <c r="F400" s="164"/>
      <c r="G400" s="164"/>
      <c r="H400" s="164"/>
      <c r="I400" s="164"/>
      <c r="J400" s="164"/>
      <c r="K400" s="82"/>
      <c r="L400" s="146"/>
      <c r="M400" s="147"/>
      <c r="N400" s="148"/>
      <c r="O400" s="92"/>
      <c r="P400" s="139"/>
      <c r="Q400" s="139"/>
      <c r="R400" s="140"/>
      <c r="S400" s="29"/>
      <c r="T400" s="29"/>
      <c r="U400" s="29"/>
      <c r="V400" s="29"/>
      <c r="W400" s="29"/>
      <c r="X400" s="29"/>
      <c r="Y400" s="29"/>
      <c r="Z400" s="29"/>
    </row>
    <row r="401" spans="1:26" ht="18" customHeight="1" x14ac:dyDescent="0.25">
      <c r="A401" s="28"/>
      <c r="B401" s="190" t="s">
        <v>90</v>
      </c>
      <c r="C401" s="190"/>
      <c r="D401" s="190"/>
      <c r="E401" s="190"/>
      <c r="F401" s="190"/>
      <c r="G401" s="190"/>
      <c r="H401" s="190"/>
      <c r="I401" s="190"/>
      <c r="J401" s="190"/>
      <c r="K401" s="59">
        <f>SUM(K386:K397)</f>
        <v>0</v>
      </c>
      <c r="L401" s="60" t="str">
        <f>IF(K393=0,"",K393/B386)</f>
        <v/>
      </c>
      <c r="M401" s="60" t="str">
        <f>IF(K401=0,"",K401/B386)</f>
        <v/>
      </c>
      <c r="N401" s="60" t="str">
        <f>IF(K393=0,"",M401-L401)</f>
        <v/>
      </c>
      <c r="O401" s="1"/>
      <c r="P401" s="29"/>
      <c r="Q401" s="25"/>
      <c r="R401" s="1"/>
      <c r="S401" s="29"/>
      <c r="T401" s="29"/>
      <c r="U401" s="29"/>
      <c r="V401" s="29"/>
      <c r="W401" s="29"/>
      <c r="X401" s="29"/>
      <c r="Y401" s="29"/>
      <c r="Z401" s="29"/>
    </row>
    <row r="402" spans="1:26" ht="12.75" customHeight="1" x14ac:dyDescent="0.2">
      <c r="A402" s="29"/>
      <c r="B402" s="29"/>
      <c r="C402" s="29"/>
      <c r="D402" s="29"/>
      <c r="E402" s="29"/>
      <c r="F402" s="29"/>
      <c r="G402" s="29"/>
      <c r="H402" s="29"/>
      <c r="I402" s="29"/>
      <c r="J402" s="29"/>
      <c r="K402" s="135"/>
      <c r="L402" s="1"/>
      <c r="M402" s="1"/>
      <c r="N402" s="29"/>
      <c r="O402" s="1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</row>
    <row r="403" spans="1:26" ht="12.75" customHeight="1" x14ac:dyDescent="0.2">
      <c r="A403" s="29"/>
      <c r="B403" s="29"/>
      <c r="C403" s="29"/>
      <c r="D403" s="29"/>
      <c r="E403" s="29"/>
      <c r="F403" s="29"/>
      <c r="G403" s="29"/>
      <c r="H403" s="29"/>
      <c r="I403" s="29"/>
      <c r="J403" s="29"/>
      <c r="K403" s="135"/>
      <c r="L403" s="1"/>
      <c r="M403" s="1"/>
      <c r="N403" s="29"/>
      <c r="O403" s="1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</row>
    <row r="404" spans="1:26" ht="26.25" x14ac:dyDescent="0.4">
      <c r="A404" s="106"/>
      <c r="B404" s="188" t="s">
        <v>101</v>
      </c>
      <c r="C404" s="189"/>
      <c r="D404" s="189"/>
      <c r="E404" s="189"/>
      <c r="F404" s="189"/>
      <c r="G404" s="189"/>
      <c r="H404" s="189"/>
      <c r="I404" s="189"/>
      <c r="J404" s="189"/>
      <c r="K404" s="123" t="s">
        <v>124</v>
      </c>
      <c r="L404" s="1"/>
      <c r="M404" s="1"/>
      <c r="N404" s="29"/>
      <c r="O404" s="1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</row>
    <row r="405" spans="1:26" ht="20.25" x14ac:dyDescent="0.2">
      <c r="A405" s="192" t="s">
        <v>9</v>
      </c>
      <c r="B405" s="193" t="s">
        <v>80</v>
      </c>
      <c r="C405" s="194"/>
      <c r="D405" s="194"/>
      <c r="E405" s="194"/>
      <c r="F405" s="194"/>
      <c r="G405" s="194"/>
      <c r="H405" s="194"/>
      <c r="I405" s="194"/>
      <c r="J405" s="195"/>
      <c r="K405" s="196" t="s">
        <v>10</v>
      </c>
      <c r="L405" s="184" t="s">
        <v>2</v>
      </c>
      <c r="M405" s="184" t="s">
        <v>3</v>
      </c>
      <c r="N405" s="191" t="s">
        <v>4</v>
      </c>
      <c r="O405" s="184" t="s">
        <v>5</v>
      </c>
      <c r="P405" s="198" t="s">
        <v>6</v>
      </c>
      <c r="Q405" s="198" t="s">
        <v>7</v>
      </c>
      <c r="R405" s="184" t="s">
        <v>8</v>
      </c>
      <c r="S405" s="29"/>
      <c r="T405" s="29"/>
      <c r="U405" s="29"/>
      <c r="V405" s="29"/>
      <c r="W405" s="29"/>
      <c r="X405" s="29"/>
      <c r="Y405" s="29"/>
      <c r="Z405" s="29"/>
    </row>
    <row r="406" spans="1:26" ht="15.75" x14ac:dyDescent="0.25">
      <c r="A406" s="185"/>
      <c r="B406" s="49" t="s">
        <v>81</v>
      </c>
      <c r="C406" s="49" t="s">
        <v>82</v>
      </c>
      <c r="D406" s="49" t="s">
        <v>83</v>
      </c>
      <c r="E406" s="49" t="s">
        <v>84</v>
      </c>
      <c r="F406" s="49" t="s">
        <v>85</v>
      </c>
      <c r="G406" s="49" t="s">
        <v>86</v>
      </c>
      <c r="H406" s="49" t="s">
        <v>87</v>
      </c>
      <c r="I406" s="49" t="s">
        <v>88</v>
      </c>
      <c r="J406" s="49" t="s">
        <v>89</v>
      </c>
      <c r="K406" s="197"/>
      <c r="L406" s="185"/>
      <c r="M406" s="185"/>
      <c r="N406" s="185"/>
      <c r="O406" s="185"/>
      <c r="P406" s="185"/>
      <c r="Q406" s="185"/>
      <c r="R406" s="185"/>
      <c r="S406" s="29"/>
      <c r="T406" s="29"/>
      <c r="U406" s="29"/>
      <c r="V406" s="29"/>
      <c r="W406" s="29"/>
      <c r="X406" s="29"/>
      <c r="Y406" s="29"/>
      <c r="Z406" s="29"/>
    </row>
    <row r="407" spans="1:26" ht="15.75" x14ac:dyDescent="0.25">
      <c r="A407" s="49">
        <v>2402</v>
      </c>
      <c r="B407" s="50">
        <v>39</v>
      </c>
      <c r="C407" s="50"/>
      <c r="D407" s="50"/>
      <c r="E407" s="50"/>
      <c r="F407" s="164"/>
      <c r="G407" s="164"/>
      <c r="H407" s="164"/>
      <c r="I407" s="164"/>
      <c r="J407" s="164"/>
      <c r="K407" s="82"/>
      <c r="L407" s="141"/>
      <c r="M407" s="142"/>
      <c r="N407" s="143"/>
      <c r="O407" s="133"/>
      <c r="P407" s="51">
        <f>B407</f>
        <v>39</v>
      </c>
      <c r="Q407" s="134"/>
      <c r="R407" s="133"/>
      <c r="S407" s="29"/>
      <c r="T407" s="29"/>
      <c r="U407" s="29"/>
      <c r="V407" s="29"/>
      <c r="W407" s="29"/>
      <c r="X407" s="29"/>
      <c r="Y407" s="29"/>
      <c r="Z407" s="29"/>
    </row>
    <row r="408" spans="1:26" ht="15.75" x14ac:dyDescent="0.25">
      <c r="A408" s="49">
        <v>2501</v>
      </c>
      <c r="B408" s="50"/>
      <c r="C408" s="50">
        <v>37</v>
      </c>
      <c r="D408" s="50"/>
      <c r="E408" s="50"/>
      <c r="F408" s="164"/>
      <c r="G408" s="164"/>
      <c r="H408" s="164"/>
      <c r="I408" s="164"/>
      <c r="J408" s="164"/>
      <c r="K408" s="82"/>
      <c r="L408" s="144"/>
      <c r="M408" s="81"/>
      <c r="N408" s="145"/>
      <c r="O408" s="52">
        <f>IF(C408=0,"",C408/B407)</f>
        <v>0.94871794871794868</v>
      </c>
      <c r="P408" s="53">
        <v>37</v>
      </c>
      <c r="Q408" s="124">
        <f t="shared" ref="Q408:Q410" si="36">IF(P408=0,"",P408/P407)</f>
        <v>0.94871794871794868</v>
      </c>
      <c r="R408" s="124">
        <f t="shared" ref="R408:R410" si="37">IF(P408=0,"",100%-Q408)</f>
        <v>5.1282051282051322E-2</v>
      </c>
      <c r="S408" s="29"/>
      <c r="T408" s="29"/>
      <c r="U408" s="29"/>
      <c r="V408" s="29"/>
      <c r="W408" s="29"/>
      <c r="X408" s="29"/>
      <c r="Y408" s="29"/>
      <c r="Z408" s="29"/>
    </row>
    <row r="409" spans="1:26" ht="15.75" x14ac:dyDescent="0.25">
      <c r="A409" s="49">
        <v>2502</v>
      </c>
      <c r="B409" s="50"/>
      <c r="C409" s="50"/>
      <c r="D409" s="50">
        <v>29</v>
      </c>
      <c r="E409" s="50"/>
      <c r="F409" s="164"/>
      <c r="G409" s="164"/>
      <c r="H409" s="164"/>
      <c r="I409" s="164"/>
      <c r="J409" s="164"/>
      <c r="K409" s="82"/>
      <c r="L409" s="144"/>
      <c r="M409" s="81"/>
      <c r="N409" s="145"/>
      <c r="O409" s="52">
        <f>IF(D409=0,"",D409/C408)</f>
        <v>0.78378378378378377</v>
      </c>
      <c r="P409" s="53">
        <v>37</v>
      </c>
      <c r="Q409" s="124">
        <f t="shared" si="36"/>
        <v>1</v>
      </c>
      <c r="R409" s="124">
        <f t="shared" si="37"/>
        <v>0</v>
      </c>
      <c r="S409" s="8">
        <f>P409/P407</f>
        <v>0.94871794871794868</v>
      </c>
      <c r="T409" s="29"/>
      <c r="U409" s="29"/>
      <c r="V409" s="29"/>
      <c r="W409" s="29"/>
      <c r="X409" s="29"/>
      <c r="Y409" s="29"/>
      <c r="Z409" s="29"/>
    </row>
    <row r="410" spans="1:26" ht="15.75" x14ac:dyDescent="0.25">
      <c r="A410" s="49">
        <v>2601</v>
      </c>
      <c r="B410" s="50"/>
      <c r="C410" s="50"/>
      <c r="D410" s="50"/>
      <c r="E410" s="50"/>
      <c r="F410" s="164"/>
      <c r="G410" s="164"/>
      <c r="H410" s="164"/>
      <c r="I410" s="164"/>
      <c r="J410" s="164"/>
      <c r="K410" s="82"/>
      <c r="L410" s="144"/>
      <c r="M410" s="81"/>
      <c r="N410" s="145"/>
      <c r="O410" s="52" t="str">
        <f>IF(E410=0,"",E410/D409)</f>
        <v/>
      </c>
      <c r="P410" s="53"/>
      <c r="Q410" s="124" t="str">
        <f t="shared" si="36"/>
        <v/>
      </c>
      <c r="R410" s="124" t="str">
        <f t="shared" si="37"/>
        <v/>
      </c>
      <c r="S410" s="29"/>
      <c r="T410" s="29"/>
      <c r="U410" s="29"/>
      <c r="V410" s="29"/>
      <c r="W410" s="29"/>
      <c r="X410" s="29"/>
      <c r="Y410" s="29"/>
      <c r="Z410" s="29"/>
    </row>
    <row r="411" spans="1:26" ht="15.75" x14ac:dyDescent="0.25">
      <c r="A411" s="49">
        <v>2602</v>
      </c>
      <c r="B411" s="50"/>
      <c r="C411" s="50"/>
      <c r="D411" s="50"/>
      <c r="E411" s="50"/>
      <c r="F411" s="164"/>
      <c r="G411" s="164"/>
      <c r="H411" s="164"/>
      <c r="I411" s="164"/>
      <c r="J411" s="164"/>
      <c r="K411" s="82"/>
      <c r="L411" s="144"/>
      <c r="M411" s="81"/>
      <c r="N411" s="81"/>
      <c r="O411" s="79"/>
      <c r="P411" s="53"/>
      <c r="Q411" s="136"/>
      <c r="R411" s="79"/>
      <c r="S411" s="29"/>
      <c r="T411" s="29"/>
      <c r="U411" s="29"/>
      <c r="V411" s="29"/>
      <c r="W411" s="29"/>
      <c r="X411" s="29"/>
      <c r="Y411" s="29"/>
      <c r="Z411" s="29"/>
    </row>
    <row r="412" spans="1:26" ht="15.75" x14ac:dyDescent="0.25">
      <c r="A412" s="49">
        <v>2701</v>
      </c>
      <c r="B412" s="50"/>
      <c r="C412" s="50"/>
      <c r="D412" s="50"/>
      <c r="E412" s="50"/>
      <c r="F412" s="164"/>
      <c r="G412" s="164"/>
      <c r="H412" s="164"/>
      <c r="I412" s="164"/>
      <c r="J412" s="164"/>
      <c r="K412" s="82"/>
      <c r="L412" s="144"/>
      <c r="M412" s="81"/>
      <c r="N412" s="81"/>
      <c r="O412" s="79"/>
      <c r="P412" s="53"/>
      <c r="Q412" s="136"/>
      <c r="R412" s="79"/>
      <c r="S412" s="29"/>
      <c r="T412" s="29"/>
      <c r="U412" s="29"/>
      <c r="V412" s="29"/>
      <c r="W412" s="29"/>
      <c r="X412" s="29"/>
      <c r="Y412" s="29"/>
      <c r="Z412" s="29"/>
    </row>
    <row r="413" spans="1:26" ht="15.75" x14ac:dyDescent="0.25">
      <c r="A413" s="49">
        <v>2702</v>
      </c>
      <c r="B413" s="50"/>
      <c r="C413" s="50"/>
      <c r="D413" s="50"/>
      <c r="E413" s="50"/>
      <c r="F413" s="164"/>
      <c r="G413" s="164"/>
      <c r="H413" s="164"/>
      <c r="I413" s="164"/>
      <c r="J413" s="164"/>
      <c r="K413" s="82"/>
      <c r="L413" s="144"/>
      <c r="M413" s="81"/>
      <c r="N413" s="81"/>
      <c r="O413" s="79"/>
      <c r="P413" s="53"/>
      <c r="Q413" s="136"/>
      <c r="R413" s="79"/>
      <c r="S413" s="29"/>
      <c r="T413" s="29"/>
      <c r="U413" s="29"/>
      <c r="V413" s="29"/>
      <c r="W413" s="29"/>
      <c r="X413" s="29"/>
      <c r="Y413" s="29"/>
      <c r="Z413" s="29"/>
    </row>
    <row r="414" spans="1:26" ht="15.75" x14ac:dyDescent="0.25">
      <c r="A414" s="49">
        <v>2801</v>
      </c>
      <c r="B414" s="50"/>
      <c r="C414" s="50"/>
      <c r="D414" s="50"/>
      <c r="E414" s="50"/>
      <c r="F414" s="164"/>
      <c r="G414" s="164"/>
      <c r="H414" s="164"/>
      <c r="I414" s="164"/>
      <c r="J414" s="164"/>
      <c r="K414" s="82"/>
      <c r="L414" s="144"/>
      <c r="M414" s="81"/>
      <c r="N414" s="81"/>
      <c r="O414" s="79"/>
      <c r="P414" s="53"/>
      <c r="Q414" s="136"/>
      <c r="R414" s="79"/>
      <c r="S414" s="29"/>
      <c r="T414" s="29"/>
      <c r="U414" s="29"/>
      <c r="V414" s="29"/>
      <c r="W414" s="29"/>
      <c r="X414" s="29"/>
      <c r="Y414" s="29"/>
      <c r="Z414" s="29"/>
    </row>
    <row r="415" spans="1:26" ht="15.75" x14ac:dyDescent="0.25">
      <c r="A415" s="49">
        <v>2802</v>
      </c>
      <c r="B415" s="50"/>
      <c r="C415" s="50"/>
      <c r="D415" s="50"/>
      <c r="E415" s="50"/>
      <c r="F415" s="164"/>
      <c r="G415" s="164"/>
      <c r="H415" s="164"/>
      <c r="I415" s="164"/>
      <c r="J415" s="164"/>
      <c r="K415" s="82"/>
      <c r="L415" s="144"/>
      <c r="M415" s="81"/>
      <c r="N415" s="81"/>
      <c r="O415" s="79"/>
      <c r="P415" s="53"/>
      <c r="Q415" s="136"/>
      <c r="R415" s="79"/>
      <c r="S415" s="29"/>
      <c r="T415" s="29"/>
      <c r="U415" s="29"/>
      <c r="V415" s="29"/>
      <c r="W415" s="29"/>
      <c r="X415" s="29"/>
      <c r="Y415" s="29"/>
      <c r="Z415" s="29"/>
    </row>
    <row r="416" spans="1:26" ht="15.75" x14ac:dyDescent="0.25">
      <c r="A416" s="49">
        <v>2901</v>
      </c>
      <c r="B416" s="50"/>
      <c r="C416" s="50"/>
      <c r="D416" s="50"/>
      <c r="E416" s="50"/>
      <c r="F416" s="164"/>
      <c r="G416" s="164"/>
      <c r="H416" s="164"/>
      <c r="I416" s="164"/>
      <c r="J416" s="164"/>
      <c r="K416" s="82"/>
      <c r="L416" s="144"/>
      <c r="M416" s="81"/>
      <c r="N416" s="81"/>
      <c r="O416" s="79"/>
      <c r="P416" s="56"/>
      <c r="Q416" s="136"/>
      <c r="R416" s="79"/>
      <c r="S416" s="29"/>
      <c r="T416" s="29"/>
      <c r="U416" s="29"/>
      <c r="V416" s="29"/>
      <c r="W416" s="29"/>
      <c r="X416" s="29"/>
      <c r="Y416" s="29"/>
      <c r="Z416" s="29"/>
    </row>
    <row r="417" spans="1:26" ht="15.75" x14ac:dyDescent="0.25">
      <c r="A417" s="49">
        <v>2902</v>
      </c>
      <c r="B417" s="50"/>
      <c r="C417" s="50"/>
      <c r="D417" s="50"/>
      <c r="E417" s="50"/>
      <c r="F417" s="164"/>
      <c r="G417" s="164"/>
      <c r="H417" s="164"/>
      <c r="I417" s="164"/>
      <c r="J417" s="164"/>
      <c r="K417" s="82"/>
      <c r="L417" s="144"/>
      <c r="M417" s="81"/>
      <c r="N417" s="137"/>
      <c r="O417" s="79"/>
      <c r="P417" s="56"/>
      <c r="Q417" s="136"/>
      <c r="R417" s="79"/>
      <c r="S417" s="29"/>
      <c r="T417" s="29"/>
      <c r="U417" s="29"/>
      <c r="V417" s="29"/>
      <c r="W417" s="29"/>
      <c r="X417" s="29"/>
      <c r="Y417" s="29"/>
      <c r="Z417" s="29"/>
    </row>
    <row r="418" spans="1:26" ht="15.75" x14ac:dyDescent="0.25">
      <c r="A418" s="49">
        <v>3001</v>
      </c>
      <c r="B418" s="50"/>
      <c r="C418" s="50"/>
      <c r="D418" s="50"/>
      <c r="E418" s="50"/>
      <c r="F418" s="164"/>
      <c r="G418" s="164"/>
      <c r="H418" s="164"/>
      <c r="I418" s="164"/>
      <c r="J418" s="164"/>
      <c r="K418" s="82"/>
      <c r="L418" s="144"/>
      <c r="M418" s="81"/>
      <c r="N418" s="137"/>
      <c r="O418" s="79"/>
      <c r="P418" s="56"/>
      <c r="Q418" s="136"/>
      <c r="R418" s="79"/>
      <c r="S418" s="29"/>
      <c r="T418" s="29"/>
      <c r="U418" s="29"/>
      <c r="V418" s="29"/>
      <c r="W418" s="29"/>
      <c r="X418" s="29"/>
      <c r="Y418" s="29"/>
      <c r="Z418" s="29"/>
    </row>
    <row r="419" spans="1:26" ht="15.75" x14ac:dyDescent="0.25">
      <c r="A419" s="49">
        <v>3002</v>
      </c>
      <c r="B419" s="50"/>
      <c r="C419" s="50"/>
      <c r="D419" s="50"/>
      <c r="E419" s="50"/>
      <c r="F419" s="164"/>
      <c r="G419" s="164"/>
      <c r="H419" s="164"/>
      <c r="I419" s="164"/>
      <c r="J419" s="164"/>
      <c r="K419" s="82"/>
      <c r="L419" s="144"/>
      <c r="M419" s="81"/>
      <c r="N419" s="137"/>
      <c r="O419" s="126" t="s">
        <v>63</v>
      </c>
      <c r="P419" s="127"/>
      <c r="Q419" s="128" t="str">
        <f>IF(SUM(K409:K419)=0,"",SUM(K409:K419))</f>
        <v/>
      </c>
      <c r="R419" s="129" t="s">
        <v>10</v>
      </c>
      <c r="S419" s="29"/>
      <c r="T419" s="29"/>
      <c r="U419" s="29"/>
      <c r="V419" s="29"/>
      <c r="W419" s="29"/>
      <c r="X419" s="29"/>
      <c r="Y419" s="29"/>
      <c r="Z419" s="29"/>
    </row>
    <row r="420" spans="1:26" ht="15.75" x14ac:dyDescent="0.25">
      <c r="A420" s="113">
        <v>3101</v>
      </c>
      <c r="B420" s="50"/>
      <c r="C420" s="50"/>
      <c r="D420" s="50"/>
      <c r="E420" s="50"/>
      <c r="F420" s="164"/>
      <c r="G420" s="164"/>
      <c r="H420" s="164"/>
      <c r="I420" s="164"/>
      <c r="J420" s="164"/>
      <c r="K420" s="82"/>
      <c r="L420" s="144"/>
      <c r="M420" s="81"/>
      <c r="N420" s="137"/>
      <c r="O420" s="130" t="s">
        <v>64</v>
      </c>
      <c r="P420" s="57" t="str">
        <f>IF(P419/B407=0,"",P419/B407)</f>
        <v/>
      </c>
      <c r="Q420" s="131" t="e">
        <f>IF(P419/Q419=0,"",P419/Q419)</f>
        <v>#VALUE!</v>
      </c>
      <c r="R420" s="132" t="s">
        <v>65</v>
      </c>
      <c r="S420" s="29"/>
      <c r="T420" s="29"/>
      <c r="U420" s="29"/>
      <c r="V420" s="29"/>
      <c r="W420" s="29"/>
      <c r="X420" s="29"/>
      <c r="Y420" s="29"/>
      <c r="Z420" s="29"/>
    </row>
    <row r="421" spans="1:26" ht="15.75" x14ac:dyDescent="0.25">
      <c r="A421" s="114">
        <v>3102</v>
      </c>
      <c r="B421" s="112"/>
      <c r="C421" s="50"/>
      <c r="D421" s="50"/>
      <c r="E421" s="50"/>
      <c r="F421" s="164"/>
      <c r="G421" s="164"/>
      <c r="H421" s="164"/>
      <c r="I421" s="164"/>
      <c r="J421" s="164"/>
      <c r="K421" s="82"/>
      <c r="L421" s="146"/>
      <c r="M421" s="147"/>
      <c r="N421" s="148"/>
      <c r="O421" s="92"/>
      <c r="P421" s="139"/>
      <c r="Q421" s="139"/>
      <c r="R421" s="140"/>
      <c r="S421" s="29"/>
      <c r="T421" s="29"/>
      <c r="U421" s="29"/>
      <c r="V421" s="29"/>
      <c r="W421" s="29"/>
      <c r="X421" s="29"/>
      <c r="Y421" s="29"/>
      <c r="Z421" s="29"/>
    </row>
    <row r="422" spans="1:26" ht="18" customHeight="1" x14ac:dyDescent="0.25">
      <c r="A422" s="28"/>
      <c r="B422" s="190" t="s">
        <v>90</v>
      </c>
      <c r="C422" s="190"/>
      <c r="D422" s="190"/>
      <c r="E422" s="190"/>
      <c r="F422" s="190"/>
      <c r="G422" s="190"/>
      <c r="H422" s="190"/>
      <c r="I422" s="190"/>
      <c r="J422" s="190"/>
      <c r="K422" s="59">
        <f>SUM(K407:K418)</f>
        <v>0</v>
      </c>
      <c r="L422" s="60" t="str">
        <f>IF(K414=0,"",K414/B407)</f>
        <v/>
      </c>
      <c r="M422" s="60" t="str">
        <f>IF(K422=0,"",K422/B407)</f>
        <v/>
      </c>
      <c r="N422" s="60" t="str">
        <f>IF(K414=0,"",M422-L422)</f>
        <v/>
      </c>
      <c r="O422" s="1"/>
      <c r="P422" s="29"/>
      <c r="Q422" s="25"/>
      <c r="R422" s="1"/>
      <c r="S422" s="29"/>
      <c r="T422" s="29"/>
      <c r="U422" s="29"/>
      <c r="V422" s="29"/>
      <c r="W422" s="29"/>
      <c r="X422" s="29"/>
      <c r="Y422" s="29"/>
      <c r="Z422" s="29"/>
    </row>
    <row r="423" spans="1:26" ht="12.75" customHeight="1" x14ac:dyDescent="0.2">
      <c r="A423" s="29"/>
      <c r="B423" s="29"/>
      <c r="C423" s="29"/>
      <c r="D423" s="29"/>
      <c r="E423" s="29"/>
      <c r="F423" s="29"/>
      <c r="G423" s="29"/>
      <c r="H423" s="29"/>
      <c r="I423" s="29"/>
      <c r="J423" s="29"/>
      <c r="K423" s="135"/>
      <c r="L423" s="1"/>
      <c r="M423" s="1"/>
      <c r="N423" s="29"/>
      <c r="O423" s="1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</row>
    <row r="424" spans="1:26" ht="12.75" customHeight="1" x14ac:dyDescent="0.2">
      <c r="A424" s="29"/>
      <c r="B424" s="29"/>
      <c r="C424" s="29"/>
      <c r="D424" s="29"/>
      <c r="E424" s="29"/>
      <c r="F424" s="29"/>
      <c r="G424" s="29"/>
      <c r="H424" s="29"/>
      <c r="I424" s="29"/>
      <c r="J424" s="29"/>
      <c r="K424" s="135"/>
      <c r="L424" s="1"/>
      <c r="M424" s="1"/>
      <c r="N424" s="29"/>
      <c r="O424" s="1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</row>
    <row r="425" spans="1:26" ht="26.25" x14ac:dyDescent="0.4">
      <c r="A425" s="108"/>
      <c r="B425" s="188" t="s">
        <v>101</v>
      </c>
      <c r="C425" s="189"/>
      <c r="D425" s="189"/>
      <c r="E425" s="189"/>
      <c r="F425" s="189"/>
      <c r="G425" s="189"/>
      <c r="H425" s="189"/>
      <c r="I425" s="189"/>
      <c r="J425" s="189"/>
      <c r="K425" s="123" t="s">
        <v>125</v>
      </c>
      <c r="L425" s="1"/>
      <c r="M425" s="1"/>
      <c r="N425" s="29"/>
      <c r="O425" s="1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</row>
    <row r="426" spans="1:26" ht="20.25" x14ac:dyDescent="0.2">
      <c r="A426" s="192" t="s">
        <v>9</v>
      </c>
      <c r="B426" s="193" t="s">
        <v>80</v>
      </c>
      <c r="C426" s="194"/>
      <c r="D426" s="194"/>
      <c r="E426" s="194"/>
      <c r="F426" s="194"/>
      <c r="G426" s="194"/>
      <c r="H426" s="194"/>
      <c r="I426" s="194"/>
      <c r="J426" s="195"/>
      <c r="K426" s="196" t="s">
        <v>10</v>
      </c>
      <c r="L426" s="184" t="s">
        <v>2</v>
      </c>
      <c r="M426" s="184" t="s">
        <v>3</v>
      </c>
      <c r="N426" s="191" t="s">
        <v>4</v>
      </c>
      <c r="O426" s="184" t="s">
        <v>5</v>
      </c>
      <c r="P426" s="198" t="s">
        <v>6</v>
      </c>
      <c r="Q426" s="198" t="s">
        <v>7</v>
      </c>
      <c r="R426" s="184" t="s">
        <v>8</v>
      </c>
      <c r="S426" s="29"/>
      <c r="T426" s="29"/>
      <c r="U426" s="29"/>
      <c r="V426" s="29"/>
      <c r="W426" s="29"/>
      <c r="X426" s="29"/>
      <c r="Y426" s="29"/>
      <c r="Z426" s="29"/>
    </row>
    <row r="427" spans="1:26" ht="15.75" x14ac:dyDescent="0.25">
      <c r="A427" s="185"/>
      <c r="B427" s="49" t="s">
        <v>81</v>
      </c>
      <c r="C427" s="49" t="s">
        <v>82</v>
      </c>
      <c r="D427" s="49" t="s">
        <v>83</v>
      </c>
      <c r="E427" s="49" t="s">
        <v>84</v>
      </c>
      <c r="F427" s="49" t="s">
        <v>85</v>
      </c>
      <c r="G427" s="49" t="s">
        <v>86</v>
      </c>
      <c r="H427" s="49" t="s">
        <v>87</v>
      </c>
      <c r="I427" s="49" t="s">
        <v>88</v>
      </c>
      <c r="J427" s="49" t="s">
        <v>89</v>
      </c>
      <c r="K427" s="197"/>
      <c r="L427" s="185"/>
      <c r="M427" s="185"/>
      <c r="N427" s="185"/>
      <c r="O427" s="185"/>
      <c r="P427" s="185"/>
      <c r="Q427" s="185"/>
      <c r="R427" s="185"/>
      <c r="S427" s="29"/>
      <c r="T427" s="29"/>
      <c r="U427" s="29"/>
      <c r="V427" s="29"/>
      <c r="W427" s="29"/>
      <c r="X427" s="29"/>
      <c r="Y427" s="29"/>
      <c r="Z427" s="29"/>
    </row>
    <row r="428" spans="1:26" ht="15.75" x14ac:dyDescent="0.25">
      <c r="A428" s="49">
        <v>2501</v>
      </c>
      <c r="B428" s="50">
        <v>32</v>
      </c>
      <c r="C428" s="50"/>
      <c r="D428" s="50"/>
      <c r="E428" s="50"/>
      <c r="F428" s="164"/>
      <c r="G428" s="164"/>
      <c r="H428" s="164"/>
      <c r="I428" s="164"/>
      <c r="J428" s="164"/>
      <c r="K428" s="82"/>
      <c r="L428" s="141"/>
      <c r="M428" s="142"/>
      <c r="N428" s="143"/>
      <c r="O428" s="133"/>
      <c r="P428" s="51">
        <f>B428</f>
        <v>32</v>
      </c>
      <c r="Q428" s="134"/>
      <c r="R428" s="133"/>
      <c r="S428" s="29"/>
      <c r="T428" s="29"/>
      <c r="U428" s="29"/>
      <c r="V428" s="29"/>
      <c r="W428" s="29"/>
      <c r="X428" s="29"/>
      <c r="Y428" s="29"/>
      <c r="Z428" s="29"/>
    </row>
    <row r="429" spans="1:26" ht="15.75" x14ac:dyDescent="0.25">
      <c r="A429" s="49">
        <v>2502</v>
      </c>
      <c r="B429" s="50"/>
      <c r="C429" s="50">
        <v>29</v>
      </c>
      <c r="D429" s="50"/>
      <c r="E429" s="50"/>
      <c r="F429" s="164"/>
      <c r="G429" s="164"/>
      <c r="H429" s="164"/>
      <c r="I429" s="164"/>
      <c r="J429" s="164"/>
      <c r="K429" s="82"/>
      <c r="L429" s="144"/>
      <c r="M429" s="81"/>
      <c r="N429" s="145"/>
      <c r="O429" s="52">
        <f>IF(C429=0,"",C429/B428)</f>
        <v>0.90625</v>
      </c>
      <c r="P429" s="53">
        <v>29</v>
      </c>
      <c r="Q429" s="124">
        <f t="shared" ref="Q429:Q435" si="38">IF(P429=0,"",P429/P428)</f>
        <v>0.90625</v>
      </c>
      <c r="R429" s="124">
        <f t="shared" ref="R429:R435" si="39">IF(P429=0,"",100%-Q429)</f>
        <v>9.375E-2</v>
      </c>
      <c r="S429" s="29"/>
      <c r="T429" s="29"/>
      <c r="U429" s="29"/>
      <c r="V429" s="29"/>
      <c r="W429" s="29"/>
      <c r="X429" s="29"/>
      <c r="Y429" s="29"/>
      <c r="Z429" s="29"/>
    </row>
    <row r="430" spans="1:26" ht="15.75" x14ac:dyDescent="0.25">
      <c r="A430" s="49">
        <v>2601</v>
      </c>
      <c r="B430" s="50"/>
      <c r="C430" s="50"/>
      <c r="D430" s="50"/>
      <c r="E430" s="50"/>
      <c r="F430" s="164"/>
      <c r="G430" s="164"/>
      <c r="H430" s="164"/>
      <c r="I430" s="164"/>
      <c r="J430" s="164"/>
      <c r="K430" s="82"/>
      <c r="L430" s="144"/>
      <c r="M430" s="81"/>
      <c r="N430" s="145"/>
      <c r="O430" s="52" t="str">
        <f>IF(D430=0,"",D430/C429)</f>
        <v/>
      </c>
      <c r="P430" s="53"/>
      <c r="Q430" s="124" t="str">
        <f t="shared" si="38"/>
        <v/>
      </c>
      <c r="R430" s="124" t="str">
        <f t="shared" si="39"/>
        <v/>
      </c>
      <c r="S430" s="8">
        <f>P430/P428</f>
        <v>0</v>
      </c>
      <c r="T430" s="29"/>
      <c r="U430" s="29"/>
      <c r="V430" s="29"/>
      <c r="W430" s="29"/>
      <c r="X430" s="29"/>
      <c r="Y430" s="29"/>
      <c r="Z430" s="29"/>
    </row>
    <row r="431" spans="1:26" ht="15.75" x14ac:dyDescent="0.25">
      <c r="A431" s="49">
        <v>2602</v>
      </c>
      <c r="B431" s="50"/>
      <c r="C431" s="50"/>
      <c r="D431" s="50"/>
      <c r="E431" s="50"/>
      <c r="F431" s="164"/>
      <c r="G431" s="164"/>
      <c r="H431" s="164"/>
      <c r="I431" s="164"/>
      <c r="J431" s="164"/>
      <c r="K431" s="82"/>
      <c r="L431" s="144"/>
      <c r="M431" s="81"/>
      <c r="N431" s="145"/>
      <c r="O431" s="52" t="str">
        <f>IF(E431=0,"",E431/D430)</f>
        <v/>
      </c>
      <c r="P431" s="53"/>
      <c r="Q431" s="124" t="str">
        <f t="shared" si="38"/>
        <v/>
      </c>
      <c r="R431" s="124" t="str">
        <f t="shared" si="39"/>
        <v/>
      </c>
      <c r="S431" s="29"/>
      <c r="T431" s="29"/>
      <c r="U431" s="29"/>
      <c r="V431" s="29"/>
      <c r="W431" s="29"/>
      <c r="X431" s="29"/>
      <c r="Y431" s="29"/>
      <c r="Z431" s="29"/>
    </row>
    <row r="432" spans="1:26" ht="15.75" x14ac:dyDescent="0.25">
      <c r="A432" s="49">
        <v>2701</v>
      </c>
      <c r="B432" s="50"/>
      <c r="C432" s="50"/>
      <c r="D432" s="50"/>
      <c r="E432" s="50"/>
      <c r="F432" s="164"/>
      <c r="G432" s="164"/>
      <c r="H432" s="164"/>
      <c r="I432" s="164"/>
      <c r="J432" s="164"/>
      <c r="K432" s="82"/>
      <c r="L432" s="144"/>
      <c r="M432" s="81"/>
      <c r="N432" s="145"/>
      <c r="O432" s="52" t="str">
        <f>IF(G432=0,"",G432/#REF!)</f>
        <v/>
      </c>
      <c r="P432" s="53"/>
      <c r="Q432" s="124" t="str">
        <f t="shared" si="38"/>
        <v/>
      </c>
      <c r="R432" s="124" t="str">
        <f t="shared" si="39"/>
        <v/>
      </c>
      <c r="S432" s="29"/>
      <c r="T432" s="29"/>
      <c r="U432" s="29"/>
      <c r="V432" s="29"/>
      <c r="W432" s="29"/>
      <c r="X432" s="29"/>
      <c r="Y432" s="29"/>
      <c r="Z432" s="29"/>
    </row>
    <row r="433" spans="1:26" ht="15.75" x14ac:dyDescent="0.25">
      <c r="A433" s="49">
        <v>2702</v>
      </c>
      <c r="B433" s="50"/>
      <c r="C433" s="50"/>
      <c r="D433" s="50"/>
      <c r="E433" s="50"/>
      <c r="F433" s="164"/>
      <c r="G433" s="164"/>
      <c r="H433" s="164"/>
      <c r="I433" s="164"/>
      <c r="J433" s="164"/>
      <c r="K433" s="82"/>
      <c r="L433" s="144"/>
      <c r="M433" s="81"/>
      <c r="N433" s="145"/>
      <c r="O433" s="52" t="str">
        <f>IF(H433=0,"",H433/G432)</f>
        <v/>
      </c>
      <c r="P433" s="53"/>
      <c r="Q433" s="124" t="str">
        <f t="shared" si="38"/>
        <v/>
      </c>
      <c r="R433" s="124" t="str">
        <f t="shared" si="39"/>
        <v/>
      </c>
      <c r="S433" s="29"/>
      <c r="T433" s="29"/>
      <c r="U433" s="29"/>
      <c r="V433" s="29"/>
      <c r="W433" s="29"/>
      <c r="X433" s="29"/>
      <c r="Y433" s="29"/>
      <c r="Z433" s="29"/>
    </row>
    <row r="434" spans="1:26" ht="15.75" x14ac:dyDescent="0.25">
      <c r="A434" s="49">
        <v>2801</v>
      </c>
      <c r="B434" s="50"/>
      <c r="C434" s="50"/>
      <c r="D434" s="50"/>
      <c r="E434" s="50"/>
      <c r="F434" s="164"/>
      <c r="G434" s="164"/>
      <c r="H434" s="164"/>
      <c r="I434" s="164"/>
      <c r="J434" s="164"/>
      <c r="K434" s="82"/>
      <c r="L434" s="144"/>
      <c r="M434" s="81"/>
      <c r="N434" s="145"/>
      <c r="O434" s="52" t="str">
        <f>IF(I434=0,"",I434/H433)</f>
        <v/>
      </c>
      <c r="P434" s="53"/>
      <c r="Q434" s="124" t="str">
        <f t="shared" si="38"/>
        <v/>
      </c>
      <c r="R434" s="124" t="str">
        <f t="shared" si="39"/>
        <v/>
      </c>
      <c r="S434" s="29"/>
      <c r="T434" s="29"/>
      <c r="U434" s="29"/>
      <c r="V434" s="29"/>
      <c r="W434" s="29"/>
      <c r="X434" s="29"/>
      <c r="Y434" s="29"/>
      <c r="Z434" s="29"/>
    </row>
    <row r="435" spans="1:26" ht="15.75" x14ac:dyDescent="0.25">
      <c r="A435" s="49">
        <v>2802</v>
      </c>
      <c r="B435" s="50"/>
      <c r="C435" s="50"/>
      <c r="D435" s="50"/>
      <c r="E435" s="50"/>
      <c r="F435" s="164"/>
      <c r="G435" s="164"/>
      <c r="H435" s="164"/>
      <c r="I435" s="164"/>
      <c r="J435" s="164"/>
      <c r="K435" s="82"/>
      <c r="L435" s="144"/>
      <c r="M435" s="81"/>
      <c r="N435" s="145"/>
      <c r="O435" s="54" t="str">
        <f>IF(J435=0,"",J435/I434)</f>
        <v/>
      </c>
      <c r="P435" s="53"/>
      <c r="Q435" s="124" t="str">
        <f t="shared" si="38"/>
        <v/>
      </c>
      <c r="R435" s="54" t="str">
        <f t="shared" si="39"/>
        <v/>
      </c>
      <c r="S435" s="29"/>
      <c r="T435" s="29"/>
      <c r="U435" s="29"/>
      <c r="V435" s="29"/>
      <c r="W435" s="29"/>
      <c r="X435" s="29"/>
      <c r="Y435" s="29"/>
      <c r="Z435" s="29"/>
    </row>
    <row r="436" spans="1:26" ht="15.75" x14ac:dyDescent="0.25">
      <c r="A436" s="49">
        <v>2901</v>
      </c>
      <c r="B436" s="50"/>
      <c r="C436" s="50"/>
      <c r="D436" s="50"/>
      <c r="E436" s="50"/>
      <c r="F436" s="164"/>
      <c r="G436" s="164"/>
      <c r="H436" s="164"/>
      <c r="I436" s="164"/>
      <c r="J436" s="164"/>
      <c r="K436" s="82"/>
      <c r="L436" s="144"/>
      <c r="M436" s="81"/>
      <c r="N436" s="137"/>
      <c r="O436" s="55"/>
      <c r="P436" s="53"/>
      <c r="Q436" s="55"/>
      <c r="R436" s="125"/>
      <c r="S436" s="29"/>
      <c r="T436" s="29"/>
      <c r="U436" s="29"/>
      <c r="V436" s="29"/>
      <c r="W436" s="29"/>
      <c r="X436" s="29"/>
      <c r="Y436" s="29"/>
      <c r="Z436" s="29"/>
    </row>
    <row r="437" spans="1:26" ht="15.75" x14ac:dyDescent="0.25">
      <c r="A437" s="49">
        <v>2902</v>
      </c>
      <c r="B437" s="50"/>
      <c r="C437" s="50"/>
      <c r="D437" s="50"/>
      <c r="E437" s="50"/>
      <c r="F437" s="164"/>
      <c r="G437" s="164"/>
      <c r="H437" s="164"/>
      <c r="I437" s="164"/>
      <c r="J437" s="164"/>
      <c r="K437" s="82"/>
      <c r="L437" s="144"/>
      <c r="M437" s="81"/>
      <c r="N437" s="137"/>
      <c r="O437" s="79"/>
      <c r="P437" s="56"/>
      <c r="Q437" s="136"/>
      <c r="R437" s="79"/>
      <c r="S437" s="29"/>
      <c r="T437" s="29"/>
      <c r="U437" s="29"/>
      <c r="V437" s="29"/>
      <c r="W437" s="29"/>
      <c r="X437" s="29"/>
      <c r="Y437" s="29"/>
      <c r="Z437" s="29"/>
    </row>
    <row r="438" spans="1:26" ht="15.75" x14ac:dyDescent="0.25">
      <c r="A438" s="49">
        <v>3001</v>
      </c>
      <c r="B438" s="50"/>
      <c r="C438" s="50"/>
      <c r="D438" s="50"/>
      <c r="E438" s="50"/>
      <c r="F438" s="164"/>
      <c r="G438" s="164"/>
      <c r="H438" s="164"/>
      <c r="I438" s="164"/>
      <c r="J438" s="164"/>
      <c r="K438" s="82"/>
      <c r="L438" s="144"/>
      <c r="M438" s="81"/>
      <c r="N438" s="137"/>
      <c r="O438" s="79"/>
      <c r="P438" s="56"/>
      <c r="Q438" s="136"/>
      <c r="R438" s="79"/>
      <c r="S438" s="29"/>
      <c r="T438" s="29"/>
      <c r="U438" s="29"/>
      <c r="V438" s="29"/>
      <c r="W438" s="29"/>
      <c r="X438" s="29"/>
      <c r="Y438" s="29"/>
      <c r="Z438" s="29"/>
    </row>
    <row r="439" spans="1:26" ht="15.75" x14ac:dyDescent="0.25">
      <c r="A439" s="49">
        <v>3002</v>
      </c>
      <c r="B439" s="50"/>
      <c r="C439" s="50"/>
      <c r="D439" s="50"/>
      <c r="E439" s="50"/>
      <c r="F439" s="164"/>
      <c r="G439" s="164"/>
      <c r="H439" s="164"/>
      <c r="I439" s="164"/>
      <c r="J439" s="164"/>
      <c r="K439" s="82"/>
      <c r="L439" s="144"/>
      <c r="M439" s="81"/>
      <c r="N439" s="137"/>
      <c r="O439" s="79"/>
      <c r="P439" s="56"/>
      <c r="Q439" s="136"/>
      <c r="R439" s="79"/>
      <c r="S439" s="29"/>
      <c r="T439" s="29"/>
      <c r="U439" s="29"/>
      <c r="V439" s="29"/>
      <c r="W439" s="29"/>
      <c r="X439" s="29"/>
      <c r="Y439" s="29"/>
      <c r="Z439" s="29"/>
    </row>
    <row r="440" spans="1:26" ht="15.75" x14ac:dyDescent="0.25">
      <c r="A440" s="113">
        <v>3101</v>
      </c>
      <c r="B440" s="50"/>
      <c r="C440" s="50"/>
      <c r="D440" s="50"/>
      <c r="E440" s="50"/>
      <c r="F440" s="164"/>
      <c r="G440" s="164"/>
      <c r="H440" s="164"/>
      <c r="I440" s="164"/>
      <c r="J440" s="164"/>
      <c r="K440" s="82"/>
      <c r="L440" s="144"/>
      <c r="M440" s="81"/>
      <c r="N440" s="137"/>
      <c r="O440" s="126" t="s">
        <v>63</v>
      </c>
      <c r="P440" s="127"/>
      <c r="Q440" s="128" t="str">
        <f>IF(SUM(K430:K440)=0,"",SUM(K430:K440))</f>
        <v/>
      </c>
      <c r="R440" s="129" t="s">
        <v>10</v>
      </c>
      <c r="S440" s="29"/>
      <c r="T440" s="29"/>
      <c r="U440" s="29"/>
      <c r="V440" s="29"/>
      <c r="W440" s="29"/>
      <c r="X440" s="29"/>
      <c r="Y440" s="29"/>
      <c r="Z440" s="29"/>
    </row>
    <row r="441" spans="1:26" ht="15.75" x14ac:dyDescent="0.25">
      <c r="A441" s="113">
        <v>3102</v>
      </c>
      <c r="B441" s="50"/>
      <c r="C441" s="50"/>
      <c r="D441" s="50"/>
      <c r="E441" s="50"/>
      <c r="F441" s="164"/>
      <c r="G441" s="164"/>
      <c r="H441" s="164"/>
      <c r="I441" s="164"/>
      <c r="J441" s="164"/>
      <c r="K441" s="82"/>
      <c r="L441" s="144"/>
      <c r="M441" s="81"/>
      <c r="N441" s="137"/>
      <c r="O441" s="130" t="s">
        <v>64</v>
      </c>
      <c r="P441" s="57" t="str">
        <f>IF(P440/B428=0,"",P440/B428)</f>
        <v/>
      </c>
      <c r="Q441" s="131" t="e">
        <f>IF(P440/Q440=0,"",P440/Q440)</f>
        <v>#VALUE!</v>
      </c>
      <c r="R441" s="132" t="s">
        <v>65</v>
      </c>
      <c r="S441" s="29"/>
      <c r="T441" s="29"/>
      <c r="U441" s="29"/>
      <c r="V441" s="29"/>
      <c r="W441" s="29"/>
      <c r="X441" s="29"/>
      <c r="Y441" s="29"/>
      <c r="Z441" s="29"/>
    </row>
    <row r="442" spans="1:26" ht="15.75" x14ac:dyDescent="0.25">
      <c r="A442" s="114">
        <v>3201</v>
      </c>
      <c r="B442" s="112"/>
      <c r="C442" s="50"/>
      <c r="D442" s="50"/>
      <c r="E442" s="50"/>
      <c r="F442" s="164"/>
      <c r="G442" s="164"/>
      <c r="H442" s="164"/>
      <c r="I442" s="164"/>
      <c r="J442" s="164"/>
      <c r="K442" s="82"/>
      <c r="L442" s="146"/>
      <c r="M442" s="147"/>
      <c r="N442" s="148"/>
      <c r="O442" s="92"/>
      <c r="P442" s="139"/>
      <c r="Q442" s="139"/>
      <c r="R442" s="140"/>
      <c r="S442" s="29"/>
      <c r="T442" s="29"/>
      <c r="U442" s="29"/>
      <c r="V442" s="29"/>
      <c r="W442" s="29"/>
      <c r="X442" s="29"/>
      <c r="Y442" s="29"/>
      <c r="Z442" s="29"/>
    </row>
    <row r="443" spans="1:26" ht="18" customHeight="1" x14ac:dyDescent="0.25">
      <c r="A443" s="28"/>
      <c r="B443" s="190" t="s">
        <v>90</v>
      </c>
      <c r="C443" s="190"/>
      <c r="D443" s="190"/>
      <c r="E443" s="190"/>
      <c r="F443" s="190"/>
      <c r="G443" s="190"/>
      <c r="H443" s="190"/>
      <c r="I443" s="190"/>
      <c r="J443" s="190"/>
      <c r="K443" s="59">
        <f>SUM(K428:K439)</f>
        <v>0</v>
      </c>
      <c r="L443" s="60" t="str">
        <f>IF(K435=0,"",K435/B428)</f>
        <v/>
      </c>
      <c r="M443" s="60" t="str">
        <f>IF(K443=0,"",K443/B428)</f>
        <v/>
      </c>
      <c r="N443" s="60" t="str">
        <f>IF(K435=0,"",M443-L443)</f>
        <v/>
      </c>
      <c r="O443" s="1"/>
      <c r="P443" s="29"/>
      <c r="Q443" s="25"/>
      <c r="R443" s="1"/>
      <c r="S443" s="29"/>
      <c r="T443" s="29"/>
      <c r="U443" s="29"/>
      <c r="V443" s="29"/>
      <c r="W443" s="29"/>
      <c r="X443" s="29"/>
      <c r="Y443" s="29"/>
      <c r="Z443" s="29"/>
    </row>
    <row r="444" spans="1:26" ht="12.75" x14ac:dyDescent="0.2">
      <c r="A444" s="29"/>
      <c r="B444" s="29"/>
      <c r="C444" s="29"/>
      <c r="D444" s="29"/>
      <c r="E444" s="29"/>
      <c r="F444" s="29"/>
      <c r="G444" s="29"/>
      <c r="H444" s="29"/>
      <c r="I444" s="29"/>
      <c r="J444" s="29"/>
      <c r="K444" s="135"/>
      <c r="L444" s="1"/>
      <c r="M444" s="1"/>
      <c r="N444" s="29"/>
      <c r="O444" s="1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</row>
    <row r="445" spans="1:26" ht="12.75" customHeight="1" x14ac:dyDescent="0.2">
      <c r="A445" s="29"/>
      <c r="B445" s="29"/>
      <c r="C445" s="29"/>
      <c r="D445" s="29"/>
      <c r="E445" s="29"/>
      <c r="F445" s="29"/>
      <c r="G445" s="29"/>
      <c r="H445" s="29"/>
      <c r="I445" s="29"/>
      <c r="J445" s="29"/>
      <c r="K445" s="135"/>
      <c r="L445" s="1"/>
      <c r="M445" s="1"/>
      <c r="N445" s="29"/>
      <c r="O445" s="1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</row>
    <row r="446" spans="1:26" s="179" customFormat="1" ht="26.25" x14ac:dyDescent="0.4">
      <c r="B446" s="188" t="s">
        <v>101</v>
      </c>
      <c r="C446" s="189"/>
      <c r="D446" s="189"/>
      <c r="E446" s="189"/>
      <c r="F446" s="189"/>
      <c r="G446" s="189"/>
      <c r="H446" s="189"/>
      <c r="I446" s="189"/>
      <c r="J446" s="189"/>
      <c r="K446" s="123" t="s">
        <v>126</v>
      </c>
      <c r="L446" s="1"/>
      <c r="M446" s="1"/>
      <c r="N446" s="29"/>
      <c r="O446" s="1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</row>
    <row r="447" spans="1:26" s="179" customFormat="1" ht="20.25" x14ac:dyDescent="0.2">
      <c r="A447" s="192" t="s">
        <v>9</v>
      </c>
      <c r="B447" s="193" t="s">
        <v>80</v>
      </c>
      <c r="C447" s="194"/>
      <c r="D447" s="194"/>
      <c r="E447" s="194"/>
      <c r="F447" s="194"/>
      <c r="G447" s="194"/>
      <c r="H447" s="194"/>
      <c r="I447" s="194"/>
      <c r="J447" s="195"/>
      <c r="K447" s="196" t="s">
        <v>10</v>
      </c>
      <c r="L447" s="184" t="s">
        <v>2</v>
      </c>
      <c r="M447" s="184" t="s">
        <v>3</v>
      </c>
      <c r="N447" s="191" t="s">
        <v>4</v>
      </c>
      <c r="O447" s="184" t="s">
        <v>5</v>
      </c>
      <c r="P447" s="198" t="s">
        <v>6</v>
      </c>
      <c r="Q447" s="198" t="s">
        <v>7</v>
      </c>
      <c r="R447" s="184" t="s">
        <v>8</v>
      </c>
      <c r="S447" s="29"/>
      <c r="T447" s="29"/>
      <c r="U447" s="29"/>
      <c r="V447" s="29"/>
      <c r="W447" s="29"/>
      <c r="X447" s="29"/>
      <c r="Y447" s="29"/>
      <c r="Z447" s="29"/>
    </row>
    <row r="448" spans="1:26" s="179" customFormat="1" ht="15.75" x14ac:dyDescent="0.25">
      <c r="A448" s="185"/>
      <c r="B448" s="49" t="s">
        <v>81</v>
      </c>
      <c r="C448" s="49" t="s">
        <v>82</v>
      </c>
      <c r="D448" s="49" t="s">
        <v>83</v>
      </c>
      <c r="E448" s="49" t="s">
        <v>84</v>
      </c>
      <c r="F448" s="49" t="s">
        <v>85</v>
      </c>
      <c r="G448" s="49" t="s">
        <v>86</v>
      </c>
      <c r="H448" s="49" t="s">
        <v>87</v>
      </c>
      <c r="I448" s="49" t="s">
        <v>88</v>
      </c>
      <c r="J448" s="49" t="s">
        <v>89</v>
      </c>
      <c r="K448" s="197"/>
      <c r="L448" s="185"/>
      <c r="M448" s="185"/>
      <c r="N448" s="185"/>
      <c r="O448" s="185"/>
      <c r="P448" s="185"/>
      <c r="Q448" s="185"/>
      <c r="R448" s="185"/>
      <c r="S448" s="29"/>
      <c r="T448" s="29"/>
      <c r="U448" s="29"/>
      <c r="V448" s="29"/>
      <c r="W448" s="29"/>
      <c r="X448" s="29"/>
      <c r="Y448" s="29"/>
      <c r="Z448" s="29"/>
    </row>
    <row r="449" spans="1:26" s="179" customFormat="1" ht="15.75" x14ac:dyDescent="0.25">
      <c r="A449" s="49">
        <v>2502</v>
      </c>
      <c r="B449" s="50">
        <v>34</v>
      </c>
      <c r="C449" s="50"/>
      <c r="D449" s="50"/>
      <c r="E449" s="50"/>
      <c r="F449" s="164"/>
      <c r="G449" s="164"/>
      <c r="H449" s="164"/>
      <c r="I449" s="164"/>
      <c r="J449" s="164"/>
      <c r="K449" s="82"/>
      <c r="L449" s="141"/>
      <c r="M449" s="142"/>
      <c r="N449" s="143"/>
      <c r="O449" s="133"/>
      <c r="P449" s="51">
        <f>B449</f>
        <v>34</v>
      </c>
      <c r="Q449" s="134"/>
      <c r="R449" s="133"/>
      <c r="S449" s="29"/>
      <c r="T449" s="29"/>
      <c r="U449" s="29"/>
      <c r="V449" s="29"/>
      <c r="W449" s="29"/>
      <c r="X449" s="29"/>
      <c r="Y449" s="29"/>
      <c r="Z449" s="29"/>
    </row>
    <row r="450" spans="1:26" s="179" customFormat="1" ht="15.75" x14ac:dyDescent="0.25">
      <c r="A450" s="49">
        <v>2601</v>
      </c>
      <c r="B450" s="50"/>
      <c r="C450" s="50"/>
      <c r="D450" s="50"/>
      <c r="E450" s="50"/>
      <c r="F450" s="164"/>
      <c r="G450" s="164"/>
      <c r="H450" s="164"/>
      <c r="I450" s="164"/>
      <c r="J450" s="164"/>
      <c r="K450" s="82"/>
      <c r="L450" s="144"/>
      <c r="M450" s="81"/>
      <c r="N450" s="145"/>
      <c r="O450" s="52" t="str">
        <f>IF(C450=0,"",C450/B449)</f>
        <v/>
      </c>
      <c r="P450" s="53"/>
      <c r="Q450" s="124" t="str">
        <f t="shared" ref="Q450:Q456" si="40">IF(P450=0,"",P450/P449)</f>
        <v/>
      </c>
      <c r="R450" s="124" t="str">
        <f t="shared" ref="R450:R456" si="41">IF(P450=0,"",100%-Q450)</f>
        <v/>
      </c>
      <c r="S450" s="29"/>
      <c r="T450" s="29"/>
      <c r="U450" s="29"/>
      <c r="V450" s="29"/>
      <c r="W450" s="29"/>
      <c r="X450" s="29"/>
      <c r="Y450" s="29"/>
      <c r="Z450" s="29"/>
    </row>
    <row r="451" spans="1:26" s="179" customFormat="1" ht="15.75" x14ac:dyDescent="0.25">
      <c r="A451" s="49">
        <v>2602</v>
      </c>
      <c r="B451" s="50"/>
      <c r="C451" s="50"/>
      <c r="D451" s="50"/>
      <c r="E451" s="50"/>
      <c r="F451" s="164"/>
      <c r="G451" s="164"/>
      <c r="H451" s="164"/>
      <c r="I451" s="164"/>
      <c r="J451" s="164"/>
      <c r="K451" s="82"/>
      <c r="L451" s="144"/>
      <c r="M451" s="81"/>
      <c r="N451" s="145"/>
      <c r="O451" s="52" t="str">
        <f>IF(D451=0,"",D451/C450)</f>
        <v/>
      </c>
      <c r="P451" s="53"/>
      <c r="Q451" s="124" t="str">
        <f t="shared" si="40"/>
        <v/>
      </c>
      <c r="R451" s="124" t="str">
        <f t="shared" si="41"/>
        <v/>
      </c>
      <c r="S451" s="8">
        <f>P451/P449</f>
        <v>0</v>
      </c>
      <c r="T451" s="29"/>
      <c r="U451" s="29"/>
      <c r="V451" s="29"/>
      <c r="W451" s="29"/>
      <c r="X451" s="29"/>
      <c r="Y451" s="29"/>
      <c r="Z451" s="29"/>
    </row>
    <row r="452" spans="1:26" s="179" customFormat="1" ht="15.75" x14ac:dyDescent="0.25">
      <c r="A452" s="49">
        <v>2701</v>
      </c>
      <c r="B452" s="50"/>
      <c r="C452" s="50"/>
      <c r="D452" s="50"/>
      <c r="E452" s="50"/>
      <c r="F452" s="164"/>
      <c r="G452" s="164"/>
      <c r="H452" s="164"/>
      <c r="I452" s="164"/>
      <c r="J452" s="164"/>
      <c r="K452" s="82"/>
      <c r="L452" s="144"/>
      <c r="M452" s="81"/>
      <c r="N452" s="145"/>
      <c r="O452" s="52" t="str">
        <f>IF(E452=0,"",E452/D451)</f>
        <v/>
      </c>
      <c r="P452" s="53"/>
      <c r="Q452" s="124" t="str">
        <f t="shared" si="40"/>
        <v/>
      </c>
      <c r="R452" s="124" t="str">
        <f t="shared" si="41"/>
        <v/>
      </c>
      <c r="S452" s="29"/>
      <c r="T452" s="29"/>
      <c r="U452" s="29"/>
      <c r="V452" s="29"/>
      <c r="W452" s="29"/>
      <c r="X452" s="29"/>
      <c r="Y452" s="29"/>
      <c r="Z452" s="29"/>
    </row>
    <row r="453" spans="1:26" s="179" customFormat="1" ht="15.75" x14ac:dyDescent="0.25">
      <c r="A453" s="49">
        <v>2702</v>
      </c>
      <c r="B453" s="50"/>
      <c r="C453" s="50"/>
      <c r="D453" s="50"/>
      <c r="E453" s="50"/>
      <c r="F453" s="164"/>
      <c r="G453" s="164"/>
      <c r="H453" s="164"/>
      <c r="I453" s="164"/>
      <c r="J453" s="164"/>
      <c r="K453" s="82"/>
      <c r="L453" s="144"/>
      <c r="M453" s="81"/>
      <c r="N453" s="145"/>
      <c r="O453" s="52" t="str">
        <f>IF(G453=0,"",G453/#REF!)</f>
        <v/>
      </c>
      <c r="P453" s="53"/>
      <c r="Q453" s="124" t="str">
        <f t="shared" si="40"/>
        <v/>
      </c>
      <c r="R453" s="124" t="str">
        <f t="shared" si="41"/>
        <v/>
      </c>
      <c r="S453" s="29"/>
      <c r="T453" s="29"/>
      <c r="U453" s="29"/>
      <c r="V453" s="29"/>
      <c r="W453" s="29"/>
      <c r="X453" s="29"/>
      <c r="Y453" s="29"/>
      <c r="Z453" s="29"/>
    </row>
    <row r="454" spans="1:26" s="179" customFormat="1" ht="15.75" x14ac:dyDescent="0.25">
      <c r="A454" s="49">
        <v>2801</v>
      </c>
      <c r="B454" s="50"/>
      <c r="C454" s="50"/>
      <c r="D454" s="50"/>
      <c r="E454" s="50"/>
      <c r="F454" s="164"/>
      <c r="G454" s="164"/>
      <c r="H454" s="164"/>
      <c r="I454" s="164"/>
      <c r="J454" s="164"/>
      <c r="K454" s="82"/>
      <c r="L454" s="144"/>
      <c r="M454" s="81"/>
      <c r="N454" s="145"/>
      <c r="O454" s="52" t="str">
        <f>IF(H454=0,"",H454/G453)</f>
        <v/>
      </c>
      <c r="P454" s="53"/>
      <c r="Q454" s="124" t="str">
        <f t="shared" si="40"/>
        <v/>
      </c>
      <c r="R454" s="124" t="str">
        <f t="shared" si="41"/>
        <v/>
      </c>
      <c r="S454" s="29"/>
      <c r="T454" s="29"/>
      <c r="U454" s="29"/>
      <c r="V454" s="29"/>
      <c r="W454" s="29"/>
      <c r="X454" s="29"/>
      <c r="Y454" s="29"/>
      <c r="Z454" s="29"/>
    </row>
    <row r="455" spans="1:26" s="179" customFormat="1" ht="15.75" x14ac:dyDescent="0.25">
      <c r="A455" s="49">
        <v>2802</v>
      </c>
      <c r="B455" s="50"/>
      <c r="C455" s="50"/>
      <c r="D455" s="50"/>
      <c r="E455" s="50"/>
      <c r="F455" s="164"/>
      <c r="G455" s="164"/>
      <c r="H455" s="164"/>
      <c r="I455" s="164"/>
      <c r="J455" s="164"/>
      <c r="K455" s="82"/>
      <c r="L455" s="144"/>
      <c r="M455" s="81"/>
      <c r="N455" s="145"/>
      <c r="O455" s="52" t="str">
        <f>IF(I455=0,"",I455/H454)</f>
        <v/>
      </c>
      <c r="P455" s="53"/>
      <c r="Q455" s="124" t="str">
        <f t="shared" si="40"/>
        <v/>
      </c>
      <c r="R455" s="124" t="str">
        <f t="shared" si="41"/>
        <v/>
      </c>
      <c r="S455" s="29"/>
      <c r="T455" s="29"/>
      <c r="U455" s="29"/>
      <c r="V455" s="29"/>
      <c r="W455" s="29"/>
      <c r="X455" s="29"/>
      <c r="Y455" s="29"/>
      <c r="Z455" s="29"/>
    </row>
    <row r="456" spans="1:26" s="179" customFormat="1" ht="15.75" x14ac:dyDescent="0.25">
      <c r="A456" s="49">
        <v>2901</v>
      </c>
      <c r="B456" s="50"/>
      <c r="C456" s="50"/>
      <c r="D456" s="50"/>
      <c r="E456" s="50"/>
      <c r="F456" s="164"/>
      <c r="G456" s="164"/>
      <c r="H456" s="164"/>
      <c r="I456" s="164"/>
      <c r="J456" s="164"/>
      <c r="K456" s="82"/>
      <c r="L456" s="144"/>
      <c r="M456" s="81"/>
      <c r="N456" s="145"/>
      <c r="O456" s="54" t="str">
        <f>IF(J456=0,"",J456/I455)</f>
        <v/>
      </c>
      <c r="P456" s="53"/>
      <c r="Q456" s="124" t="str">
        <f t="shared" si="40"/>
        <v/>
      </c>
      <c r="R456" s="54" t="str">
        <f t="shared" si="41"/>
        <v/>
      </c>
      <c r="S456" s="29"/>
      <c r="T456" s="29"/>
      <c r="U456" s="29"/>
      <c r="V456" s="29"/>
      <c r="W456" s="29"/>
      <c r="X456" s="29"/>
      <c r="Y456" s="29"/>
      <c r="Z456" s="29"/>
    </row>
    <row r="457" spans="1:26" s="179" customFormat="1" ht="15.75" x14ac:dyDescent="0.25">
      <c r="A457" s="49">
        <v>2902</v>
      </c>
      <c r="B457" s="50"/>
      <c r="C457" s="50"/>
      <c r="D457" s="50"/>
      <c r="E457" s="50"/>
      <c r="F457" s="164"/>
      <c r="G457" s="164"/>
      <c r="H457" s="164"/>
      <c r="I457" s="164"/>
      <c r="J457" s="164"/>
      <c r="K457" s="82"/>
      <c r="L457" s="144"/>
      <c r="M457" s="81"/>
      <c r="N457" s="137"/>
      <c r="O457" s="55"/>
      <c r="P457" s="53"/>
      <c r="Q457" s="55"/>
      <c r="R457" s="125"/>
      <c r="S457" s="29"/>
      <c r="T457" s="29"/>
      <c r="U457" s="29"/>
      <c r="V457" s="29"/>
      <c r="W457" s="29"/>
      <c r="X457" s="29"/>
      <c r="Y457" s="29"/>
      <c r="Z457" s="29"/>
    </row>
    <row r="458" spans="1:26" s="179" customFormat="1" ht="15.75" x14ac:dyDescent="0.25">
      <c r="A458" s="49">
        <v>3001</v>
      </c>
      <c r="B458" s="50"/>
      <c r="C458" s="50"/>
      <c r="D458" s="50"/>
      <c r="E458" s="50"/>
      <c r="F458" s="164"/>
      <c r="G458" s="164"/>
      <c r="H458" s="164"/>
      <c r="I458" s="164"/>
      <c r="J458" s="164"/>
      <c r="K458" s="82"/>
      <c r="L458" s="144"/>
      <c r="M458" s="81"/>
      <c r="N458" s="137"/>
      <c r="O458" s="79"/>
      <c r="P458" s="56"/>
      <c r="Q458" s="136"/>
      <c r="R458" s="79"/>
      <c r="S458" s="29"/>
      <c r="T458" s="29"/>
      <c r="U458" s="29"/>
      <c r="V458" s="29"/>
      <c r="W458" s="29"/>
      <c r="X458" s="29"/>
      <c r="Y458" s="29"/>
      <c r="Z458" s="29"/>
    </row>
    <row r="459" spans="1:26" s="179" customFormat="1" ht="15.75" x14ac:dyDescent="0.25">
      <c r="A459" s="49">
        <v>3002</v>
      </c>
      <c r="B459" s="50"/>
      <c r="C459" s="50"/>
      <c r="D459" s="50"/>
      <c r="E459" s="50"/>
      <c r="F459" s="164"/>
      <c r="G459" s="164"/>
      <c r="H459" s="164"/>
      <c r="I459" s="164"/>
      <c r="J459" s="164"/>
      <c r="K459" s="82"/>
      <c r="L459" s="144"/>
      <c r="M459" s="81"/>
      <c r="N459" s="137"/>
      <c r="O459" s="79"/>
      <c r="P459" s="56"/>
      <c r="Q459" s="136"/>
      <c r="R459" s="79"/>
      <c r="S459" s="29"/>
      <c r="T459" s="29"/>
      <c r="U459" s="29"/>
      <c r="V459" s="29"/>
      <c r="W459" s="29"/>
      <c r="X459" s="29"/>
      <c r="Y459" s="29"/>
      <c r="Z459" s="29"/>
    </row>
    <row r="460" spans="1:26" s="179" customFormat="1" ht="15.75" x14ac:dyDescent="0.25">
      <c r="A460" s="113">
        <v>3101</v>
      </c>
      <c r="B460" s="50"/>
      <c r="C460" s="50"/>
      <c r="D460" s="50"/>
      <c r="E460" s="50"/>
      <c r="F460" s="164"/>
      <c r="G460" s="164"/>
      <c r="H460" s="164"/>
      <c r="I460" s="164"/>
      <c r="J460" s="164"/>
      <c r="K460" s="82"/>
      <c r="L460" s="144"/>
      <c r="M460" s="81"/>
      <c r="N460" s="137"/>
      <c r="O460" s="79"/>
      <c r="P460" s="56"/>
      <c r="Q460" s="136"/>
      <c r="R460" s="79"/>
      <c r="S460" s="29"/>
      <c r="T460" s="29"/>
      <c r="U460" s="29"/>
      <c r="V460" s="29"/>
      <c r="W460" s="29"/>
      <c r="X460" s="29"/>
      <c r="Y460" s="29"/>
      <c r="Z460" s="29"/>
    </row>
    <row r="461" spans="1:26" s="179" customFormat="1" ht="15.75" x14ac:dyDescent="0.25">
      <c r="A461" s="113">
        <v>3102</v>
      </c>
      <c r="B461" s="50"/>
      <c r="C461" s="50"/>
      <c r="D461" s="50"/>
      <c r="E461" s="50"/>
      <c r="F461" s="164"/>
      <c r="G461" s="164"/>
      <c r="H461" s="164"/>
      <c r="I461" s="164"/>
      <c r="J461" s="164"/>
      <c r="K461" s="82"/>
      <c r="L461" s="144"/>
      <c r="M461" s="81"/>
      <c r="N461" s="137"/>
      <c r="O461" s="126" t="s">
        <v>63</v>
      </c>
      <c r="P461" s="127"/>
      <c r="Q461" s="128" t="str">
        <f>IF(SUM(K451:K461)=0,"",SUM(K451:K461))</f>
        <v/>
      </c>
      <c r="R461" s="129" t="s">
        <v>10</v>
      </c>
      <c r="S461" s="29"/>
      <c r="T461" s="29"/>
      <c r="U461" s="29"/>
      <c r="V461" s="29"/>
      <c r="W461" s="29"/>
      <c r="X461" s="29"/>
      <c r="Y461" s="29"/>
      <c r="Z461" s="29"/>
    </row>
    <row r="462" spans="1:26" s="179" customFormat="1" ht="15.75" x14ac:dyDescent="0.25">
      <c r="A462" s="114">
        <v>3201</v>
      </c>
      <c r="B462" s="50"/>
      <c r="C462" s="50"/>
      <c r="D462" s="50"/>
      <c r="E462" s="50"/>
      <c r="F462" s="164"/>
      <c r="G462" s="164"/>
      <c r="H462" s="164"/>
      <c r="I462" s="164"/>
      <c r="J462" s="164"/>
      <c r="K462" s="82"/>
      <c r="L462" s="144"/>
      <c r="M462" s="81"/>
      <c r="N462" s="137"/>
      <c r="O462" s="130" t="s">
        <v>64</v>
      </c>
      <c r="P462" s="57" t="str">
        <f>IF(P461/B449=0,"",P461/B449)</f>
        <v/>
      </c>
      <c r="Q462" s="131" t="e">
        <f>IF(P461/Q461=0,"",P461/Q461)</f>
        <v>#VALUE!</v>
      </c>
      <c r="R462" s="132" t="s">
        <v>65</v>
      </c>
      <c r="S462" s="29"/>
      <c r="T462" s="29"/>
      <c r="U462" s="29"/>
      <c r="V462" s="29"/>
      <c r="W462" s="29"/>
      <c r="X462" s="29"/>
      <c r="Y462" s="29"/>
      <c r="Z462" s="29"/>
    </row>
    <row r="463" spans="1:26" s="179" customFormat="1" ht="15.75" x14ac:dyDescent="0.25">
      <c r="A463" s="114">
        <v>3202</v>
      </c>
      <c r="B463" s="112"/>
      <c r="C463" s="50"/>
      <c r="D463" s="50"/>
      <c r="E463" s="50"/>
      <c r="F463" s="164"/>
      <c r="G463" s="164"/>
      <c r="H463" s="164"/>
      <c r="I463" s="164"/>
      <c r="J463" s="164"/>
      <c r="K463" s="82"/>
      <c r="L463" s="146"/>
      <c r="M463" s="147"/>
      <c r="N463" s="148"/>
      <c r="O463" s="92"/>
      <c r="P463" s="139"/>
      <c r="Q463" s="139"/>
      <c r="R463" s="140"/>
      <c r="S463" s="29"/>
      <c r="T463" s="29"/>
      <c r="U463" s="29"/>
      <c r="V463" s="29"/>
      <c r="W463" s="29"/>
      <c r="X463" s="29"/>
      <c r="Y463" s="29"/>
      <c r="Z463" s="29"/>
    </row>
    <row r="464" spans="1:26" s="179" customFormat="1" ht="18" customHeight="1" x14ac:dyDescent="0.25">
      <c r="A464" s="28"/>
      <c r="B464" s="190" t="s">
        <v>90</v>
      </c>
      <c r="C464" s="190"/>
      <c r="D464" s="190"/>
      <c r="E464" s="190"/>
      <c r="F464" s="190"/>
      <c r="G464" s="190"/>
      <c r="H464" s="190"/>
      <c r="I464" s="190"/>
      <c r="J464" s="190"/>
      <c r="K464" s="59">
        <f>SUM(K449:K460)</f>
        <v>0</v>
      </c>
      <c r="L464" s="60" t="str">
        <f>IF(K456=0,"",K456/B449)</f>
        <v/>
      </c>
      <c r="M464" s="60" t="str">
        <f>IF(K464=0,"",K464/B449)</f>
        <v/>
      </c>
      <c r="N464" s="60" t="str">
        <f>IF(K456=0,"",M464-L464)</f>
        <v/>
      </c>
      <c r="O464" s="1"/>
      <c r="P464" s="29"/>
      <c r="Q464" s="25"/>
      <c r="R464" s="1"/>
      <c r="S464" s="29"/>
      <c r="T464" s="29"/>
      <c r="U464" s="29"/>
      <c r="V464" s="29"/>
      <c r="W464" s="29"/>
      <c r="X464" s="29"/>
      <c r="Y464" s="29"/>
      <c r="Z464" s="29"/>
    </row>
    <row r="465" spans="1:26" ht="12.75" customHeight="1" x14ac:dyDescent="0.2">
      <c r="A465" s="29"/>
      <c r="B465" s="29"/>
      <c r="C465" s="29"/>
      <c r="D465" s="29"/>
      <c r="E465" s="29"/>
      <c r="F465" s="29"/>
      <c r="G465" s="29"/>
      <c r="H465" s="29"/>
      <c r="I465" s="29"/>
      <c r="J465" s="29"/>
      <c r="K465" s="135"/>
      <c r="L465" s="1"/>
      <c r="M465" s="1"/>
      <c r="N465" s="29"/>
      <c r="O465" s="1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</row>
    <row r="466" spans="1:26" ht="12.75" customHeight="1" x14ac:dyDescent="0.2">
      <c r="A466" s="29"/>
      <c r="B466" s="29"/>
      <c r="C466" s="29"/>
      <c r="D466" s="29"/>
      <c r="E466" s="29"/>
      <c r="F466" s="29"/>
      <c r="G466" s="29"/>
      <c r="H466" s="29"/>
      <c r="I466" s="29"/>
      <c r="J466" s="29"/>
      <c r="K466" s="135"/>
      <c r="L466" s="1"/>
      <c r="M466" s="1"/>
      <c r="N466" s="29"/>
      <c r="O466" s="1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</row>
    <row r="467" spans="1:26" ht="12.75" customHeight="1" x14ac:dyDescent="0.2">
      <c r="A467" s="29"/>
      <c r="B467" s="29"/>
      <c r="C467" s="29"/>
      <c r="D467" s="29"/>
      <c r="E467" s="29"/>
      <c r="F467" s="29"/>
      <c r="G467" s="29"/>
      <c r="H467" s="29"/>
      <c r="I467" s="29"/>
      <c r="J467" s="29"/>
      <c r="K467" s="135"/>
      <c r="L467" s="1"/>
      <c r="M467" s="1"/>
      <c r="N467" s="29"/>
      <c r="O467" s="1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</row>
    <row r="468" spans="1:26" ht="12.75" customHeight="1" x14ac:dyDescent="0.2">
      <c r="A468" s="29"/>
      <c r="B468" s="29"/>
      <c r="C468" s="29"/>
      <c r="D468" s="29"/>
      <c r="E468" s="29"/>
      <c r="F468" s="29"/>
      <c r="G468" s="29"/>
      <c r="H468" s="29"/>
      <c r="I468" s="29"/>
      <c r="J468" s="29"/>
      <c r="K468" s="135"/>
      <c r="L468" s="1"/>
      <c r="M468" s="1"/>
      <c r="N468" s="29"/>
      <c r="O468" s="1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</row>
    <row r="469" spans="1:26" ht="12.75" customHeight="1" x14ac:dyDescent="0.2">
      <c r="A469" s="29"/>
      <c r="B469" s="29"/>
      <c r="C469" s="29"/>
      <c r="D469" s="29"/>
      <c r="E469" s="29"/>
      <c r="F469" s="29"/>
      <c r="G469" s="29"/>
      <c r="H469" s="29"/>
      <c r="I469" s="29"/>
      <c r="J469" s="29"/>
      <c r="K469" s="135"/>
      <c r="L469" s="1"/>
      <c r="M469" s="1"/>
      <c r="N469" s="29"/>
      <c r="O469" s="1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</row>
    <row r="470" spans="1:26" ht="12.75" customHeight="1" x14ac:dyDescent="0.2">
      <c r="A470" s="29"/>
      <c r="B470" s="29"/>
      <c r="C470" s="29"/>
      <c r="D470" s="29"/>
      <c r="E470" s="29"/>
      <c r="F470" s="29"/>
      <c r="G470" s="29"/>
      <c r="H470" s="29"/>
      <c r="I470" s="29"/>
      <c r="J470" s="29"/>
      <c r="K470" s="135"/>
      <c r="L470" s="1"/>
      <c r="M470" s="1"/>
      <c r="N470" s="29"/>
      <c r="O470" s="1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</row>
    <row r="471" spans="1:26" ht="12.75" customHeight="1" x14ac:dyDescent="0.2">
      <c r="A471" s="29"/>
      <c r="B471" s="29"/>
      <c r="C471" s="29"/>
      <c r="D471" s="29"/>
      <c r="E471" s="29"/>
      <c r="F471" s="29"/>
      <c r="G471" s="29"/>
      <c r="H471" s="29"/>
      <c r="I471" s="29"/>
      <c r="J471" s="29"/>
      <c r="K471" s="135"/>
      <c r="L471" s="1"/>
      <c r="M471" s="1"/>
      <c r="N471" s="29"/>
      <c r="O471" s="1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</row>
    <row r="472" spans="1:26" ht="12.75" customHeight="1" x14ac:dyDescent="0.2">
      <c r="A472" s="29"/>
      <c r="B472" s="29"/>
      <c r="C472" s="29"/>
      <c r="D472" s="29"/>
      <c r="E472" s="29"/>
      <c r="F472" s="29"/>
      <c r="G472" s="29"/>
      <c r="H472" s="29"/>
      <c r="I472" s="29"/>
      <c r="J472" s="29"/>
      <c r="K472" s="135"/>
      <c r="L472" s="1"/>
      <c r="M472" s="1"/>
      <c r="N472" s="29"/>
      <c r="O472" s="1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</row>
    <row r="473" spans="1:26" ht="12.75" customHeight="1" x14ac:dyDescent="0.2">
      <c r="A473" s="29"/>
      <c r="B473" s="29"/>
      <c r="C473" s="29"/>
      <c r="D473" s="29"/>
      <c r="E473" s="29"/>
      <c r="F473" s="29"/>
      <c r="G473" s="29"/>
      <c r="H473" s="29"/>
      <c r="I473" s="29"/>
      <c r="J473" s="29"/>
      <c r="K473" s="135"/>
      <c r="L473" s="1"/>
      <c r="M473" s="1"/>
      <c r="N473" s="29"/>
      <c r="O473" s="1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</row>
    <row r="474" spans="1:26" ht="12.75" customHeight="1" x14ac:dyDescent="0.2">
      <c r="A474" s="29"/>
      <c r="B474" s="29"/>
      <c r="C474" s="29"/>
      <c r="D474" s="29"/>
      <c r="E474" s="29"/>
      <c r="F474" s="29"/>
      <c r="G474" s="29"/>
      <c r="H474" s="29"/>
      <c r="I474" s="29"/>
      <c r="J474" s="29"/>
      <c r="K474" s="135"/>
      <c r="L474" s="1"/>
      <c r="M474" s="1"/>
      <c r="N474" s="29"/>
      <c r="O474" s="1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</row>
    <row r="475" spans="1:26" ht="12.75" customHeight="1" x14ac:dyDescent="0.2">
      <c r="A475" s="29"/>
      <c r="B475" s="29"/>
      <c r="C475" s="29"/>
      <c r="D475" s="29"/>
      <c r="E475" s="29"/>
      <c r="F475" s="29"/>
      <c r="G475" s="29"/>
      <c r="H475" s="29"/>
      <c r="I475" s="29"/>
      <c r="J475" s="29"/>
      <c r="K475" s="135"/>
      <c r="L475" s="1"/>
      <c r="M475" s="1"/>
      <c r="N475" s="29"/>
      <c r="O475" s="1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</row>
    <row r="476" spans="1:26" ht="12.75" customHeight="1" x14ac:dyDescent="0.2">
      <c r="A476" s="29"/>
      <c r="B476" s="29"/>
      <c r="C476" s="29"/>
      <c r="D476" s="29"/>
      <c r="E476" s="29"/>
      <c r="F476" s="29"/>
      <c r="G476" s="29"/>
      <c r="H476" s="29"/>
      <c r="I476" s="29"/>
      <c r="J476" s="29"/>
      <c r="K476" s="135"/>
      <c r="L476" s="1"/>
      <c r="M476" s="1"/>
      <c r="N476" s="29"/>
      <c r="O476" s="1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</row>
    <row r="477" spans="1:26" ht="12.75" customHeight="1" x14ac:dyDescent="0.2">
      <c r="A477" s="29"/>
      <c r="B477" s="29"/>
      <c r="C477" s="29"/>
      <c r="D477" s="29"/>
      <c r="E477" s="29"/>
      <c r="F477" s="29"/>
      <c r="G477" s="29"/>
      <c r="H477" s="29"/>
      <c r="I477" s="29"/>
      <c r="J477" s="29"/>
      <c r="K477" s="135"/>
      <c r="L477" s="1"/>
      <c r="M477" s="1"/>
      <c r="N477" s="29"/>
      <c r="O477" s="1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</row>
    <row r="478" spans="1:26" ht="12.75" customHeight="1" x14ac:dyDescent="0.2">
      <c r="A478" s="29"/>
      <c r="B478" s="29"/>
      <c r="C478" s="29"/>
      <c r="D478" s="29"/>
      <c r="E478" s="29"/>
      <c r="F478" s="29"/>
      <c r="G478" s="29"/>
      <c r="H478" s="29"/>
      <c r="I478" s="29"/>
      <c r="J478" s="29"/>
      <c r="K478" s="135"/>
      <c r="L478" s="1"/>
      <c r="M478" s="1"/>
      <c r="N478" s="29"/>
      <c r="O478" s="1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</row>
    <row r="479" spans="1:26" ht="12.75" customHeight="1" x14ac:dyDescent="0.2">
      <c r="A479" s="29"/>
      <c r="B479" s="29"/>
      <c r="C479" s="29"/>
      <c r="D479" s="29"/>
      <c r="E479" s="29"/>
      <c r="F479" s="29"/>
      <c r="G479" s="29"/>
      <c r="H479" s="29"/>
      <c r="I479" s="29"/>
      <c r="J479" s="29"/>
      <c r="K479" s="135"/>
      <c r="L479" s="1"/>
      <c r="M479" s="1"/>
      <c r="N479" s="29"/>
      <c r="O479" s="1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</row>
    <row r="480" spans="1:26" ht="12.75" customHeight="1" x14ac:dyDescent="0.2">
      <c r="A480" s="29"/>
      <c r="B480" s="29"/>
      <c r="C480" s="29"/>
      <c r="D480" s="29"/>
      <c r="E480" s="29"/>
      <c r="F480" s="29"/>
      <c r="G480" s="29"/>
      <c r="H480" s="29"/>
      <c r="I480" s="29"/>
      <c r="J480" s="29"/>
      <c r="K480" s="135"/>
      <c r="L480" s="1"/>
      <c r="M480" s="1"/>
      <c r="N480" s="29"/>
      <c r="O480" s="1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</row>
    <row r="481" spans="1:26" ht="12.75" customHeight="1" x14ac:dyDescent="0.2">
      <c r="A481" s="29"/>
      <c r="B481" s="29"/>
      <c r="C481" s="29"/>
      <c r="D481" s="29"/>
      <c r="E481" s="29"/>
      <c r="F481" s="29"/>
      <c r="G481" s="29"/>
      <c r="H481" s="29"/>
      <c r="I481" s="29"/>
      <c r="J481" s="29"/>
      <c r="K481" s="135"/>
      <c r="L481" s="1"/>
      <c r="M481" s="1"/>
      <c r="N481" s="29"/>
      <c r="O481" s="1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</row>
    <row r="482" spans="1:26" ht="12.75" customHeight="1" x14ac:dyDescent="0.2">
      <c r="A482" s="29"/>
      <c r="B482" s="29"/>
      <c r="C482" s="29"/>
      <c r="D482" s="29"/>
      <c r="E482" s="29"/>
      <c r="F482" s="29"/>
      <c r="G482" s="29"/>
      <c r="H482" s="29"/>
      <c r="I482" s="29"/>
      <c r="J482" s="29"/>
      <c r="K482" s="135"/>
      <c r="L482" s="1"/>
      <c r="M482" s="1"/>
      <c r="N482" s="29"/>
      <c r="O482" s="1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</row>
    <row r="483" spans="1:26" ht="12.75" customHeight="1" x14ac:dyDescent="0.2">
      <c r="A483" s="29"/>
      <c r="B483" s="29"/>
      <c r="C483" s="29"/>
      <c r="D483" s="29"/>
      <c r="E483" s="29"/>
      <c r="F483" s="29"/>
      <c r="G483" s="29"/>
      <c r="H483" s="29"/>
      <c r="I483" s="29"/>
      <c r="J483" s="29"/>
      <c r="K483" s="135"/>
      <c r="L483" s="1"/>
      <c r="M483" s="1"/>
      <c r="N483" s="29"/>
      <c r="O483" s="1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</row>
    <row r="484" spans="1:26" ht="12.75" customHeight="1" x14ac:dyDescent="0.2">
      <c r="A484" s="29"/>
      <c r="B484" s="29"/>
      <c r="C484" s="29"/>
      <c r="D484" s="29"/>
      <c r="E484" s="29"/>
      <c r="F484" s="29"/>
      <c r="G484" s="29"/>
      <c r="H484" s="29"/>
      <c r="I484" s="29"/>
      <c r="J484" s="29"/>
      <c r="K484" s="135"/>
      <c r="L484" s="1"/>
      <c r="M484" s="1"/>
      <c r="N484" s="29"/>
      <c r="O484" s="1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</row>
    <row r="485" spans="1:26" ht="12.75" customHeight="1" x14ac:dyDescent="0.2">
      <c r="A485" s="29"/>
      <c r="B485" s="29"/>
      <c r="C485" s="29"/>
      <c r="D485" s="29"/>
      <c r="E485" s="29"/>
      <c r="F485" s="29"/>
      <c r="G485" s="29"/>
      <c r="H485" s="29"/>
      <c r="I485" s="29"/>
      <c r="J485" s="29"/>
      <c r="K485" s="135"/>
      <c r="L485" s="1"/>
      <c r="M485" s="1"/>
      <c r="N485" s="29"/>
      <c r="O485" s="1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</row>
    <row r="486" spans="1:26" ht="12.75" customHeight="1" x14ac:dyDescent="0.2">
      <c r="A486" s="29"/>
      <c r="B486" s="29"/>
      <c r="C486" s="29"/>
      <c r="D486" s="29"/>
      <c r="E486" s="29"/>
      <c r="F486" s="29"/>
      <c r="G486" s="29"/>
      <c r="H486" s="29"/>
      <c r="I486" s="29"/>
      <c r="J486" s="29"/>
      <c r="K486" s="135"/>
      <c r="L486" s="1"/>
      <c r="M486" s="1"/>
      <c r="N486" s="29"/>
      <c r="O486" s="1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</row>
    <row r="487" spans="1:26" ht="12.75" customHeight="1" x14ac:dyDescent="0.2">
      <c r="A487" s="29"/>
      <c r="B487" s="29"/>
      <c r="C487" s="29"/>
      <c r="D487" s="29"/>
      <c r="E487" s="29"/>
      <c r="F487" s="29"/>
      <c r="G487" s="29"/>
      <c r="H487" s="29"/>
      <c r="I487" s="29"/>
      <c r="J487" s="29"/>
      <c r="K487" s="135"/>
      <c r="L487" s="1"/>
      <c r="M487" s="1"/>
      <c r="N487" s="29"/>
      <c r="O487" s="1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</row>
    <row r="488" spans="1:26" ht="12.75" customHeight="1" x14ac:dyDescent="0.2">
      <c r="A488" s="29"/>
      <c r="B488" s="29"/>
      <c r="C488" s="29"/>
      <c r="D488" s="29"/>
      <c r="E488" s="29"/>
      <c r="F488" s="29"/>
      <c r="G488" s="29"/>
      <c r="H488" s="29"/>
      <c r="I488" s="29"/>
      <c r="J488" s="29"/>
      <c r="K488" s="135"/>
      <c r="L488" s="1"/>
      <c r="M488" s="1"/>
      <c r="N488" s="29"/>
      <c r="O488" s="1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</row>
    <row r="489" spans="1:26" ht="12.75" customHeight="1" x14ac:dyDescent="0.2">
      <c r="A489" s="29"/>
      <c r="B489" s="29"/>
      <c r="C489" s="29"/>
      <c r="D489" s="29"/>
      <c r="E489" s="29"/>
      <c r="F489" s="29"/>
      <c r="G489" s="29"/>
      <c r="H489" s="29"/>
      <c r="I489" s="29"/>
      <c r="J489" s="29"/>
      <c r="K489" s="135"/>
      <c r="L489" s="1"/>
      <c r="M489" s="1"/>
      <c r="N489" s="29"/>
      <c r="O489" s="1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</row>
    <row r="490" spans="1:26" ht="12.75" customHeight="1" x14ac:dyDescent="0.2">
      <c r="A490" s="29"/>
      <c r="B490" s="29"/>
      <c r="C490" s="29"/>
      <c r="D490" s="29"/>
      <c r="E490" s="29"/>
      <c r="F490" s="29"/>
      <c r="G490" s="29"/>
      <c r="H490" s="29"/>
      <c r="I490" s="29"/>
      <c r="J490" s="29"/>
      <c r="K490" s="135"/>
      <c r="L490" s="1"/>
      <c r="M490" s="1"/>
      <c r="N490" s="29"/>
      <c r="O490" s="1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</row>
    <row r="491" spans="1:26" ht="12.75" customHeight="1" x14ac:dyDescent="0.2">
      <c r="A491" s="29"/>
      <c r="B491" s="29"/>
      <c r="C491" s="29"/>
      <c r="D491" s="29"/>
      <c r="E491" s="29"/>
      <c r="F491" s="29"/>
      <c r="G491" s="29"/>
      <c r="H491" s="29"/>
      <c r="I491" s="29"/>
      <c r="J491" s="29"/>
      <c r="K491" s="135"/>
      <c r="L491" s="1"/>
      <c r="M491" s="1"/>
      <c r="N491" s="29"/>
      <c r="O491" s="1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</row>
    <row r="492" spans="1:26" ht="12.75" customHeight="1" x14ac:dyDescent="0.2">
      <c r="A492" s="29"/>
      <c r="B492" s="29"/>
      <c r="C492" s="29"/>
      <c r="D492" s="29"/>
      <c r="E492" s="29"/>
      <c r="F492" s="29"/>
      <c r="G492" s="29"/>
      <c r="H492" s="29"/>
      <c r="I492" s="29"/>
      <c r="J492" s="29"/>
      <c r="K492" s="135"/>
      <c r="L492" s="1"/>
      <c r="M492" s="1"/>
      <c r="N492" s="29"/>
      <c r="O492" s="1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</row>
    <row r="493" spans="1:26" ht="12.75" customHeight="1" x14ac:dyDescent="0.2">
      <c r="A493" s="29"/>
      <c r="B493" s="29"/>
      <c r="C493" s="29"/>
      <c r="D493" s="29"/>
      <c r="E493" s="29"/>
      <c r="F493" s="29"/>
      <c r="G493" s="29"/>
      <c r="H493" s="29"/>
      <c r="I493" s="29"/>
      <c r="J493" s="29"/>
      <c r="K493" s="135"/>
      <c r="L493" s="1"/>
      <c r="M493" s="1"/>
      <c r="N493" s="29"/>
      <c r="O493" s="1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</row>
    <row r="494" spans="1:26" ht="12.75" customHeight="1" x14ac:dyDescent="0.2">
      <c r="A494" s="29"/>
      <c r="B494" s="29"/>
      <c r="C494" s="29"/>
      <c r="D494" s="29"/>
      <c r="E494" s="29"/>
      <c r="F494" s="29"/>
      <c r="G494" s="29"/>
      <c r="H494" s="29"/>
      <c r="I494" s="29"/>
      <c r="J494" s="29"/>
      <c r="K494" s="135"/>
      <c r="L494" s="1"/>
      <c r="M494" s="1"/>
      <c r="N494" s="29"/>
      <c r="O494" s="1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</row>
    <row r="495" spans="1:26" ht="12.75" customHeight="1" x14ac:dyDescent="0.2">
      <c r="A495" s="29"/>
      <c r="B495" s="29"/>
      <c r="C495" s="29"/>
      <c r="D495" s="29"/>
      <c r="E495" s="29"/>
      <c r="F495" s="29"/>
      <c r="G495" s="29"/>
      <c r="H495" s="29"/>
      <c r="I495" s="29"/>
      <c r="J495" s="29"/>
      <c r="K495" s="135"/>
      <c r="L495" s="1"/>
      <c r="M495" s="1"/>
      <c r="N495" s="29"/>
      <c r="O495" s="1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</row>
    <row r="496" spans="1:26" ht="12.75" customHeight="1" x14ac:dyDescent="0.2">
      <c r="A496" s="29"/>
      <c r="B496" s="29"/>
      <c r="C496" s="29"/>
      <c r="D496" s="29"/>
      <c r="E496" s="29"/>
      <c r="F496" s="29"/>
      <c r="G496" s="29"/>
      <c r="H496" s="29"/>
      <c r="I496" s="29"/>
      <c r="J496" s="29"/>
      <c r="K496" s="135"/>
      <c r="L496" s="1"/>
      <c r="M496" s="1"/>
      <c r="N496" s="29"/>
      <c r="O496" s="1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</row>
    <row r="497" spans="1:26" ht="12.75" customHeight="1" x14ac:dyDescent="0.2">
      <c r="A497" s="29"/>
      <c r="B497" s="29"/>
      <c r="C497" s="29"/>
      <c r="D497" s="29"/>
      <c r="E497" s="29"/>
      <c r="F497" s="29"/>
      <c r="G497" s="29"/>
      <c r="H497" s="29"/>
      <c r="I497" s="29"/>
      <c r="J497" s="29"/>
      <c r="K497" s="135"/>
      <c r="L497" s="1"/>
      <c r="M497" s="1"/>
      <c r="N497" s="29"/>
      <c r="O497" s="1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</row>
    <row r="498" spans="1:26" ht="12.75" customHeight="1" x14ac:dyDescent="0.2">
      <c r="A498" s="29"/>
      <c r="B498" s="29"/>
      <c r="C498" s="29"/>
      <c r="D498" s="29"/>
      <c r="E498" s="29"/>
      <c r="F498" s="29"/>
      <c r="G498" s="29"/>
      <c r="H498" s="29"/>
      <c r="I498" s="29"/>
      <c r="J498" s="29"/>
      <c r="K498" s="135"/>
      <c r="L498" s="1"/>
      <c r="M498" s="1"/>
      <c r="N498" s="29"/>
      <c r="O498" s="1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</row>
    <row r="499" spans="1:26" ht="12.75" customHeight="1" x14ac:dyDescent="0.2">
      <c r="A499" s="29"/>
      <c r="B499" s="29"/>
      <c r="C499" s="29"/>
      <c r="D499" s="29"/>
      <c r="E499" s="29"/>
      <c r="F499" s="29"/>
      <c r="G499" s="29"/>
      <c r="H499" s="29"/>
      <c r="I499" s="29"/>
      <c r="J499" s="29"/>
      <c r="K499" s="135"/>
      <c r="L499" s="1"/>
      <c r="M499" s="1"/>
      <c r="N499" s="29"/>
      <c r="O499" s="1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</row>
    <row r="500" spans="1:26" ht="12.75" customHeight="1" x14ac:dyDescent="0.2">
      <c r="A500" s="29"/>
      <c r="B500" s="29"/>
      <c r="C500" s="29"/>
      <c r="D500" s="29"/>
      <c r="E500" s="29"/>
      <c r="F500" s="29"/>
      <c r="G500" s="29"/>
      <c r="H500" s="29"/>
      <c r="I500" s="29"/>
      <c r="J500" s="29"/>
      <c r="K500" s="135"/>
      <c r="L500" s="1"/>
      <c r="M500" s="1"/>
      <c r="N500" s="29"/>
      <c r="O500" s="1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</row>
    <row r="501" spans="1:26" ht="12.75" customHeight="1" x14ac:dyDescent="0.2">
      <c r="A501" s="29"/>
      <c r="B501" s="29"/>
      <c r="C501" s="29"/>
      <c r="D501" s="29"/>
      <c r="E501" s="29"/>
      <c r="F501" s="29"/>
      <c r="G501" s="29"/>
      <c r="H501" s="29"/>
      <c r="I501" s="29"/>
      <c r="J501" s="29"/>
      <c r="K501" s="135"/>
      <c r="L501" s="1"/>
      <c r="M501" s="1"/>
      <c r="N501" s="29"/>
      <c r="O501" s="1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</row>
    <row r="502" spans="1:26" ht="12.75" customHeight="1" x14ac:dyDescent="0.2">
      <c r="A502" s="29"/>
      <c r="B502" s="29"/>
      <c r="C502" s="29"/>
      <c r="D502" s="29"/>
      <c r="E502" s="29"/>
      <c r="F502" s="29"/>
      <c r="G502" s="29"/>
      <c r="H502" s="29"/>
      <c r="I502" s="29"/>
      <c r="J502" s="29"/>
      <c r="K502" s="135"/>
      <c r="L502" s="1"/>
      <c r="M502" s="1"/>
      <c r="N502" s="29"/>
      <c r="O502" s="1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</row>
    <row r="503" spans="1:26" ht="12.75" customHeight="1" x14ac:dyDescent="0.2">
      <c r="A503" s="29"/>
      <c r="B503" s="29"/>
      <c r="C503" s="29"/>
      <c r="D503" s="29"/>
      <c r="E503" s="29"/>
      <c r="F503" s="29"/>
      <c r="G503" s="29"/>
      <c r="H503" s="29"/>
      <c r="I503" s="29"/>
      <c r="J503" s="29"/>
      <c r="K503" s="135"/>
      <c r="L503" s="1"/>
      <c r="M503" s="1"/>
      <c r="N503" s="29"/>
      <c r="O503" s="1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</row>
    <row r="504" spans="1:26" ht="12.75" customHeight="1" x14ac:dyDescent="0.2">
      <c r="A504" s="29"/>
      <c r="B504" s="29"/>
      <c r="C504" s="29"/>
      <c r="D504" s="29"/>
      <c r="E504" s="29"/>
      <c r="F504" s="29"/>
      <c r="G504" s="29"/>
      <c r="H504" s="29"/>
      <c r="I504" s="29"/>
      <c r="J504" s="29"/>
      <c r="K504" s="135"/>
      <c r="L504" s="1"/>
      <c r="M504" s="1"/>
      <c r="N504" s="29"/>
      <c r="O504" s="1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</row>
    <row r="505" spans="1:26" ht="12.75" customHeight="1" x14ac:dyDescent="0.2">
      <c r="A505" s="29"/>
      <c r="B505" s="29"/>
      <c r="C505" s="29"/>
      <c r="D505" s="29"/>
      <c r="E505" s="29"/>
      <c r="F505" s="29"/>
      <c r="G505" s="29"/>
      <c r="H505" s="29"/>
      <c r="I505" s="29"/>
      <c r="J505" s="29"/>
      <c r="K505" s="135"/>
      <c r="L505" s="1"/>
      <c r="M505" s="1"/>
      <c r="N505" s="29"/>
      <c r="O505" s="1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</row>
    <row r="506" spans="1:26" ht="12.75" customHeight="1" x14ac:dyDescent="0.2">
      <c r="A506" s="29"/>
      <c r="B506" s="29"/>
      <c r="C506" s="29"/>
      <c r="D506" s="29"/>
      <c r="E506" s="29"/>
      <c r="F506" s="29"/>
      <c r="G506" s="29"/>
      <c r="H506" s="29"/>
      <c r="I506" s="29"/>
      <c r="J506" s="29"/>
      <c r="K506" s="135"/>
      <c r="L506" s="1"/>
      <c r="M506" s="1"/>
      <c r="N506" s="29"/>
      <c r="O506" s="1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</row>
    <row r="507" spans="1:26" ht="12.75" customHeight="1" x14ac:dyDescent="0.2">
      <c r="A507" s="29"/>
      <c r="B507" s="29"/>
      <c r="C507" s="29"/>
      <c r="D507" s="29"/>
      <c r="E507" s="29"/>
      <c r="F507" s="29"/>
      <c r="G507" s="29"/>
      <c r="H507" s="29"/>
      <c r="I507" s="29"/>
      <c r="J507" s="29"/>
      <c r="K507" s="135"/>
      <c r="L507" s="1"/>
      <c r="M507" s="1"/>
      <c r="N507" s="29"/>
      <c r="O507" s="1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</row>
    <row r="508" spans="1:26" ht="12.75" customHeight="1" x14ac:dyDescent="0.2">
      <c r="A508" s="29"/>
      <c r="B508" s="29"/>
      <c r="C508" s="29"/>
      <c r="D508" s="29"/>
      <c r="E508" s="29"/>
      <c r="F508" s="29"/>
      <c r="G508" s="29"/>
      <c r="H508" s="29"/>
      <c r="I508" s="29"/>
      <c r="J508" s="29"/>
      <c r="K508" s="135"/>
      <c r="L508" s="1"/>
      <c r="M508" s="1"/>
      <c r="N508" s="29"/>
      <c r="O508" s="1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</row>
    <row r="509" spans="1:26" ht="12.75" customHeight="1" x14ac:dyDescent="0.2">
      <c r="A509" s="29"/>
      <c r="B509" s="29"/>
      <c r="C509" s="29"/>
      <c r="D509" s="29"/>
      <c r="E509" s="29"/>
      <c r="F509" s="29"/>
      <c r="G509" s="29"/>
      <c r="H509" s="29"/>
      <c r="I509" s="29"/>
      <c r="J509" s="29"/>
      <c r="K509" s="135"/>
      <c r="L509" s="1"/>
      <c r="M509" s="1"/>
      <c r="N509" s="29"/>
      <c r="O509" s="1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</row>
    <row r="510" spans="1:26" ht="12.75" customHeight="1" x14ac:dyDescent="0.2">
      <c r="A510" s="29"/>
      <c r="B510" s="29"/>
      <c r="C510" s="29"/>
      <c r="D510" s="29"/>
      <c r="E510" s="29"/>
      <c r="F510" s="29"/>
      <c r="G510" s="29"/>
      <c r="H510" s="29"/>
      <c r="I510" s="29"/>
      <c r="J510" s="29"/>
      <c r="K510" s="135"/>
      <c r="L510" s="1"/>
      <c r="M510" s="1"/>
      <c r="N510" s="29"/>
      <c r="O510" s="1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</row>
    <row r="511" spans="1:26" ht="12.75" customHeight="1" x14ac:dyDescent="0.2">
      <c r="A511" s="29"/>
      <c r="B511" s="29"/>
      <c r="C511" s="29"/>
      <c r="D511" s="29"/>
      <c r="E511" s="29"/>
      <c r="F511" s="29"/>
      <c r="G511" s="29"/>
      <c r="H511" s="29"/>
      <c r="I511" s="29"/>
      <c r="J511" s="29"/>
      <c r="K511" s="135"/>
      <c r="L511" s="1"/>
      <c r="M511" s="1"/>
      <c r="N511" s="29"/>
      <c r="O511" s="1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</row>
    <row r="512" spans="1:26" ht="12.75" customHeight="1" x14ac:dyDescent="0.2">
      <c r="A512" s="29"/>
      <c r="B512" s="29"/>
      <c r="C512" s="29"/>
      <c r="D512" s="29"/>
      <c r="E512" s="29"/>
      <c r="F512" s="29"/>
      <c r="G512" s="29"/>
      <c r="H512" s="29"/>
      <c r="I512" s="29"/>
      <c r="J512" s="29"/>
      <c r="K512" s="135"/>
      <c r="L512" s="1"/>
      <c r="M512" s="1"/>
      <c r="N512" s="29"/>
      <c r="O512" s="1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</row>
    <row r="513" spans="1:26" ht="12.75" customHeight="1" x14ac:dyDescent="0.2">
      <c r="A513" s="29"/>
      <c r="B513" s="29"/>
      <c r="C513" s="29"/>
      <c r="D513" s="29"/>
      <c r="E513" s="29"/>
      <c r="F513" s="29"/>
      <c r="G513" s="29"/>
      <c r="H513" s="29"/>
      <c r="I513" s="29"/>
      <c r="J513" s="29"/>
      <c r="K513" s="135"/>
      <c r="L513" s="1"/>
      <c r="M513" s="1"/>
      <c r="N513" s="29"/>
      <c r="O513" s="1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</row>
    <row r="514" spans="1:26" ht="12.75" customHeight="1" x14ac:dyDescent="0.2">
      <c r="A514" s="29"/>
      <c r="B514" s="29"/>
      <c r="C514" s="29"/>
      <c r="D514" s="29"/>
      <c r="E514" s="29"/>
      <c r="F514" s="29"/>
      <c r="G514" s="29"/>
      <c r="H514" s="29"/>
      <c r="I514" s="29"/>
      <c r="J514" s="29"/>
      <c r="K514" s="135"/>
      <c r="L514" s="1"/>
      <c r="M514" s="1"/>
      <c r="N514" s="29"/>
      <c r="O514" s="1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</row>
    <row r="515" spans="1:26" ht="12.75" customHeight="1" x14ac:dyDescent="0.2">
      <c r="A515" s="29"/>
      <c r="B515" s="29"/>
      <c r="C515" s="29"/>
      <c r="D515" s="29"/>
      <c r="E515" s="29"/>
      <c r="F515" s="29"/>
      <c r="G515" s="29"/>
      <c r="H515" s="29"/>
      <c r="I515" s="29"/>
      <c r="J515" s="29"/>
      <c r="K515" s="135"/>
      <c r="L515" s="1"/>
      <c r="M515" s="1"/>
      <c r="N515" s="29"/>
      <c r="O515" s="1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</row>
    <row r="516" spans="1:26" ht="12.75" customHeight="1" x14ac:dyDescent="0.2">
      <c r="A516" s="29"/>
      <c r="B516" s="29"/>
      <c r="C516" s="29"/>
      <c r="D516" s="29"/>
      <c r="E516" s="29"/>
      <c r="F516" s="29"/>
      <c r="G516" s="29"/>
      <c r="H516" s="29"/>
      <c r="I516" s="29"/>
      <c r="J516" s="29"/>
      <c r="K516" s="135"/>
      <c r="L516" s="1"/>
      <c r="M516" s="1"/>
      <c r="N516" s="29"/>
      <c r="O516" s="1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</row>
    <row r="517" spans="1:26" ht="12.75" customHeight="1" x14ac:dyDescent="0.2">
      <c r="A517" s="29"/>
      <c r="B517" s="29"/>
      <c r="C517" s="29"/>
      <c r="D517" s="29"/>
      <c r="E517" s="29"/>
      <c r="F517" s="29"/>
      <c r="G517" s="29"/>
      <c r="H517" s="29"/>
      <c r="I517" s="29"/>
      <c r="J517" s="29"/>
      <c r="K517" s="135"/>
      <c r="L517" s="1"/>
      <c r="M517" s="1"/>
      <c r="N517" s="29"/>
      <c r="O517" s="1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</row>
    <row r="518" spans="1:26" ht="12.75" customHeight="1" x14ac:dyDescent="0.2">
      <c r="A518" s="29"/>
      <c r="B518" s="29"/>
      <c r="C518" s="29"/>
      <c r="D518" s="29"/>
      <c r="E518" s="29"/>
      <c r="F518" s="29"/>
      <c r="G518" s="29"/>
      <c r="H518" s="29"/>
      <c r="I518" s="29"/>
      <c r="J518" s="29"/>
      <c r="K518" s="135"/>
      <c r="L518" s="1"/>
      <c r="M518" s="1"/>
      <c r="N518" s="29"/>
      <c r="O518" s="1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</row>
    <row r="519" spans="1:26" ht="12.75" customHeight="1" x14ac:dyDescent="0.2">
      <c r="A519" s="29"/>
      <c r="B519" s="29"/>
      <c r="C519" s="29"/>
      <c r="D519" s="29"/>
      <c r="E519" s="29"/>
      <c r="F519" s="29"/>
      <c r="G519" s="29"/>
      <c r="H519" s="29"/>
      <c r="I519" s="29"/>
      <c r="J519" s="29"/>
      <c r="K519" s="135"/>
      <c r="L519" s="1"/>
      <c r="M519" s="1"/>
      <c r="N519" s="29"/>
      <c r="O519" s="1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</row>
    <row r="520" spans="1:26" ht="12.75" customHeight="1" x14ac:dyDescent="0.2">
      <c r="A520" s="29"/>
      <c r="B520" s="29"/>
      <c r="C520" s="29"/>
      <c r="D520" s="29"/>
      <c r="E520" s="29"/>
      <c r="F520" s="29"/>
      <c r="G520" s="29"/>
      <c r="H520" s="29"/>
      <c r="I520" s="29"/>
      <c r="J520" s="29"/>
      <c r="K520" s="135"/>
      <c r="L520" s="1"/>
      <c r="M520" s="1"/>
      <c r="N520" s="29"/>
      <c r="O520" s="1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</row>
    <row r="521" spans="1:26" ht="12.75" customHeight="1" x14ac:dyDescent="0.2">
      <c r="A521" s="29"/>
      <c r="B521" s="29"/>
      <c r="C521" s="29"/>
      <c r="D521" s="29"/>
      <c r="E521" s="29"/>
      <c r="F521" s="29"/>
      <c r="G521" s="29"/>
      <c r="H521" s="29"/>
      <c r="I521" s="29"/>
      <c r="J521" s="29"/>
      <c r="K521" s="135"/>
      <c r="L521" s="1"/>
      <c r="M521" s="1"/>
      <c r="N521" s="29"/>
      <c r="O521" s="1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</row>
    <row r="522" spans="1:26" ht="12.75" customHeight="1" x14ac:dyDescent="0.2">
      <c r="A522" s="29"/>
      <c r="B522" s="29"/>
      <c r="C522" s="29"/>
      <c r="D522" s="29"/>
      <c r="E522" s="29"/>
      <c r="F522" s="29"/>
      <c r="G522" s="29"/>
      <c r="H522" s="29"/>
      <c r="I522" s="29"/>
      <c r="J522" s="29"/>
      <c r="K522" s="135"/>
      <c r="L522" s="1"/>
      <c r="M522" s="1"/>
      <c r="N522" s="29"/>
      <c r="O522" s="1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</row>
    <row r="523" spans="1:26" ht="12.75" customHeight="1" x14ac:dyDescent="0.2">
      <c r="A523" s="29"/>
      <c r="B523" s="29"/>
      <c r="C523" s="29"/>
      <c r="D523" s="29"/>
      <c r="E523" s="29"/>
      <c r="F523" s="29"/>
      <c r="G523" s="29"/>
      <c r="H523" s="29"/>
      <c r="I523" s="29"/>
      <c r="J523" s="29"/>
      <c r="K523" s="135"/>
      <c r="L523" s="1"/>
      <c r="M523" s="1"/>
      <c r="N523" s="29"/>
      <c r="O523" s="1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</row>
    <row r="524" spans="1:26" ht="12.75" customHeight="1" x14ac:dyDescent="0.2">
      <c r="A524" s="29"/>
      <c r="B524" s="29"/>
      <c r="C524" s="29"/>
      <c r="D524" s="29"/>
      <c r="E524" s="29"/>
      <c r="F524" s="29"/>
      <c r="G524" s="29"/>
      <c r="H524" s="29"/>
      <c r="I524" s="29"/>
      <c r="J524" s="29"/>
      <c r="K524" s="135"/>
      <c r="L524" s="1"/>
      <c r="M524" s="1"/>
      <c r="N524" s="29"/>
      <c r="O524" s="1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</row>
    <row r="525" spans="1:26" ht="12.75" customHeight="1" x14ac:dyDescent="0.2">
      <c r="A525" s="29"/>
      <c r="B525" s="29"/>
      <c r="C525" s="29"/>
      <c r="D525" s="29"/>
      <c r="E525" s="29"/>
      <c r="F525" s="29"/>
      <c r="G525" s="29"/>
      <c r="H525" s="29"/>
      <c r="I525" s="29"/>
      <c r="J525" s="29"/>
      <c r="K525" s="135"/>
      <c r="L525" s="1"/>
      <c r="M525" s="1"/>
      <c r="N525" s="29"/>
      <c r="O525" s="1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</row>
    <row r="526" spans="1:26" ht="12.75" customHeight="1" x14ac:dyDescent="0.2">
      <c r="A526" s="29"/>
      <c r="B526" s="29"/>
      <c r="C526" s="29"/>
      <c r="D526" s="29"/>
      <c r="E526" s="29"/>
      <c r="F526" s="29"/>
      <c r="G526" s="29"/>
      <c r="H526" s="29"/>
      <c r="I526" s="29"/>
      <c r="J526" s="29"/>
      <c r="K526" s="135"/>
      <c r="L526" s="1"/>
      <c r="M526" s="1"/>
      <c r="N526" s="29"/>
      <c r="O526" s="1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</row>
    <row r="527" spans="1:26" ht="12.75" customHeight="1" x14ac:dyDescent="0.2">
      <c r="A527" s="29"/>
      <c r="B527" s="29"/>
      <c r="C527" s="29"/>
      <c r="D527" s="29"/>
      <c r="E527" s="29"/>
      <c r="F527" s="29"/>
      <c r="G527" s="29"/>
      <c r="H527" s="29"/>
      <c r="I527" s="29"/>
      <c r="J527" s="29"/>
      <c r="K527" s="135"/>
      <c r="L527" s="1"/>
      <c r="M527" s="1"/>
      <c r="N527" s="29"/>
      <c r="O527" s="1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</row>
    <row r="528" spans="1:26" ht="12.75" customHeight="1" x14ac:dyDescent="0.2">
      <c r="A528" s="29"/>
      <c r="B528" s="29"/>
      <c r="C528" s="29"/>
      <c r="D528" s="29"/>
      <c r="E528" s="29"/>
      <c r="F528" s="29"/>
      <c r="G528" s="29"/>
      <c r="H528" s="29"/>
      <c r="I528" s="29"/>
      <c r="J528" s="29"/>
      <c r="K528" s="135"/>
      <c r="L528" s="1"/>
      <c r="M528" s="1"/>
      <c r="N528" s="29"/>
      <c r="O528" s="1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</row>
    <row r="529" spans="1:26" ht="12.75" customHeight="1" x14ac:dyDescent="0.2">
      <c r="A529" s="29"/>
      <c r="B529" s="29"/>
      <c r="C529" s="29"/>
      <c r="D529" s="29"/>
      <c r="E529" s="29"/>
      <c r="F529" s="29"/>
      <c r="G529" s="29"/>
      <c r="H529" s="29"/>
      <c r="I529" s="29"/>
      <c r="J529" s="29"/>
      <c r="K529" s="135"/>
      <c r="L529" s="1"/>
      <c r="M529" s="1"/>
      <c r="N529" s="29"/>
      <c r="O529" s="1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</row>
    <row r="530" spans="1:26" ht="12.75" customHeight="1" x14ac:dyDescent="0.2">
      <c r="A530" s="29"/>
      <c r="B530" s="29"/>
      <c r="C530" s="29"/>
      <c r="D530" s="29"/>
      <c r="E530" s="29"/>
      <c r="F530" s="29"/>
      <c r="G530" s="29"/>
      <c r="H530" s="29"/>
      <c r="I530" s="29"/>
      <c r="J530" s="29"/>
      <c r="K530" s="135"/>
      <c r="L530" s="1"/>
      <c r="M530" s="1"/>
      <c r="N530" s="29"/>
      <c r="O530" s="1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</row>
    <row r="531" spans="1:26" ht="12.75" customHeight="1" x14ac:dyDescent="0.2">
      <c r="A531" s="29"/>
      <c r="B531" s="29"/>
      <c r="C531" s="29"/>
      <c r="D531" s="29"/>
      <c r="E531" s="29"/>
      <c r="F531" s="29"/>
      <c r="G531" s="29"/>
      <c r="H531" s="29"/>
      <c r="I531" s="29"/>
      <c r="J531" s="29"/>
      <c r="K531" s="135"/>
      <c r="L531" s="1"/>
      <c r="M531" s="1"/>
      <c r="N531" s="29"/>
      <c r="O531" s="1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</row>
    <row r="532" spans="1:26" ht="12.75" customHeight="1" x14ac:dyDescent="0.2">
      <c r="A532" s="29"/>
      <c r="B532" s="29"/>
      <c r="C532" s="29"/>
      <c r="D532" s="29"/>
      <c r="E532" s="29"/>
      <c r="F532" s="29"/>
      <c r="G532" s="29"/>
      <c r="H532" s="29"/>
      <c r="I532" s="29"/>
      <c r="J532" s="29"/>
      <c r="K532" s="135"/>
      <c r="L532" s="1"/>
      <c r="M532" s="1"/>
      <c r="N532" s="29"/>
      <c r="O532" s="1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</row>
    <row r="533" spans="1:26" ht="12.75" customHeight="1" x14ac:dyDescent="0.2">
      <c r="A533" s="29"/>
      <c r="B533" s="29"/>
      <c r="C533" s="29"/>
      <c r="D533" s="29"/>
      <c r="E533" s="29"/>
      <c r="F533" s="29"/>
      <c r="G533" s="29"/>
      <c r="H533" s="29"/>
      <c r="I533" s="29"/>
      <c r="J533" s="29"/>
      <c r="K533" s="135"/>
      <c r="L533" s="1"/>
      <c r="M533" s="1"/>
      <c r="N533" s="29"/>
      <c r="O533" s="1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</row>
    <row r="534" spans="1:26" ht="12.75" customHeight="1" x14ac:dyDescent="0.2">
      <c r="A534" s="29"/>
      <c r="B534" s="29"/>
      <c r="C534" s="29"/>
      <c r="D534" s="29"/>
      <c r="E534" s="29"/>
      <c r="F534" s="29"/>
      <c r="G534" s="29"/>
      <c r="H534" s="29"/>
      <c r="I534" s="29"/>
      <c r="J534" s="29"/>
      <c r="K534" s="135"/>
      <c r="L534" s="1"/>
      <c r="M534" s="1"/>
      <c r="N534" s="29"/>
      <c r="O534" s="1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</row>
    <row r="535" spans="1:26" ht="12.75" customHeight="1" x14ac:dyDescent="0.2">
      <c r="A535" s="29"/>
      <c r="B535" s="29"/>
      <c r="C535" s="29"/>
      <c r="D535" s="29"/>
      <c r="E535" s="29"/>
      <c r="F535" s="29"/>
      <c r="G535" s="29"/>
      <c r="H535" s="29"/>
      <c r="I535" s="29"/>
      <c r="J535" s="29"/>
      <c r="K535" s="135"/>
      <c r="L535" s="1"/>
      <c r="M535" s="1"/>
      <c r="N535" s="29"/>
      <c r="O535" s="1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</row>
    <row r="536" spans="1:26" ht="12.75" customHeight="1" x14ac:dyDescent="0.2">
      <c r="A536" s="29"/>
      <c r="B536" s="29"/>
      <c r="C536" s="29"/>
      <c r="D536" s="29"/>
      <c r="E536" s="29"/>
      <c r="F536" s="29"/>
      <c r="G536" s="29"/>
      <c r="H536" s="29"/>
      <c r="I536" s="29"/>
      <c r="J536" s="29"/>
      <c r="K536" s="135"/>
      <c r="L536" s="1"/>
      <c r="M536" s="1"/>
      <c r="N536" s="29"/>
      <c r="O536" s="1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</row>
    <row r="537" spans="1:26" ht="12.75" customHeight="1" x14ac:dyDescent="0.2">
      <c r="A537" s="29"/>
      <c r="B537" s="29"/>
      <c r="C537" s="29"/>
      <c r="D537" s="29"/>
      <c r="E537" s="29"/>
      <c r="F537" s="29"/>
      <c r="G537" s="29"/>
      <c r="H537" s="29"/>
      <c r="I537" s="29"/>
      <c r="J537" s="29"/>
      <c r="K537" s="135"/>
      <c r="L537" s="1"/>
      <c r="M537" s="1"/>
      <c r="N537" s="29"/>
      <c r="O537" s="1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</row>
    <row r="538" spans="1:26" ht="12.75" customHeight="1" x14ac:dyDescent="0.2">
      <c r="A538" s="29"/>
      <c r="B538" s="29"/>
      <c r="C538" s="29"/>
      <c r="D538" s="29"/>
      <c r="E538" s="29"/>
      <c r="F538" s="29"/>
      <c r="G538" s="29"/>
      <c r="H538" s="29"/>
      <c r="I538" s="29"/>
      <c r="J538" s="29"/>
      <c r="K538" s="135"/>
      <c r="L538" s="1"/>
      <c r="M538" s="1"/>
      <c r="N538" s="29"/>
      <c r="O538" s="1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</row>
    <row r="539" spans="1:26" ht="12.75" customHeight="1" x14ac:dyDescent="0.2">
      <c r="A539" s="29"/>
      <c r="B539" s="29"/>
      <c r="C539" s="29"/>
      <c r="D539" s="29"/>
      <c r="E539" s="29"/>
      <c r="F539" s="29"/>
      <c r="G539" s="29"/>
      <c r="H539" s="29"/>
      <c r="I539" s="29"/>
      <c r="J539" s="29"/>
      <c r="K539" s="135"/>
      <c r="L539" s="1"/>
      <c r="M539" s="1"/>
      <c r="N539" s="29"/>
      <c r="O539" s="1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</row>
    <row r="540" spans="1:26" ht="12.75" customHeight="1" x14ac:dyDescent="0.2">
      <c r="A540" s="29"/>
      <c r="B540" s="29"/>
      <c r="C540" s="29"/>
      <c r="D540" s="29"/>
      <c r="E540" s="29"/>
      <c r="F540" s="29"/>
      <c r="G540" s="29"/>
      <c r="H540" s="29"/>
      <c r="I540" s="29"/>
      <c r="J540" s="29"/>
      <c r="K540" s="135"/>
      <c r="L540" s="1"/>
      <c r="M540" s="1"/>
      <c r="N540" s="29"/>
      <c r="O540" s="1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</row>
    <row r="541" spans="1:26" ht="12.75" customHeight="1" x14ac:dyDescent="0.2">
      <c r="A541" s="29"/>
      <c r="B541" s="29"/>
      <c r="C541" s="29"/>
      <c r="D541" s="29"/>
      <c r="E541" s="29"/>
      <c r="F541" s="29"/>
      <c r="G541" s="29"/>
      <c r="H541" s="29"/>
      <c r="I541" s="29"/>
      <c r="J541" s="29"/>
      <c r="K541" s="135"/>
      <c r="L541" s="1"/>
      <c r="M541" s="1"/>
      <c r="N541" s="29"/>
      <c r="O541" s="1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</row>
    <row r="542" spans="1:26" ht="12.75" customHeight="1" x14ac:dyDescent="0.2">
      <c r="A542" s="29"/>
      <c r="B542" s="29"/>
      <c r="C542" s="29"/>
      <c r="D542" s="29"/>
      <c r="E542" s="29"/>
      <c r="F542" s="29"/>
      <c r="G542" s="29"/>
      <c r="H542" s="29"/>
      <c r="I542" s="29"/>
      <c r="J542" s="29"/>
      <c r="K542" s="135"/>
      <c r="L542" s="1"/>
      <c r="M542" s="1"/>
      <c r="N542" s="29"/>
      <c r="O542" s="1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</row>
    <row r="543" spans="1:26" ht="12.75" customHeight="1" x14ac:dyDescent="0.2">
      <c r="A543" s="29"/>
      <c r="B543" s="29"/>
      <c r="C543" s="29"/>
      <c r="D543" s="29"/>
      <c r="E543" s="29"/>
      <c r="F543" s="29"/>
      <c r="G543" s="29"/>
      <c r="H543" s="29"/>
      <c r="I543" s="29"/>
      <c r="J543" s="29"/>
      <c r="K543" s="135"/>
      <c r="L543" s="1"/>
      <c r="M543" s="1"/>
      <c r="N543" s="29"/>
      <c r="O543" s="1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</row>
    <row r="544" spans="1:26" ht="12.75" customHeight="1" x14ac:dyDescent="0.2">
      <c r="A544" s="29"/>
      <c r="B544" s="29"/>
      <c r="C544" s="29"/>
      <c r="D544" s="29"/>
      <c r="E544" s="29"/>
      <c r="F544" s="29"/>
      <c r="G544" s="29"/>
      <c r="H544" s="29"/>
      <c r="I544" s="29"/>
      <c r="J544" s="29"/>
      <c r="K544" s="135"/>
      <c r="L544" s="1"/>
      <c r="M544" s="1"/>
      <c r="N544" s="29"/>
      <c r="O544" s="1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</row>
    <row r="545" spans="1:26" ht="12.75" customHeight="1" x14ac:dyDescent="0.2">
      <c r="A545" s="29"/>
      <c r="B545" s="29"/>
      <c r="C545" s="29"/>
      <c r="D545" s="29"/>
      <c r="E545" s="29"/>
      <c r="F545" s="29"/>
      <c r="G545" s="29"/>
      <c r="H545" s="29"/>
      <c r="I545" s="29"/>
      <c r="J545" s="29"/>
      <c r="K545" s="135"/>
      <c r="L545" s="1"/>
      <c r="M545" s="1"/>
      <c r="N545" s="29"/>
      <c r="O545" s="1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</row>
    <row r="546" spans="1:26" ht="12.75" customHeight="1" x14ac:dyDescent="0.2">
      <c r="A546" s="29"/>
      <c r="B546" s="29"/>
      <c r="C546" s="29"/>
      <c r="D546" s="29"/>
      <c r="E546" s="29"/>
      <c r="F546" s="29"/>
      <c r="G546" s="29"/>
      <c r="H546" s="29"/>
      <c r="I546" s="29"/>
      <c r="J546" s="29"/>
      <c r="K546" s="135"/>
      <c r="L546" s="1"/>
      <c r="M546" s="1"/>
      <c r="N546" s="29"/>
      <c r="O546" s="1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</row>
    <row r="547" spans="1:26" ht="12.75" customHeight="1" x14ac:dyDescent="0.2">
      <c r="A547" s="29"/>
      <c r="B547" s="29"/>
      <c r="C547" s="29"/>
      <c r="D547" s="29"/>
      <c r="E547" s="29"/>
      <c r="F547" s="29"/>
      <c r="G547" s="29"/>
      <c r="H547" s="29"/>
      <c r="I547" s="29"/>
      <c r="J547" s="29"/>
      <c r="K547" s="135"/>
      <c r="L547" s="1"/>
      <c r="M547" s="1"/>
      <c r="N547" s="29"/>
      <c r="O547" s="1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</row>
    <row r="548" spans="1:26" ht="12.75" customHeight="1" x14ac:dyDescent="0.2">
      <c r="A548" s="29"/>
      <c r="B548" s="29"/>
      <c r="C548" s="29"/>
      <c r="D548" s="29"/>
      <c r="E548" s="29"/>
      <c r="F548" s="29"/>
      <c r="G548" s="29"/>
      <c r="H548" s="29"/>
      <c r="I548" s="29"/>
      <c r="J548" s="29"/>
      <c r="K548" s="135"/>
      <c r="L548" s="1"/>
      <c r="M548" s="1"/>
      <c r="N548" s="29"/>
      <c r="O548" s="1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</row>
    <row r="549" spans="1:26" ht="12.75" customHeight="1" x14ac:dyDescent="0.2">
      <c r="A549" s="29"/>
      <c r="B549" s="29"/>
      <c r="C549" s="29"/>
      <c r="D549" s="29"/>
      <c r="E549" s="29"/>
      <c r="F549" s="29"/>
      <c r="G549" s="29"/>
      <c r="H549" s="29"/>
      <c r="I549" s="29"/>
      <c r="J549" s="29"/>
      <c r="K549" s="135"/>
      <c r="L549" s="1"/>
      <c r="M549" s="1"/>
      <c r="N549" s="29"/>
      <c r="O549" s="1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</row>
    <row r="550" spans="1:26" ht="12.75" customHeight="1" x14ac:dyDescent="0.2">
      <c r="A550" s="29"/>
      <c r="B550" s="29"/>
      <c r="C550" s="29"/>
      <c r="D550" s="29"/>
      <c r="E550" s="29"/>
      <c r="F550" s="29"/>
      <c r="G550" s="29"/>
      <c r="H550" s="29"/>
      <c r="I550" s="29"/>
      <c r="J550" s="29"/>
      <c r="K550" s="135"/>
      <c r="L550" s="1"/>
      <c r="M550" s="1"/>
      <c r="N550" s="29"/>
      <c r="O550" s="1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</row>
    <row r="551" spans="1:26" ht="12.75" customHeight="1" x14ac:dyDescent="0.2">
      <c r="A551" s="29"/>
      <c r="B551" s="29"/>
      <c r="C551" s="29"/>
      <c r="D551" s="29"/>
      <c r="E551" s="29"/>
      <c r="F551" s="29"/>
      <c r="G551" s="29"/>
      <c r="H551" s="29"/>
      <c r="I551" s="29"/>
      <c r="J551" s="29"/>
      <c r="K551" s="135"/>
      <c r="L551" s="1"/>
      <c r="M551" s="1"/>
      <c r="N551" s="29"/>
      <c r="O551" s="1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</row>
    <row r="552" spans="1:26" ht="12.75" customHeight="1" x14ac:dyDescent="0.2">
      <c r="A552" s="29"/>
      <c r="B552" s="29"/>
      <c r="C552" s="29"/>
      <c r="D552" s="29"/>
      <c r="E552" s="29"/>
      <c r="F552" s="29"/>
      <c r="G552" s="29"/>
      <c r="H552" s="29"/>
      <c r="I552" s="29"/>
      <c r="J552" s="29"/>
      <c r="K552" s="135"/>
      <c r="L552" s="1"/>
      <c r="M552" s="1"/>
      <c r="N552" s="29"/>
      <c r="O552" s="1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</row>
    <row r="553" spans="1:26" ht="12.75" customHeight="1" x14ac:dyDescent="0.2">
      <c r="A553" s="29"/>
      <c r="B553" s="29"/>
      <c r="C553" s="29"/>
      <c r="D553" s="29"/>
      <c r="E553" s="29"/>
      <c r="F553" s="29"/>
      <c r="G553" s="29"/>
      <c r="H553" s="29"/>
      <c r="I553" s="29"/>
      <c r="J553" s="29"/>
      <c r="K553" s="135"/>
      <c r="L553" s="1"/>
      <c r="M553" s="1"/>
      <c r="N553" s="29"/>
      <c r="O553" s="1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</row>
    <row r="554" spans="1:26" ht="12.75" customHeight="1" x14ac:dyDescent="0.2">
      <c r="A554" s="29"/>
      <c r="B554" s="29"/>
      <c r="C554" s="29"/>
      <c r="D554" s="29"/>
      <c r="E554" s="29"/>
      <c r="F554" s="29"/>
      <c r="G554" s="29"/>
      <c r="H554" s="29"/>
      <c r="I554" s="29"/>
      <c r="J554" s="29"/>
      <c r="K554" s="135"/>
      <c r="L554" s="1"/>
      <c r="M554" s="1"/>
      <c r="N554" s="29"/>
      <c r="O554" s="1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</row>
    <row r="555" spans="1:26" ht="12.75" customHeight="1" x14ac:dyDescent="0.2">
      <c r="A555" s="29"/>
      <c r="B555" s="29"/>
      <c r="C555" s="29"/>
      <c r="D555" s="29"/>
      <c r="E555" s="29"/>
      <c r="F555" s="29"/>
      <c r="G555" s="29"/>
      <c r="H555" s="29"/>
      <c r="I555" s="29"/>
      <c r="J555" s="29"/>
      <c r="K555" s="135"/>
      <c r="L555" s="1"/>
      <c r="M555" s="1"/>
      <c r="N555" s="29"/>
      <c r="O555" s="1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</row>
    <row r="556" spans="1:26" ht="12.75" customHeight="1" x14ac:dyDescent="0.2">
      <c r="A556" s="29"/>
      <c r="B556" s="29"/>
      <c r="C556" s="29"/>
      <c r="D556" s="29"/>
      <c r="E556" s="29"/>
      <c r="F556" s="29"/>
      <c r="G556" s="29"/>
      <c r="H556" s="29"/>
      <c r="I556" s="29"/>
      <c r="J556" s="29"/>
      <c r="K556" s="135"/>
      <c r="L556" s="1"/>
      <c r="M556" s="1"/>
      <c r="N556" s="29"/>
      <c r="O556" s="1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</row>
    <row r="557" spans="1:26" ht="12.75" customHeight="1" x14ac:dyDescent="0.2">
      <c r="A557" s="29"/>
      <c r="B557" s="29"/>
      <c r="C557" s="29"/>
      <c r="D557" s="29"/>
      <c r="E557" s="29"/>
      <c r="F557" s="29"/>
      <c r="G557" s="29"/>
      <c r="H557" s="29"/>
      <c r="I557" s="29"/>
      <c r="J557" s="29"/>
      <c r="K557" s="135"/>
      <c r="L557" s="1"/>
      <c r="M557" s="1"/>
      <c r="N557" s="29"/>
      <c r="O557" s="1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</row>
    <row r="558" spans="1:26" ht="12.75" customHeight="1" x14ac:dyDescent="0.2">
      <c r="A558" s="29"/>
      <c r="B558" s="29"/>
      <c r="C558" s="29"/>
      <c r="D558" s="29"/>
      <c r="E558" s="29"/>
      <c r="F558" s="29"/>
      <c r="G558" s="29"/>
      <c r="H558" s="29"/>
      <c r="I558" s="29"/>
      <c r="J558" s="29"/>
      <c r="K558" s="135"/>
      <c r="L558" s="1"/>
      <c r="M558" s="1"/>
      <c r="N558" s="29"/>
      <c r="O558" s="1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</row>
    <row r="559" spans="1:26" ht="12.75" customHeight="1" x14ac:dyDescent="0.2">
      <c r="A559" s="29"/>
      <c r="B559" s="29"/>
      <c r="C559" s="29"/>
      <c r="D559" s="29"/>
      <c r="E559" s="29"/>
      <c r="F559" s="29"/>
      <c r="G559" s="29"/>
      <c r="H559" s="29"/>
      <c r="I559" s="29"/>
      <c r="J559" s="29"/>
      <c r="K559" s="135"/>
      <c r="L559" s="1"/>
      <c r="M559" s="1"/>
      <c r="N559" s="29"/>
      <c r="O559" s="1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</row>
    <row r="560" spans="1:26" ht="12.75" customHeight="1" x14ac:dyDescent="0.2">
      <c r="A560" s="29"/>
      <c r="B560" s="29"/>
      <c r="C560" s="29"/>
      <c r="D560" s="29"/>
      <c r="E560" s="29"/>
      <c r="F560" s="29"/>
      <c r="G560" s="29"/>
      <c r="H560" s="29"/>
      <c r="I560" s="29"/>
      <c r="J560" s="29"/>
      <c r="K560" s="135"/>
      <c r="L560" s="1"/>
      <c r="M560" s="1"/>
      <c r="N560" s="29"/>
      <c r="O560" s="1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</row>
    <row r="561" spans="1:26" ht="12.75" customHeight="1" x14ac:dyDescent="0.2">
      <c r="A561" s="29"/>
      <c r="B561" s="29"/>
      <c r="C561" s="29"/>
      <c r="D561" s="29"/>
      <c r="E561" s="29"/>
      <c r="F561" s="29"/>
      <c r="G561" s="29"/>
      <c r="H561" s="29"/>
      <c r="I561" s="29"/>
      <c r="J561" s="29"/>
      <c r="K561" s="135"/>
      <c r="L561" s="1"/>
      <c r="M561" s="1"/>
      <c r="N561" s="29"/>
      <c r="O561" s="1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</row>
    <row r="562" spans="1:26" ht="12.75" customHeight="1" x14ac:dyDescent="0.2">
      <c r="A562" s="29"/>
      <c r="B562" s="29"/>
      <c r="C562" s="29"/>
      <c r="D562" s="29"/>
      <c r="E562" s="29"/>
      <c r="F562" s="29"/>
      <c r="G562" s="29"/>
      <c r="H562" s="29"/>
      <c r="I562" s="29"/>
      <c r="J562" s="29"/>
      <c r="K562" s="135"/>
      <c r="L562" s="1"/>
      <c r="M562" s="1"/>
      <c r="N562" s="29"/>
      <c r="O562" s="1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</row>
    <row r="563" spans="1:26" ht="12.75" customHeight="1" x14ac:dyDescent="0.2">
      <c r="A563" s="29"/>
      <c r="B563" s="29"/>
      <c r="C563" s="29"/>
      <c r="D563" s="29"/>
      <c r="E563" s="29"/>
      <c r="F563" s="29"/>
      <c r="G563" s="29"/>
      <c r="H563" s="29"/>
      <c r="I563" s="29"/>
      <c r="J563" s="29"/>
      <c r="K563" s="135"/>
      <c r="L563" s="1"/>
      <c r="M563" s="1"/>
      <c r="N563" s="29"/>
      <c r="O563" s="1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</row>
    <row r="564" spans="1:26" ht="12.75" customHeight="1" x14ac:dyDescent="0.2">
      <c r="A564" s="29"/>
      <c r="B564" s="29"/>
      <c r="C564" s="29"/>
      <c r="D564" s="29"/>
      <c r="E564" s="29"/>
      <c r="F564" s="29"/>
      <c r="G564" s="29"/>
      <c r="H564" s="29"/>
      <c r="I564" s="29"/>
      <c r="J564" s="29"/>
      <c r="K564" s="135"/>
      <c r="L564" s="1"/>
      <c r="M564" s="1"/>
      <c r="N564" s="29"/>
      <c r="O564" s="1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</row>
    <row r="565" spans="1:26" ht="12.75" customHeight="1" x14ac:dyDescent="0.2">
      <c r="A565" s="29"/>
      <c r="B565" s="29"/>
      <c r="C565" s="29"/>
      <c r="D565" s="29"/>
      <c r="E565" s="29"/>
      <c r="F565" s="29"/>
      <c r="G565" s="29"/>
      <c r="H565" s="29"/>
      <c r="I565" s="29"/>
      <c r="J565" s="29"/>
      <c r="K565" s="135"/>
      <c r="L565" s="1"/>
      <c r="M565" s="1"/>
      <c r="N565" s="29"/>
      <c r="O565" s="1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</row>
    <row r="566" spans="1:26" ht="12.75" customHeight="1" x14ac:dyDescent="0.2">
      <c r="A566" s="29"/>
      <c r="B566" s="29"/>
      <c r="C566" s="29"/>
      <c r="D566" s="29"/>
      <c r="E566" s="29"/>
      <c r="F566" s="29"/>
      <c r="G566" s="29"/>
      <c r="H566" s="29"/>
      <c r="I566" s="29"/>
      <c r="J566" s="29"/>
      <c r="K566" s="135"/>
      <c r="L566" s="1"/>
      <c r="M566" s="1"/>
      <c r="N566" s="29"/>
      <c r="O566" s="1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</row>
    <row r="567" spans="1:26" ht="12.75" customHeight="1" x14ac:dyDescent="0.2">
      <c r="A567" s="29"/>
      <c r="B567" s="29"/>
      <c r="C567" s="29"/>
      <c r="D567" s="29"/>
      <c r="E567" s="29"/>
      <c r="F567" s="29"/>
      <c r="G567" s="29"/>
      <c r="H567" s="29"/>
      <c r="I567" s="29"/>
      <c r="J567" s="29"/>
      <c r="K567" s="135"/>
      <c r="L567" s="1"/>
      <c r="M567" s="1"/>
      <c r="N567" s="29"/>
      <c r="O567" s="1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</row>
    <row r="568" spans="1:26" ht="12.75" customHeight="1" x14ac:dyDescent="0.2">
      <c r="A568" s="29"/>
      <c r="B568" s="29"/>
      <c r="C568" s="29"/>
      <c r="D568" s="29"/>
      <c r="E568" s="29"/>
      <c r="F568" s="29"/>
      <c r="G568" s="29"/>
      <c r="H568" s="29"/>
      <c r="I568" s="29"/>
      <c r="J568" s="29"/>
      <c r="K568" s="135"/>
      <c r="L568" s="1"/>
      <c r="M568" s="1"/>
      <c r="N568" s="29"/>
      <c r="O568" s="1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</row>
    <row r="569" spans="1:26" ht="12.75" customHeight="1" x14ac:dyDescent="0.2">
      <c r="A569" s="29"/>
      <c r="B569" s="29"/>
      <c r="C569" s="29"/>
      <c r="D569" s="29"/>
      <c r="E569" s="29"/>
      <c r="F569" s="29"/>
      <c r="G569" s="29"/>
      <c r="H569" s="29"/>
      <c r="I569" s="29"/>
      <c r="J569" s="29"/>
      <c r="K569" s="135"/>
      <c r="L569" s="1"/>
      <c r="M569" s="1"/>
      <c r="N569" s="29"/>
      <c r="O569" s="1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</row>
    <row r="570" spans="1:26" ht="12.75" customHeight="1" x14ac:dyDescent="0.2">
      <c r="A570" s="29"/>
      <c r="B570" s="29"/>
      <c r="C570" s="29"/>
      <c r="D570" s="29"/>
      <c r="E570" s="29"/>
      <c r="F570" s="29"/>
      <c r="G570" s="29"/>
      <c r="H570" s="29"/>
      <c r="I570" s="29"/>
      <c r="J570" s="29"/>
      <c r="K570" s="135"/>
      <c r="L570" s="1"/>
      <c r="M570" s="1"/>
      <c r="N570" s="29"/>
      <c r="O570" s="1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</row>
    <row r="571" spans="1:26" ht="12.75" customHeight="1" x14ac:dyDescent="0.2">
      <c r="A571" s="29"/>
      <c r="B571" s="29"/>
      <c r="C571" s="29"/>
      <c r="D571" s="29"/>
      <c r="E571" s="29"/>
      <c r="F571" s="29"/>
      <c r="G571" s="29"/>
      <c r="H571" s="29"/>
      <c r="I571" s="29"/>
      <c r="J571" s="29"/>
      <c r="K571" s="135"/>
      <c r="L571" s="1"/>
      <c r="M571" s="1"/>
      <c r="N571" s="29"/>
      <c r="O571" s="1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</row>
    <row r="572" spans="1:26" ht="12.75" customHeight="1" x14ac:dyDescent="0.2">
      <c r="A572" s="29"/>
      <c r="B572" s="29"/>
      <c r="C572" s="29"/>
      <c r="D572" s="29"/>
      <c r="E572" s="29"/>
      <c r="F572" s="29"/>
      <c r="G572" s="29"/>
      <c r="H572" s="29"/>
      <c r="I572" s="29"/>
      <c r="J572" s="29"/>
      <c r="K572" s="135"/>
      <c r="L572" s="1"/>
      <c r="M572" s="1"/>
      <c r="N572" s="29"/>
      <c r="O572" s="1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</row>
    <row r="573" spans="1:26" ht="12.75" customHeight="1" x14ac:dyDescent="0.2">
      <c r="A573" s="29"/>
      <c r="B573" s="29"/>
      <c r="C573" s="29"/>
      <c r="D573" s="29"/>
      <c r="E573" s="29"/>
      <c r="F573" s="29"/>
      <c r="G573" s="29"/>
      <c r="H573" s="29"/>
      <c r="I573" s="29"/>
      <c r="J573" s="29"/>
      <c r="K573" s="135"/>
      <c r="L573" s="1"/>
      <c r="M573" s="1"/>
      <c r="N573" s="29"/>
      <c r="O573" s="1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</row>
    <row r="574" spans="1:26" ht="12.75" customHeight="1" x14ac:dyDescent="0.2">
      <c r="A574" s="29"/>
      <c r="B574" s="29"/>
      <c r="C574" s="29"/>
      <c r="D574" s="29"/>
      <c r="E574" s="29"/>
      <c r="F574" s="29"/>
      <c r="G574" s="29"/>
      <c r="H574" s="29"/>
      <c r="I574" s="29"/>
      <c r="J574" s="29"/>
      <c r="K574" s="135"/>
      <c r="L574" s="1"/>
      <c r="M574" s="1"/>
      <c r="N574" s="29"/>
      <c r="O574" s="1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</row>
    <row r="575" spans="1:26" ht="12.75" customHeight="1" x14ac:dyDescent="0.2">
      <c r="A575" s="29"/>
      <c r="B575" s="29"/>
      <c r="C575" s="29"/>
      <c r="D575" s="29"/>
      <c r="E575" s="29"/>
      <c r="F575" s="29"/>
      <c r="G575" s="29"/>
      <c r="H575" s="29"/>
      <c r="I575" s="29"/>
      <c r="J575" s="29"/>
      <c r="K575" s="135"/>
      <c r="L575" s="1"/>
      <c r="M575" s="1"/>
      <c r="N575" s="29"/>
      <c r="O575" s="1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</row>
    <row r="576" spans="1:26" ht="12.75" customHeight="1" x14ac:dyDescent="0.2">
      <c r="A576" s="29"/>
      <c r="B576" s="29"/>
      <c r="C576" s="29"/>
      <c r="D576" s="29"/>
      <c r="E576" s="29"/>
      <c r="F576" s="29"/>
      <c r="G576" s="29"/>
      <c r="H576" s="29"/>
      <c r="I576" s="29"/>
      <c r="J576" s="29"/>
      <c r="K576" s="135"/>
      <c r="L576" s="1"/>
      <c r="M576" s="1"/>
      <c r="N576" s="29"/>
      <c r="O576" s="1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</row>
    <row r="577" spans="1:26" ht="12.75" customHeight="1" x14ac:dyDescent="0.2">
      <c r="A577" s="29"/>
      <c r="B577" s="29"/>
      <c r="C577" s="29"/>
      <c r="D577" s="29"/>
      <c r="E577" s="29"/>
      <c r="F577" s="29"/>
      <c r="G577" s="29"/>
      <c r="H577" s="29"/>
      <c r="I577" s="29"/>
      <c r="J577" s="29"/>
      <c r="K577" s="135"/>
      <c r="L577" s="1"/>
      <c r="M577" s="1"/>
      <c r="N577" s="29"/>
      <c r="O577" s="1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</row>
    <row r="578" spans="1:26" ht="12.75" customHeight="1" x14ac:dyDescent="0.2">
      <c r="A578" s="29"/>
      <c r="B578" s="29"/>
      <c r="C578" s="29"/>
      <c r="D578" s="29"/>
      <c r="E578" s="29"/>
      <c r="F578" s="29"/>
      <c r="G578" s="29"/>
      <c r="H578" s="29"/>
      <c r="I578" s="29"/>
      <c r="J578" s="29"/>
      <c r="K578" s="135"/>
      <c r="L578" s="1"/>
      <c r="M578" s="1"/>
      <c r="N578" s="29"/>
      <c r="O578" s="1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</row>
    <row r="579" spans="1:26" ht="12.75" customHeight="1" x14ac:dyDescent="0.2">
      <c r="A579" s="29"/>
      <c r="B579" s="29"/>
      <c r="C579" s="29"/>
      <c r="D579" s="29"/>
      <c r="E579" s="29"/>
      <c r="F579" s="29"/>
      <c r="G579" s="29"/>
      <c r="H579" s="29"/>
      <c r="I579" s="29"/>
      <c r="J579" s="29"/>
      <c r="K579" s="135"/>
      <c r="L579" s="1"/>
      <c r="M579" s="1"/>
      <c r="N579" s="29"/>
      <c r="O579" s="1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</row>
    <row r="580" spans="1:26" ht="12.75" customHeight="1" x14ac:dyDescent="0.2">
      <c r="A580" s="29"/>
      <c r="B580" s="29"/>
      <c r="C580" s="29"/>
      <c r="D580" s="29"/>
      <c r="E580" s="29"/>
      <c r="F580" s="29"/>
      <c r="G580" s="29"/>
      <c r="H580" s="29"/>
      <c r="I580" s="29"/>
      <c r="J580" s="29"/>
      <c r="K580" s="135"/>
      <c r="L580" s="1"/>
      <c r="M580" s="1"/>
      <c r="N580" s="29"/>
      <c r="O580" s="1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</row>
    <row r="581" spans="1:26" ht="12.75" customHeight="1" x14ac:dyDescent="0.2">
      <c r="A581" s="29"/>
      <c r="B581" s="29"/>
      <c r="C581" s="29"/>
      <c r="D581" s="29"/>
      <c r="E581" s="29"/>
      <c r="F581" s="29"/>
      <c r="G581" s="29"/>
      <c r="H581" s="29"/>
      <c r="I581" s="29"/>
      <c r="J581" s="29"/>
      <c r="K581" s="135"/>
      <c r="L581" s="1"/>
      <c r="M581" s="1"/>
      <c r="N581" s="29"/>
      <c r="O581" s="1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</row>
    <row r="582" spans="1:26" ht="12.75" customHeight="1" x14ac:dyDescent="0.2">
      <c r="A582" s="29"/>
      <c r="B582" s="29"/>
      <c r="C582" s="29"/>
      <c r="D582" s="29"/>
      <c r="E582" s="29"/>
      <c r="F582" s="29"/>
      <c r="G582" s="29"/>
      <c r="H582" s="29"/>
      <c r="I582" s="29"/>
      <c r="J582" s="29"/>
      <c r="K582" s="135"/>
      <c r="L582" s="1"/>
      <c r="M582" s="1"/>
      <c r="N582" s="29"/>
      <c r="O582" s="1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</row>
    <row r="583" spans="1:26" ht="12.75" customHeight="1" x14ac:dyDescent="0.2">
      <c r="A583" s="29"/>
      <c r="B583" s="29"/>
      <c r="C583" s="29"/>
      <c r="D583" s="29"/>
      <c r="E583" s="29"/>
      <c r="F583" s="29"/>
      <c r="G583" s="29"/>
      <c r="H583" s="29"/>
      <c r="I583" s="29"/>
      <c r="J583" s="29"/>
      <c r="K583" s="135"/>
      <c r="L583" s="1"/>
      <c r="M583" s="1"/>
      <c r="N583" s="29"/>
      <c r="O583" s="1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</row>
    <row r="584" spans="1:26" ht="12.75" customHeight="1" x14ac:dyDescent="0.2">
      <c r="A584" s="29"/>
      <c r="B584" s="29"/>
      <c r="C584" s="29"/>
      <c r="D584" s="29"/>
      <c r="E584" s="29"/>
      <c r="F584" s="29"/>
      <c r="G584" s="29"/>
      <c r="H584" s="29"/>
      <c r="I584" s="29"/>
      <c r="J584" s="29"/>
      <c r="K584" s="135"/>
      <c r="L584" s="1"/>
      <c r="M584" s="1"/>
      <c r="N584" s="29"/>
      <c r="O584" s="1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</row>
    <row r="585" spans="1:26" ht="12.75" customHeight="1" x14ac:dyDescent="0.2">
      <c r="A585" s="29"/>
      <c r="B585" s="29"/>
      <c r="C585" s="29"/>
      <c r="D585" s="29"/>
      <c r="E585" s="29"/>
      <c r="F585" s="29"/>
      <c r="G585" s="29"/>
      <c r="H585" s="29"/>
      <c r="I585" s="29"/>
      <c r="J585" s="29"/>
      <c r="K585" s="135"/>
      <c r="L585" s="1"/>
      <c r="M585" s="1"/>
      <c r="N585" s="29"/>
      <c r="O585" s="1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</row>
    <row r="586" spans="1:26" ht="12.75" customHeight="1" x14ac:dyDescent="0.2">
      <c r="A586" s="29"/>
      <c r="B586" s="29"/>
      <c r="C586" s="29"/>
      <c r="D586" s="29"/>
      <c r="E586" s="29"/>
      <c r="F586" s="29"/>
      <c r="G586" s="29"/>
      <c r="H586" s="29"/>
      <c r="I586" s="29"/>
      <c r="J586" s="29"/>
      <c r="K586" s="135"/>
      <c r="L586" s="1"/>
      <c r="M586" s="1"/>
      <c r="N586" s="29"/>
      <c r="O586" s="1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</row>
    <row r="587" spans="1:26" ht="12.75" customHeight="1" x14ac:dyDescent="0.2">
      <c r="A587" s="29"/>
      <c r="B587" s="29"/>
      <c r="C587" s="29"/>
      <c r="D587" s="29"/>
      <c r="E587" s="29"/>
      <c r="F587" s="29"/>
      <c r="G587" s="29"/>
      <c r="H587" s="29"/>
      <c r="I587" s="29"/>
      <c r="J587" s="29"/>
      <c r="K587" s="135"/>
      <c r="L587" s="1"/>
      <c r="M587" s="1"/>
      <c r="N587" s="29"/>
      <c r="O587" s="1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</row>
    <row r="588" spans="1:26" ht="12.75" customHeight="1" x14ac:dyDescent="0.2">
      <c r="A588" s="29"/>
      <c r="B588" s="29"/>
      <c r="C588" s="29"/>
      <c r="D588" s="29"/>
      <c r="E588" s="29"/>
      <c r="F588" s="29"/>
      <c r="G588" s="29"/>
      <c r="H588" s="29"/>
      <c r="I588" s="29"/>
      <c r="J588" s="29"/>
      <c r="K588" s="135"/>
      <c r="L588" s="1"/>
      <c r="M588" s="1"/>
      <c r="N588" s="29"/>
      <c r="O588" s="1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</row>
    <row r="589" spans="1:26" ht="12.75" customHeight="1" x14ac:dyDescent="0.2">
      <c r="A589" s="29"/>
      <c r="B589" s="29"/>
      <c r="C589" s="29"/>
      <c r="D589" s="29"/>
      <c r="E589" s="29"/>
      <c r="F589" s="29"/>
      <c r="G589" s="29"/>
      <c r="H589" s="29"/>
      <c r="I589" s="29"/>
      <c r="J589" s="29"/>
      <c r="K589" s="135"/>
      <c r="L589" s="1"/>
      <c r="M589" s="1"/>
      <c r="N589" s="29"/>
      <c r="O589" s="1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</row>
    <row r="590" spans="1:26" ht="12.75" customHeight="1" x14ac:dyDescent="0.2">
      <c r="A590" s="29"/>
      <c r="B590" s="29"/>
      <c r="C590" s="29"/>
      <c r="D590" s="29"/>
      <c r="E590" s="29"/>
      <c r="F590" s="29"/>
      <c r="G590" s="29"/>
      <c r="H590" s="29"/>
      <c r="I590" s="29"/>
      <c r="J590" s="29"/>
      <c r="K590" s="135"/>
      <c r="L590" s="1"/>
      <c r="M590" s="1"/>
      <c r="N590" s="29"/>
      <c r="O590" s="1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</row>
    <row r="591" spans="1:26" ht="12.75" customHeight="1" x14ac:dyDescent="0.2">
      <c r="A591" s="29"/>
      <c r="B591" s="29"/>
      <c r="C591" s="29"/>
      <c r="D591" s="29"/>
      <c r="E591" s="29"/>
      <c r="F591" s="29"/>
      <c r="G591" s="29"/>
      <c r="H591" s="29"/>
      <c r="I591" s="29"/>
      <c r="J591" s="29"/>
      <c r="K591" s="135"/>
      <c r="L591" s="1"/>
      <c r="M591" s="1"/>
      <c r="N591" s="29"/>
      <c r="O591" s="1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</row>
    <row r="592" spans="1:26" ht="12.75" customHeight="1" x14ac:dyDescent="0.2">
      <c r="A592" s="29"/>
      <c r="B592" s="29"/>
      <c r="C592" s="29"/>
      <c r="D592" s="29"/>
      <c r="E592" s="29"/>
      <c r="F592" s="29"/>
      <c r="G592" s="29"/>
      <c r="H592" s="29"/>
      <c r="I592" s="29"/>
      <c r="J592" s="29"/>
      <c r="K592" s="135"/>
      <c r="L592" s="1"/>
      <c r="M592" s="1"/>
      <c r="N592" s="29"/>
      <c r="O592" s="1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</row>
    <row r="593" spans="1:26" ht="12.75" customHeight="1" x14ac:dyDescent="0.2">
      <c r="A593" s="29"/>
      <c r="B593" s="29"/>
      <c r="C593" s="29"/>
      <c r="D593" s="29"/>
      <c r="E593" s="29"/>
      <c r="F593" s="29"/>
      <c r="G593" s="29"/>
      <c r="H593" s="29"/>
      <c r="I593" s="29"/>
      <c r="J593" s="29"/>
      <c r="K593" s="135"/>
      <c r="L593" s="1"/>
      <c r="M593" s="1"/>
      <c r="N593" s="29"/>
      <c r="O593" s="1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</row>
    <row r="594" spans="1:26" ht="12.75" customHeight="1" x14ac:dyDescent="0.2">
      <c r="A594" s="29"/>
      <c r="B594" s="29"/>
      <c r="C594" s="29"/>
      <c r="D594" s="29"/>
      <c r="E594" s="29"/>
      <c r="F594" s="29"/>
      <c r="G594" s="29"/>
      <c r="H594" s="29"/>
      <c r="I594" s="29"/>
      <c r="J594" s="29"/>
      <c r="K594" s="135"/>
      <c r="L594" s="1"/>
      <c r="M594" s="1"/>
      <c r="N594" s="29"/>
      <c r="O594" s="1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</row>
    <row r="595" spans="1:26" ht="12.75" customHeight="1" x14ac:dyDescent="0.2">
      <c r="A595" s="29"/>
      <c r="B595" s="29"/>
      <c r="C595" s="29"/>
      <c r="D595" s="29"/>
      <c r="E595" s="29"/>
      <c r="F595" s="29"/>
      <c r="G595" s="29"/>
      <c r="H595" s="29"/>
      <c r="I595" s="29"/>
      <c r="J595" s="29"/>
      <c r="K595" s="135"/>
      <c r="L595" s="1"/>
      <c r="M595" s="1"/>
      <c r="N595" s="29"/>
      <c r="O595" s="1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</row>
    <row r="596" spans="1:26" ht="12.75" customHeight="1" x14ac:dyDescent="0.2">
      <c r="A596" s="29"/>
      <c r="B596" s="29"/>
      <c r="C596" s="29"/>
      <c r="D596" s="29"/>
      <c r="E596" s="29"/>
      <c r="F596" s="29"/>
      <c r="G596" s="29"/>
      <c r="H596" s="29"/>
      <c r="I596" s="29"/>
      <c r="J596" s="29"/>
      <c r="K596" s="135"/>
      <c r="L596" s="1"/>
      <c r="M596" s="1"/>
      <c r="N596" s="29"/>
      <c r="O596" s="1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</row>
    <row r="597" spans="1:26" ht="12.75" customHeight="1" x14ac:dyDescent="0.2">
      <c r="A597" s="29"/>
      <c r="B597" s="29"/>
      <c r="C597" s="29"/>
      <c r="D597" s="29"/>
      <c r="E597" s="29"/>
      <c r="F597" s="29"/>
      <c r="G597" s="29"/>
      <c r="H597" s="29"/>
      <c r="I597" s="29"/>
      <c r="J597" s="29"/>
      <c r="K597" s="135"/>
      <c r="L597" s="1"/>
      <c r="M597" s="1"/>
      <c r="N597" s="29"/>
      <c r="O597" s="1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</row>
    <row r="598" spans="1:26" ht="12.75" customHeight="1" x14ac:dyDescent="0.2">
      <c r="A598" s="29"/>
      <c r="B598" s="29"/>
      <c r="C598" s="29"/>
      <c r="D598" s="29"/>
      <c r="E598" s="29"/>
      <c r="F598" s="29"/>
      <c r="G598" s="29"/>
      <c r="H598" s="29"/>
      <c r="I598" s="29"/>
      <c r="J598" s="29"/>
      <c r="K598" s="135"/>
      <c r="L598" s="1"/>
      <c r="M598" s="1"/>
      <c r="N598" s="29"/>
      <c r="O598" s="1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</row>
    <row r="599" spans="1:26" ht="12.75" customHeight="1" x14ac:dyDescent="0.2">
      <c r="A599" s="29"/>
      <c r="B599" s="29"/>
      <c r="C599" s="29"/>
      <c r="D599" s="29"/>
      <c r="E599" s="29"/>
      <c r="F599" s="29"/>
      <c r="G599" s="29"/>
      <c r="H599" s="29"/>
      <c r="I599" s="29"/>
      <c r="J599" s="29"/>
      <c r="K599" s="135"/>
      <c r="L599" s="1"/>
      <c r="M599" s="1"/>
      <c r="N599" s="29"/>
      <c r="O599" s="1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</row>
    <row r="600" spans="1:26" ht="12.75" customHeight="1" x14ac:dyDescent="0.2">
      <c r="A600" s="29"/>
      <c r="B600" s="29"/>
      <c r="C600" s="29"/>
      <c r="D600" s="29"/>
      <c r="E600" s="29"/>
      <c r="F600" s="29"/>
      <c r="G600" s="29"/>
      <c r="H600" s="29"/>
      <c r="I600" s="29"/>
      <c r="J600" s="29"/>
      <c r="K600" s="135"/>
      <c r="L600" s="1"/>
      <c r="M600" s="1"/>
      <c r="N600" s="29"/>
      <c r="O600" s="1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</row>
    <row r="601" spans="1:26" ht="12.75" customHeight="1" x14ac:dyDescent="0.2">
      <c r="A601" s="29"/>
      <c r="B601" s="29"/>
      <c r="C601" s="29"/>
      <c r="D601" s="29"/>
      <c r="E601" s="29"/>
      <c r="F601" s="29"/>
      <c r="G601" s="29"/>
      <c r="H601" s="29"/>
      <c r="I601" s="29"/>
      <c r="J601" s="29"/>
      <c r="K601" s="135"/>
      <c r="L601" s="1"/>
      <c r="M601" s="1"/>
      <c r="N601" s="29"/>
      <c r="O601" s="1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</row>
    <row r="602" spans="1:26" ht="12.75" customHeight="1" x14ac:dyDescent="0.2">
      <c r="A602" s="29"/>
      <c r="B602" s="29"/>
      <c r="C602" s="29"/>
      <c r="D602" s="29"/>
      <c r="E602" s="29"/>
      <c r="F602" s="29"/>
      <c r="G602" s="29"/>
      <c r="H602" s="29"/>
      <c r="I602" s="29"/>
      <c r="J602" s="29"/>
      <c r="K602" s="135"/>
      <c r="L602" s="1"/>
      <c r="M602" s="1"/>
      <c r="N602" s="29"/>
      <c r="O602" s="1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</row>
    <row r="603" spans="1:26" ht="12.75" customHeight="1" x14ac:dyDescent="0.2">
      <c r="A603" s="29"/>
      <c r="B603" s="29"/>
      <c r="C603" s="29"/>
      <c r="D603" s="29"/>
      <c r="E603" s="29"/>
      <c r="F603" s="29"/>
      <c r="G603" s="29"/>
      <c r="H603" s="29"/>
      <c r="I603" s="29"/>
      <c r="J603" s="29"/>
      <c r="K603" s="135"/>
      <c r="L603" s="1"/>
      <c r="M603" s="1"/>
      <c r="N603" s="29"/>
      <c r="O603" s="1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</row>
    <row r="604" spans="1:26" ht="12.75" customHeight="1" x14ac:dyDescent="0.2">
      <c r="A604" s="29"/>
      <c r="B604" s="29"/>
      <c r="C604" s="29"/>
      <c r="D604" s="29"/>
      <c r="E604" s="29"/>
      <c r="F604" s="29"/>
      <c r="G604" s="29"/>
      <c r="H604" s="29"/>
      <c r="I604" s="29"/>
      <c r="J604" s="29"/>
      <c r="K604" s="135"/>
      <c r="L604" s="1"/>
      <c r="M604" s="1"/>
      <c r="N604" s="29"/>
      <c r="O604" s="1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</row>
    <row r="605" spans="1:26" ht="12.75" customHeight="1" x14ac:dyDescent="0.2">
      <c r="A605" s="29"/>
      <c r="B605" s="29"/>
      <c r="C605" s="29"/>
      <c r="D605" s="29"/>
      <c r="E605" s="29"/>
      <c r="F605" s="29"/>
      <c r="G605" s="29"/>
      <c r="H605" s="29"/>
      <c r="I605" s="29"/>
      <c r="J605" s="29"/>
      <c r="K605" s="135"/>
      <c r="L605" s="1"/>
      <c r="M605" s="1"/>
      <c r="N605" s="29"/>
      <c r="O605" s="1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</row>
    <row r="606" spans="1:26" ht="12.75" customHeight="1" x14ac:dyDescent="0.2">
      <c r="A606" s="29"/>
      <c r="B606" s="29"/>
      <c r="C606" s="29"/>
      <c r="D606" s="29"/>
      <c r="E606" s="29"/>
      <c r="F606" s="29"/>
      <c r="G606" s="29"/>
      <c r="H606" s="29"/>
      <c r="I606" s="29"/>
      <c r="J606" s="29"/>
      <c r="K606" s="135"/>
      <c r="L606" s="1"/>
      <c r="M606" s="1"/>
      <c r="N606" s="29"/>
      <c r="O606" s="1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</row>
    <row r="607" spans="1:26" ht="12.75" customHeight="1" x14ac:dyDescent="0.2">
      <c r="A607" s="29"/>
      <c r="B607" s="29"/>
      <c r="C607" s="29"/>
      <c r="D607" s="29"/>
      <c r="E607" s="29"/>
      <c r="F607" s="29"/>
      <c r="G607" s="29"/>
      <c r="H607" s="29"/>
      <c r="I607" s="29"/>
      <c r="J607" s="29"/>
      <c r="K607" s="135"/>
      <c r="L607" s="1"/>
      <c r="M607" s="1"/>
      <c r="N607" s="29"/>
      <c r="O607" s="1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</row>
    <row r="608" spans="1:26" ht="12.75" customHeight="1" x14ac:dyDescent="0.2">
      <c r="A608" s="29"/>
      <c r="B608" s="29"/>
      <c r="C608" s="29"/>
      <c r="D608" s="29"/>
      <c r="E608" s="29"/>
      <c r="F608" s="29"/>
      <c r="G608" s="29"/>
      <c r="H608" s="29"/>
      <c r="I608" s="29"/>
      <c r="J608" s="29"/>
      <c r="K608" s="135"/>
      <c r="L608" s="1"/>
      <c r="M608" s="1"/>
      <c r="N608" s="29"/>
      <c r="O608" s="1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</row>
    <row r="609" spans="1:26" ht="12.75" customHeight="1" x14ac:dyDescent="0.2">
      <c r="A609" s="29"/>
      <c r="B609" s="29"/>
      <c r="C609" s="29"/>
      <c r="D609" s="29"/>
      <c r="E609" s="29"/>
      <c r="F609" s="29"/>
      <c r="G609" s="29"/>
      <c r="H609" s="29"/>
      <c r="I609" s="29"/>
      <c r="J609" s="29"/>
      <c r="K609" s="135"/>
      <c r="L609" s="1"/>
      <c r="M609" s="1"/>
      <c r="N609" s="29"/>
      <c r="O609" s="1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</row>
    <row r="610" spans="1:26" ht="12.75" customHeight="1" x14ac:dyDescent="0.2">
      <c r="A610" s="29"/>
      <c r="B610" s="29"/>
      <c r="C610" s="29"/>
      <c r="D610" s="29"/>
      <c r="E610" s="29"/>
      <c r="F610" s="29"/>
      <c r="G610" s="29"/>
      <c r="H610" s="29"/>
      <c r="I610" s="29"/>
      <c r="J610" s="29"/>
      <c r="K610" s="135"/>
      <c r="L610" s="1"/>
      <c r="M610" s="1"/>
      <c r="N610" s="29"/>
      <c r="O610" s="1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</row>
    <row r="611" spans="1:26" ht="12.75" customHeight="1" x14ac:dyDescent="0.2">
      <c r="A611" s="29"/>
      <c r="B611" s="29"/>
      <c r="C611" s="29"/>
      <c r="D611" s="29"/>
      <c r="E611" s="29"/>
      <c r="F611" s="29"/>
      <c r="G611" s="29"/>
      <c r="H611" s="29"/>
      <c r="I611" s="29"/>
      <c r="J611" s="29"/>
      <c r="K611" s="135"/>
      <c r="L611" s="1"/>
      <c r="M611" s="1"/>
      <c r="N611" s="29"/>
      <c r="O611" s="1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</row>
    <row r="612" spans="1:26" ht="12.75" customHeight="1" x14ac:dyDescent="0.2">
      <c r="A612" s="29"/>
      <c r="B612" s="29"/>
      <c r="C612" s="29"/>
      <c r="D612" s="29"/>
      <c r="E612" s="29"/>
      <c r="F612" s="29"/>
      <c r="G612" s="29"/>
      <c r="H612" s="29"/>
      <c r="I612" s="29"/>
      <c r="J612" s="29"/>
      <c r="K612" s="135"/>
      <c r="L612" s="1"/>
      <c r="M612" s="1"/>
      <c r="N612" s="29"/>
      <c r="O612" s="1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</row>
    <row r="613" spans="1:26" ht="12.75" customHeight="1" x14ac:dyDescent="0.2">
      <c r="A613" s="29"/>
      <c r="B613" s="29"/>
      <c r="C613" s="29"/>
      <c r="D613" s="29"/>
      <c r="E613" s="29"/>
      <c r="F613" s="29"/>
      <c r="G613" s="29"/>
      <c r="H613" s="29"/>
      <c r="I613" s="29"/>
      <c r="J613" s="29"/>
      <c r="K613" s="135"/>
      <c r="L613" s="1"/>
      <c r="M613" s="1"/>
      <c r="N613" s="29"/>
      <c r="O613" s="1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</row>
    <row r="614" spans="1:26" ht="12.75" customHeight="1" x14ac:dyDescent="0.2">
      <c r="A614" s="29"/>
      <c r="B614" s="29"/>
      <c r="C614" s="29"/>
      <c r="D614" s="29"/>
      <c r="E614" s="29"/>
      <c r="F614" s="29"/>
      <c r="G614" s="29"/>
      <c r="H614" s="29"/>
      <c r="I614" s="29"/>
      <c r="J614" s="29"/>
      <c r="K614" s="135"/>
      <c r="L614" s="1"/>
      <c r="M614" s="1"/>
      <c r="N614" s="29"/>
      <c r="O614" s="1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</row>
    <row r="615" spans="1:26" ht="12.75" customHeight="1" x14ac:dyDescent="0.2">
      <c r="A615" s="29"/>
      <c r="B615" s="29"/>
      <c r="C615" s="29"/>
      <c r="D615" s="29"/>
      <c r="E615" s="29"/>
      <c r="F615" s="29"/>
      <c r="G615" s="29"/>
      <c r="H615" s="29"/>
      <c r="I615" s="29"/>
      <c r="J615" s="29"/>
      <c r="K615" s="135"/>
      <c r="L615" s="1"/>
      <c r="M615" s="1"/>
      <c r="N615" s="29"/>
      <c r="O615" s="1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</row>
    <row r="616" spans="1:26" ht="12.75" customHeight="1" x14ac:dyDescent="0.2">
      <c r="A616" s="29"/>
      <c r="B616" s="29"/>
      <c r="C616" s="29"/>
      <c r="D616" s="29"/>
      <c r="E616" s="29"/>
      <c r="F616" s="29"/>
      <c r="G616" s="29"/>
      <c r="H616" s="29"/>
      <c r="I616" s="29"/>
      <c r="J616" s="29"/>
      <c r="K616" s="135"/>
      <c r="L616" s="1"/>
      <c r="M616" s="1"/>
      <c r="N616" s="29"/>
      <c r="O616" s="1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</row>
    <row r="617" spans="1:26" ht="12.75" customHeight="1" x14ac:dyDescent="0.2">
      <c r="A617" s="29"/>
      <c r="B617" s="29"/>
      <c r="C617" s="29"/>
      <c r="D617" s="29"/>
      <c r="E617" s="29"/>
      <c r="F617" s="29"/>
      <c r="G617" s="29"/>
      <c r="H617" s="29"/>
      <c r="I617" s="29"/>
      <c r="J617" s="29"/>
      <c r="K617" s="135"/>
      <c r="L617" s="1"/>
      <c r="M617" s="1"/>
      <c r="N617" s="29"/>
      <c r="O617" s="1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</row>
    <row r="618" spans="1:26" ht="12.75" customHeight="1" x14ac:dyDescent="0.2">
      <c r="A618" s="29"/>
      <c r="B618" s="29"/>
      <c r="C618" s="29"/>
      <c r="D618" s="29"/>
      <c r="E618" s="29"/>
      <c r="F618" s="29"/>
      <c r="G618" s="29"/>
      <c r="H618" s="29"/>
      <c r="I618" s="29"/>
      <c r="J618" s="29"/>
      <c r="K618" s="135"/>
      <c r="L618" s="1"/>
      <c r="M618" s="1"/>
      <c r="N618" s="29"/>
      <c r="O618" s="1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</row>
    <row r="619" spans="1:26" ht="12.75" customHeight="1" x14ac:dyDescent="0.2">
      <c r="A619" s="29"/>
      <c r="B619" s="29"/>
      <c r="C619" s="29"/>
      <c r="D619" s="29"/>
      <c r="E619" s="29"/>
      <c r="F619" s="29"/>
      <c r="G619" s="29"/>
      <c r="H619" s="29"/>
      <c r="I619" s="29"/>
      <c r="J619" s="29"/>
      <c r="K619" s="135"/>
      <c r="L619" s="1"/>
      <c r="M619" s="1"/>
      <c r="N619" s="29"/>
      <c r="O619" s="1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</row>
    <row r="620" spans="1:26" ht="12.75" customHeight="1" x14ac:dyDescent="0.2">
      <c r="A620" s="29"/>
      <c r="B620" s="29"/>
      <c r="C620" s="29"/>
      <c r="D620" s="29"/>
      <c r="E620" s="29"/>
      <c r="F620" s="29"/>
      <c r="G620" s="29"/>
      <c r="H620" s="29"/>
      <c r="I620" s="29"/>
      <c r="J620" s="29"/>
      <c r="K620" s="135"/>
      <c r="L620" s="1"/>
      <c r="M620" s="1"/>
      <c r="N620" s="29"/>
      <c r="O620" s="1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</row>
    <row r="621" spans="1:26" ht="12.75" customHeight="1" x14ac:dyDescent="0.2">
      <c r="A621" s="29"/>
      <c r="B621" s="29"/>
      <c r="C621" s="29"/>
      <c r="D621" s="29"/>
      <c r="E621" s="29"/>
      <c r="F621" s="29"/>
      <c r="G621" s="29"/>
      <c r="H621" s="29"/>
      <c r="I621" s="29"/>
      <c r="J621" s="29"/>
      <c r="K621" s="135"/>
      <c r="L621" s="1"/>
      <c r="M621" s="1"/>
      <c r="N621" s="29"/>
      <c r="O621" s="1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</row>
    <row r="622" spans="1:26" ht="12.75" customHeight="1" x14ac:dyDescent="0.2">
      <c r="A622" s="29"/>
      <c r="B622" s="29"/>
      <c r="C622" s="29"/>
      <c r="D622" s="29"/>
      <c r="E622" s="29"/>
      <c r="F622" s="29"/>
      <c r="G622" s="29"/>
      <c r="H622" s="29"/>
      <c r="I622" s="29"/>
      <c r="J622" s="29"/>
      <c r="K622" s="135"/>
      <c r="L622" s="1"/>
      <c r="M622" s="1"/>
      <c r="N622" s="29"/>
      <c r="O622" s="1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</row>
    <row r="623" spans="1:26" ht="12.75" customHeight="1" x14ac:dyDescent="0.2">
      <c r="A623" s="29"/>
      <c r="B623" s="29"/>
      <c r="C623" s="29"/>
      <c r="D623" s="29"/>
      <c r="E623" s="29"/>
      <c r="F623" s="29"/>
      <c r="G623" s="29"/>
      <c r="H623" s="29"/>
      <c r="I623" s="29"/>
      <c r="J623" s="29"/>
      <c r="K623" s="135"/>
      <c r="L623" s="1"/>
      <c r="M623" s="1"/>
      <c r="N623" s="29"/>
      <c r="O623" s="1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</row>
    <row r="624" spans="1:26" ht="12.75" customHeight="1" x14ac:dyDescent="0.2">
      <c r="A624" s="29"/>
      <c r="B624" s="29"/>
      <c r="C624" s="29"/>
      <c r="D624" s="29"/>
      <c r="E624" s="29"/>
      <c r="F624" s="29"/>
      <c r="G624" s="29"/>
      <c r="H624" s="29"/>
      <c r="I624" s="29"/>
      <c r="J624" s="29"/>
      <c r="K624" s="135"/>
      <c r="L624" s="1"/>
      <c r="M624" s="1"/>
      <c r="N624" s="29"/>
      <c r="O624" s="1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</row>
    <row r="625" spans="1:26" ht="12.75" customHeight="1" x14ac:dyDescent="0.2">
      <c r="A625" s="29"/>
      <c r="B625" s="29"/>
      <c r="C625" s="29"/>
      <c r="D625" s="29"/>
      <c r="E625" s="29"/>
      <c r="F625" s="29"/>
      <c r="G625" s="29"/>
      <c r="H625" s="29"/>
      <c r="I625" s="29"/>
      <c r="J625" s="29"/>
      <c r="K625" s="135"/>
      <c r="L625" s="1"/>
      <c r="M625" s="1"/>
      <c r="N625" s="29"/>
      <c r="O625" s="1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</row>
    <row r="626" spans="1:26" ht="12.75" customHeight="1" x14ac:dyDescent="0.2">
      <c r="A626" s="29"/>
      <c r="B626" s="29"/>
      <c r="C626" s="29"/>
      <c r="D626" s="29"/>
      <c r="E626" s="29"/>
      <c r="F626" s="29"/>
      <c r="G626" s="29"/>
      <c r="H626" s="29"/>
      <c r="I626" s="29"/>
      <c r="J626" s="29"/>
      <c r="K626" s="135"/>
      <c r="L626" s="1"/>
      <c r="M626" s="1"/>
      <c r="N626" s="29"/>
      <c r="O626" s="1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</row>
    <row r="627" spans="1:26" ht="12.75" customHeight="1" x14ac:dyDescent="0.2">
      <c r="A627" s="29"/>
      <c r="B627" s="29"/>
      <c r="C627" s="29"/>
      <c r="D627" s="29"/>
      <c r="E627" s="29"/>
      <c r="F627" s="29"/>
      <c r="G627" s="29"/>
      <c r="H627" s="29"/>
      <c r="I627" s="29"/>
      <c r="J627" s="29"/>
      <c r="K627" s="135"/>
      <c r="L627" s="1"/>
      <c r="M627" s="1"/>
      <c r="N627" s="29"/>
      <c r="O627" s="1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</row>
    <row r="628" spans="1:26" ht="12.75" customHeight="1" x14ac:dyDescent="0.2">
      <c r="A628" s="29"/>
      <c r="B628" s="29"/>
      <c r="C628" s="29"/>
      <c r="D628" s="29"/>
      <c r="E628" s="29"/>
      <c r="F628" s="29"/>
      <c r="G628" s="29"/>
      <c r="H628" s="29"/>
      <c r="I628" s="29"/>
      <c r="J628" s="29"/>
      <c r="K628" s="135"/>
      <c r="L628" s="1"/>
      <c r="M628" s="1"/>
      <c r="N628" s="29"/>
      <c r="O628" s="1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</row>
    <row r="629" spans="1:26" ht="12.75" customHeight="1" x14ac:dyDescent="0.2">
      <c r="A629" s="29"/>
      <c r="B629" s="29"/>
      <c r="C629" s="29"/>
      <c r="D629" s="29"/>
      <c r="E629" s="29"/>
      <c r="F629" s="29"/>
      <c r="G629" s="29"/>
      <c r="H629" s="29"/>
      <c r="I629" s="29"/>
      <c r="J629" s="29"/>
      <c r="K629" s="135"/>
      <c r="L629" s="1"/>
      <c r="M629" s="1"/>
      <c r="N629" s="29"/>
      <c r="O629" s="1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</row>
    <row r="630" spans="1:26" ht="12.75" customHeight="1" x14ac:dyDescent="0.2">
      <c r="A630" s="29"/>
      <c r="B630" s="29"/>
      <c r="C630" s="29"/>
      <c r="D630" s="29"/>
      <c r="E630" s="29"/>
      <c r="F630" s="29"/>
      <c r="G630" s="29"/>
      <c r="H630" s="29"/>
      <c r="I630" s="29"/>
      <c r="J630" s="29"/>
      <c r="K630" s="135"/>
      <c r="L630" s="1"/>
      <c r="M630" s="1"/>
      <c r="N630" s="29"/>
      <c r="O630" s="1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</row>
    <row r="631" spans="1:26" ht="12.75" customHeight="1" x14ac:dyDescent="0.2">
      <c r="A631" s="29"/>
      <c r="B631" s="29"/>
      <c r="C631" s="29"/>
      <c r="D631" s="29"/>
      <c r="E631" s="29"/>
      <c r="F631" s="29"/>
      <c r="G631" s="29"/>
      <c r="H631" s="29"/>
      <c r="I631" s="29"/>
      <c r="J631" s="29"/>
      <c r="K631" s="135"/>
      <c r="L631" s="1"/>
      <c r="M631" s="1"/>
      <c r="N631" s="29"/>
      <c r="O631" s="1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</row>
    <row r="632" spans="1:26" ht="12.75" customHeight="1" x14ac:dyDescent="0.2">
      <c r="A632" s="29"/>
      <c r="B632" s="29"/>
      <c r="C632" s="29"/>
      <c r="D632" s="29"/>
      <c r="E632" s="29"/>
      <c r="F632" s="29"/>
      <c r="G632" s="29"/>
      <c r="H632" s="29"/>
      <c r="I632" s="29"/>
      <c r="J632" s="29"/>
      <c r="K632" s="135"/>
      <c r="L632" s="1"/>
      <c r="M632" s="1"/>
      <c r="N632" s="29"/>
      <c r="O632" s="1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</row>
    <row r="633" spans="1:26" ht="12.75" customHeight="1" x14ac:dyDescent="0.2">
      <c r="A633" s="29"/>
      <c r="B633" s="29"/>
      <c r="C633" s="29"/>
      <c r="D633" s="29"/>
      <c r="E633" s="29"/>
      <c r="F633" s="29"/>
      <c r="G633" s="29"/>
      <c r="H633" s="29"/>
      <c r="I633" s="29"/>
      <c r="J633" s="29"/>
      <c r="K633" s="135"/>
      <c r="L633" s="1"/>
      <c r="M633" s="1"/>
      <c r="N633" s="29"/>
      <c r="O633" s="1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</row>
    <row r="634" spans="1:26" ht="12.75" customHeight="1" x14ac:dyDescent="0.2">
      <c r="A634" s="29"/>
      <c r="B634" s="29"/>
      <c r="C634" s="29"/>
      <c r="D634" s="29"/>
      <c r="E634" s="29"/>
      <c r="F634" s="29"/>
      <c r="G634" s="29"/>
      <c r="H634" s="29"/>
      <c r="I634" s="29"/>
      <c r="J634" s="29"/>
      <c r="K634" s="135"/>
      <c r="L634" s="1"/>
      <c r="M634" s="1"/>
      <c r="N634" s="29"/>
      <c r="O634" s="1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</row>
    <row r="635" spans="1:26" ht="12.75" customHeight="1" x14ac:dyDescent="0.2">
      <c r="A635" s="29"/>
      <c r="B635" s="29"/>
      <c r="C635" s="29"/>
      <c r="D635" s="29"/>
      <c r="E635" s="29"/>
      <c r="F635" s="29"/>
      <c r="G635" s="29"/>
      <c r="H635" s="29"/>
      <c r="I635" s="29"/>
      <c r="J635" s="29"/>
      <c r="K635" s="135"/>
      <c r="L635" s="1"/>
      <c r="M635" s="1"/>
      <c r="N635" s="29"/>
      <c r="O635" s="1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</row>
    <row r="636" spans="1:26" ht="12.75" customHeight="1" x14ac:dyDescent="0.2">
      <c r="A636" s="29"/>
      <c r="B636" s="29"/>
      <c r="C636" s="29"/>
      <c r="D636" s="29"/>
      <c r="E636" s="29"/>
      <c r="F636" s="29"/>
      <c r="G636" s="29"/>
      <c r="H636" s="29"/>
      <c r="I636" s="29"/>
      <c r="J636" s="29"/>
      <c r="K636" s="135"/>
      <c r="L636" s="1"/>
      <c r="M636" s="1"/>
      <c r="N636" s="29"/>
      <c r="O636" s="1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</row>
    <row r="637" spans="1:26" ht="12.75" customHeight="1" x14ac:dyDescent="0.2">
      <c r="A637" s="29"/>
      <c r="B637" s="29"/>
      <c r="C637" s="29"/>
      <c r="D637" s="29"/>
      <c r="E637" s="29"/>
      <c r="F637" s="29"/>
      <c r="G637" s="29"/>
      <c r="H637" s="29"/>
      <c r="I637" s="29"/>
      <c r="J637" s="29"/>
      <c r="K637" s="135"/>
      <c r="L637" s="1"/>
      <c r="M637" s="1"/>
      <c r="N637" s="29"/>
      <c r="O637" s="1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</row>
    <row r="638" spans="1:26" ht="12.75" customHeight="1" x14ac:dyDescent="0.2">
      <c r="A638" s="29"/>
      <c r="B638" s="29"/>
      <c r="C638" s="29"/>
      <c r="D638" s="29"/>
      <c r="E638" s="29"/>
      <c r="F638" s="29"/>
      <c r="G638" s="29"/>
      <c r="H638" s="29"/>
      <c r="I638" s="29"/>
      <c r="J638" s="29"/>
      <c r="K638" s="135"/>
      <c r="L638" s="1"/>
      <c r="M638" s="1"/>
      <c r="N638" s="29"/>
      <c r="O638" s="1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</row>
    <row r="639" spans="1:26" ht="12.75" customHeight="1" x14ac:dyDescent="0.2">
      <c r="A639" s="29"/>
      <c r="B639" s="29"/>
      <c r="C639" s="29"/>
      <c r="D639" s="29"/>
      <c r="E639" s="29"/>
      <c r="F639" s="29"/>
      <c r="G639" s="29"/>
      <c r="H639" s="29"/>
      <c r="I639" s="29"/>
      <c r="J639" s="29"/>
      <c r="K639" s="135"/>
      <c r="L639" s="1"/>
      <c r="M639" s="1"/>
      <c r="N639" s="29"/>
      <c r="O639" s="1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</row>
    <row r="640" spans="1:26" ht="12.75" customHeight="1" x14ac:dyDescent="0.2">
      <c r="A640" s="29"/>
      <c r="B640" s="29"/>
      <c r="C640" s="29"/>
      <c r="D640" s="29"/>
      <c r="E640" s="29"/>
      <c r="F640" s="29"/>
      <c r="G640" s="29"/>
      <c r="H640" s="29"/>
      <c r="I640" s="29"/>
      <c r="J640" s="29"/>
      <c r="K640" s="135"/>
      <c r="L640" s="1"/>
      <c r="M640" s="1"/>
      <c r="N640" s="29"/>
      <c r="O640" s="1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</row>
    <row r="641" spans="1:26" ht="12.75" customHeight="1" x14ac:dyDescent="0.2">
      <c r="A641" s="29"/>
      <c r="B641" s="29"/>
      <c r="C641" s="29"/>
      <c r="D641" s="29"/>
      <c r="E641" s="29"/>
      <c r="F641" s="29"/>
      <c r="G641" s="29"/>
      <c r="H641" s="29"/>
      <c r="I641" s="29"/>
      <c r="J641" s="29"/>
      <c r="K641" s="135"/>
      <c r="L641" s="1"/>
      <c r="M641" s="1"/>
      <c r="N641" s="29"/>
      <c r="O641" s="1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</row>
    <row r="642" spans="1:26" ht="12.75" customHeight="1" x14ac:dyDescent="0.2">
      <c r="A642" s="29"/>
      <c r="B642" s="29"/>
      <c r="C642" s="29"/>
      <c r="D642" s="29"/>
      <c r="E642" s="29"/>
      <c r="F642" s="29"/>
      <c r="G642" s="29"/>
      <c r="H642" s="29"/>
      <c r="I642" s="29"/>
      <c r="J642" s="29"/>
      <c r="K642" s="135"/>
      <c r="L642" s="1"/>
      <c r="M642" s="1"/>
      <c r="N642" s="29"/>
      <c r="O642" s="1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</row>
    <row r="643" spans="1:26" ht="12.75" customHeight="1" x14ac:dyDescent="0.2">
      <c r="A643" s="29"/>
      <c r="B643" s="29"/>
      <c r="C643" s="29"/>
      <c r="D643" s="29"/>
      <c r="E643" s="29"/>
      <c r="F643" s="29"/>
      <c r="G643" s="29"/>
      <c r="H643" s="29"/>
      <c r="I643" s="29"/>
      <c r="J643" s="29"/>
      <c r="K643" s="135"/>
      <c r="L643" s="1"/>
      <c r="M643" s="1"/>
      <c r="N643" s="29"/>
      <c r="O643" s="1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</row>
    <row r="644" spans="1:26" ht="12.75" customHeight="1" x14ac:dyDescent="0.2">
      <c r="A644" s="29"/>
      <c r="B644" s="29"/>
      <c r="C644" s="29"/>
      <c r="D644" s="29"/>
      <c r="E644" s="29"/>
      <c r="F644" s="29"/>
      <c r="G644" s="29"/>
      <c r="H644" s="29"/>
      <c r="I644" s="29"/>
      <c r="J644" s="29"/>
      <c r="K644" s="135"/>
      <c r="L644" s="1"/>
      <c r="M644" s="1"/>
      <c r="N644" s="29"/>
      <c r="O644" s="1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</row>
    <row r="645" spans="1:26" ht="12.75" customHeight="1" x14ac:dyDescent="0.2">
      <c r="A645" s="29"/>
      <c r="B645" s="29"/>
      <c r="C645" s="29"/>
      <c r="D645" s="29"/>
      <c r="E645" s="29"/>
      <c r="F645" s="29"/>
      <c r="G645" s="29"/>
      <c r="H645" s="29"/>
      <c r="I645" s="29"/>
      <c r="J645" s="29"/>
      <c r="K645" s="135"/>
      <c r="L645" s="1"/>
      <c r="M645" s="1"/>
      <c r="N645" s="29"/>
      <c r="O645" s="1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</row>
    <row r="646" spans="1:26" ht="12.75" customHeight="1" x14ac:dyDescent="0.2">
      <c r="A646" s="29"/>
      <c r="B646" s="29"/>
      <c r="C646" s="29"/>
      <c r="D646" s="29"/>
      <c r="E646" s="29"/>
      <c r="F646" s="29"/>
      <c r="G646" s="29"/>
      <c r="H646" s="29"/>
      <c r="I646" s="29"/>
      <c r="J646" s="29"/>
      <c r="K646" s="135"/>
      <c r="L646" s="1"/>
      <c r="M646" s="1"/>
      <c r="N646" s="29"/>
      <c r="O646" s="1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</row>
    <row r="647" spans="1:26" ht="12.75" customHeight="1" x14ac:dyDescent="0.2">
      <c r="A647" s="29"/>
      <c r="B647" s="29"/>
      <c r="C647" s="29"/>
      <c r="D647" s="29"/>
      <c r="E647" s="29"/>
      <c r="F647" s="29"/>
      <c r="G647" s="29"/>
      <c r="H647" s="29"/>
      <c r="I647" s="29"/>
      <c r="J647" s="29"/>
      <c r="K647" s="135"/>
      <c r="L647" s="1"/>
      <c r="M647" s="1"/>
      <c r="N647" s="29"/>
      <c r="O647" s="1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</row>
    <row r="648" spans="1:26" ht="12.75" customHeight="1" x14ac:dyDescent="0.2">
      <c r="A648" s="29"/>
      <c r="B648" s="29"/>
      <c r="C648" s="29"/>
      <c r="D648" s="29"/>
      <c r="E648" s="29"/>
      <c r="F648" s="29"/>
      <c r="G648" s="29"/>
      <c r="H648" s="29"/>
      <c r="I648" s="29"/>
      <c r="J648" s="29"/>
      <c r="K648" s="135"/>
      <c r="L648" s="1"/>
      <c r="M648" s="1"/>
      <c r="N648" s="29"/>
      <c r="O648" s="1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</row>
    <row r="649" spans="1:26" ht="12.75" customHeight="1" x14ac:dyDescent="0.2">
      <c r="A649" s="29"/>
      <c r="B649" s="29"/>
      <c r="C649" s="29"/>
      <c r="D649" s="29"/>
      <c r="E649" s="29"/>
      <c r="F649" s="29"/>
      <c r="G649" s="29"/>
      <c r="H649" s="29"/>
      <c r="I649" s="29"/>
      <c r="J649" s="29"/>
      <c r="K649" s="135"/>
      <c r="L649" s="1"/>
      <c r="M649" s="1"/>
      <c r="N649" s="29"/>
      <c r="O649" s="1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</row>
    <row r="650" spans="1:26" ht="12.75" customHeight="1" x14ac:dyDescent="0.2">
      <c r="A650" s="29"/>
      <c r="B650" s="29"/>
      <c r="C650" s="29"/>
      <c r="D650" s="29"/>
      <c r="E650" s="29"/>
      <c r="F650" s="29"/>
      <c r="G650" s="29"/>
      <c r="H650" s="29"/>
      <c r="I650" s="29"/>
      <c r="J650" s="29"/>
      <c r="K650" s="135"/>
      <c r="L650" s="1"/>
      <c r="M650" s="1"/>
      <c r="N650" s="29"/>
      <c r="O650" s="1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</row>
    <row r="651" spans="1:26" ht="12.75" customHeight="1" x14ac:dyDescent="0.2">
      <c r="A651" s="29"/>
      <c r="B651" s="29"/>
      <c r="C651" s="29"/>
      <c r="D651" s="29"/>
      <c r="E651" s="29"/>
      <c r="F651" s="29"/>
      <c r="G651" s="29"/>
      <c r="H651" s="29"/>
      <c r="I651" s="29"/>
      <c r="J651" s="29"/>
      <c r="K651" s="135"/>
      <c r="L651" s="1"/>
      <c r="M651" s="1"/>
      <c r="N651" s="29"/>
      <c r="O651" s="1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</row>
    <row r="652" spans="1:26" ht="12.75" customHeight="1" x14ac:dyDescent="0.2">
      <c r="A652" s="29"/>
      <c r="B652" s="29"/>
      <c r="C652" s="29"/>
      <c r="D652" s="29"/>
      <c r="E652" s="29"/>
      <c r="F652" s="29"/>
      <c r="G652" s="29"/>
      <c r="H652" s="29"/>
      <c r="I652" s="29"/>
      <c r="J652" s="29"/>
      <c r="K652" s="135"/>
      <c r="L652" s="1"/>
      <c r="M652" s="1"/>
      <c r="N652" s="29"/>
      <c r="O652" s="1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</row>
    <row r="653" spans="1:26" ht="12.75" customHeight="1" x14ac:dyDescent="0.2">
      <c r="A653" s="29"/>
      <c r="B653" s="29"/>
      <c r="C653" s="29"/>
      <c r="D653" s="29"/>
      <c r="E653" s="29"/>
      <c r="F653" s="29"/>
      <c r="G653" s="29"/>
      <c r="H653" s="29"/>
      <c r="I653" s="29"/>
      <c r="J653" s="29"/>
      <c r="K653" s="135"/>
      <c r="L653" s="1"/>
      <c r="M653" s="1"/>
      <c r="N653" s="29"/>
      <c r="O653" s="1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</row>
    <row r="654" spans="1:26" ht="12.75" customHeight="1" x14ac:dyDescent="0.2">
      <c r="A654" s="29"/>
      <c r="B654" s="29"/>
      <c r="C654" s="29"/>
      <c r="D654" s="29"/>
      <c r="E654" s="29"/>
      <c r="F654" s="29"/>
      <c r="G654" s="29"/>
      <c r="H654" s="29"/>
      <c r="I654" s="29"/>
      <c r="J654" s="29"/>
      <c r="K654" s="135"/>
      <c r="L654" s="1"/>
      <c r="M654" s="1"/>
      <c r="N654" s="29"/>
      <c r="O654" s="1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</row>
    <row r="655" spans="1:26" ht="12.75" customHeight="1" x14ac:dyDescent="0.2">
      <c r="A655" s="29"/>
      <c r="B655" s="29"/>
      <c r="C655" s="29"/>
      <c r="D655" s="29"/>
      <c r="E655" s="29"/>
      <c r="F655" s="29"/>
      <c r="G655" s="29"/>
      <c r="H655" s="29"/>
      <c r="I655" s="29"/>
      <c r="J655" s="29"/>
      <c r="K655" s="135"/>
      <c r="L655" s="1"/>
      <c r="M655" s="1"/>
      <c r="N655" s="29"/>
      <c r="O655" s="1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</row>
    <row r="656" spans="1:26" ht="12.75" customHeight="1" x14ac:dyDescent="0.2">
      <c r="A656" s="29"/>
      <c r="B656" s="29"/>
      <c r="C656" s="29"/>
      <c r="D656" s="29"/>
      <c r="E656" s="29"/>
      <c r="F656" s="29"/>
      <c r="G656" s="29"/>
      <c r="H656" s="29"/>
      <c r="I656" s="29"/>
      <c r="J656" s="29"/>
      <c r="K656" s="135"/>
      <c r="L656" s="1"/>
      <c r="M656" s="1"/>
      <c r="N656" s="29"/>
      <c r="O656" s="1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</row>
    <row r="657" spans="1:26" ht="12.75" customHeight="1" x14ac:dyDescent="0.2">
      <c r="A657" s="29"/>
      <c r="B657" s="29"/>
      <c r="C657" s="29"/>
      <c r="D657" s="29"/>
      <c r="E657" s="29"/>
      <c r="F657" s="29"/>
      <c r="G657" s="29"/>
      <c r="H657" s="29"/>
      <c r="I657" s="29"/>
      <c r="J657" s="29"/>
      <c r="K657" s="135"/>
      <c r="L657" s="1"/>
      <c r="M657" s="1"/>
      <c r="N657" s="29"/>
      <c r="O657" s="1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</row>
    <row r="658" spans="1:26" ht="12.75" customHeight="1" x14ac:dyDescent="0.2">
      <c r="A658" s="29"/>
      <c r="B658" s="29"/>
      <c r="C658" s="29"/>
      <c r="D658" s="29"/>
      <c r="E658" s="29"/>
      <c r="F658" s="29"/>
      <c r="G658" s="29"/>
      <c r="H658" s="29"/>
      <c r="I658" s="29"/>
      <c r="J658" s="29"/>
      <c r="K658" s="135"/>
      <c r="L658" s="1"/>
      <c r="M658" s="1"/>
      <c r="N658" s="29"/>
      <c r="O658" s="1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</row>
    <row r="659" spans="1:26" ht="12.75" customHeight="1" x14ac:dyDescent="0.2">
      <c r="A659" s="29"/>
      <c r="B659" s="29"/>
      <c r="C659" s="29"/>
      <c r="D659" s="29"/>
      <c r="E659" s="29"/>
      <c r="F659" s="29"/>
      <c r="G659" s="29"/>
      <c r="H659" s="29"/>
      <c r="I659" s="29"/>
      <c r="J659" s="29"/>
      <c r="K659" s="135"/>
      <c r="L659" s="1"/>
      <c r="M659" s="1"/>
      <c r="N659" s="29"/>
      <c r="O659" s="1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</row>
    <row r="660" spans="1:26" ht="12.75" customHeight="1" x14ac:dyDescent="0.2">
      <c r="A660" s="29"/>
      <c r="B660" s="29"/>
      <c r="C660" s="29"/>
      <c r="D660" s="29"/>
      <c r="E660" s="29"/>
      <c r="F660" s="29"/>
      <c r="G660" s="29"/>
      <c r="H660" s="29"/>
      <c r="I660" s="29"/>
      <c r="J660" s="29"/>
      <c r="K660" s="135"/>
      <c r="L660" s="1"/>
      <c r="M660" s="1"/>
      <c r="N660" s="29"/>
      <c r="O660" s="1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</row>
    <row r="661" spans="1:26" ht="12.75" customHeight="1" x14ac:dyDescent="0.2">
      <c r="A661" s="29"/>
      <c r="B661" s="29"/>
      <c r="C661" s="29"/>
      <c r="D661" s="29"/>
      <c r="E661" s="29"/>
      <c r="F661" s="29"/>
      <c r="G661" s="29"/>
      <c r="H661" s="29"/>
      <c r="I661" s="29"/>
      <c r="J661" s="29"/>
      <c r="K661" s="135"/>
      <c r="L661" s="1"/>
      <c r="M661" s="1"/>
      <c r="N661" s="29"/>
      <c r="O661" s="1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</row>
    <row r="662" spans="1:26" ht="12.75" customHeight="1" x14ac:dyDescent="0.2">
      <c r="A662" s="29"/>
      <c r="B662" s="29"/>
      <c r="C662" s="29"/>
      <c r="D662" s="29"/>
      <c r="E662" s="29"/>
      <c r="F662" s="29"/>
      <c r="G662" s="29"/>
      <c r="H662" s="29"/>
      <c r="I662" s="29"/>
      <c r="J662" s="29"/>
      <c r="K662" s="135"/>
      <c r="L662" s="1"/>
      <c r="M662" s="1"/>
      <c r="N662" s="29"/>
      <c r="O662" s="1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</row>
    <row r="663" spans="1:26" ht="12.75" customHeight="1" x14ac:dyDescent="0.2">
      <c r="A663" s="29"/>
      <c r="B663" s="29"/>
      <c r="C663" s="29"/>
      <c r="D663" s="29"/>
      <c r="E663" s="29"/>
      <c r="F663" s="29"/>
      <c r="G663" s="29"/>
      <c r="H663" s="29"/>
      <c r="I663" s="29"/>
      <c r="J663" s="29"/>
      <c r="K663" s="135"/>
      <c r="L663" s="1"/>
      <c r="M663" s="1"/>
      <c r="N663" s="29"/>
      <c r="O663" s="1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</row>
    <row r="664" spans="1:26" ht="12.75" customHeight="1" x14ac:dyDescent="0.2">
      <c r="A664" s="29"/>
      <c r="B664" s="29"/>
      <c r="C664" s="29"/>
      <c r="D664" s="29"/>
      <c r="E664" s="29"/>
      <c r="F664" s="29"/>
      <c r="G664" s="29"/>
      <c r="H664" s="29"/>
      <c r="I664" s="29"/>
      <c r="J664" s="29"/>
      <c r="K664" s="135"/>
      <c r="L664" s="1"/>
      <c r="M664" s="1"/>
      <c r="N664" s="29"/>
      <c r="O664" s="1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</row>
    <row r="665" spans="1:26" ht="12.75" customHeight="1" x14ac:dyDescent="0.2">
      <c r="A665" s="29"/>
      <c r="B665" s="29"/>
      <c r="C665" s="29"/>
      <c r="D665" s="29"/>
      <c r="E665" s="29"/>
      <c r="F665" s="29"/>
      <c r="G665" s="29"/>
      <c r="H665" s="29"/>
      <c r="I665" s="29"/>
      <c r="J665" s="29"/>
      <c r="K665" s="135"/>
      <c r="L665" s="1"/>
      <c r="M665" s="1"/>
      <c r="N665" s="29"/>
      <c r="O665" s="1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</row>
    <row r="666" spans="1:26" ht="12.75" customHeight="1" x14ac:dyDescent="0.2">
      <c r="A666" s="29"/>
      <c r="B666" s="29"/>
      <c r="C666" s="29"/>
      <c r="D666" s="29"/>
      <c r="E666" s="29"/>
      <c r="F666" s="29"/>
      <c r="G666" s="29"/>
      <c r="H666" s="29"/>
      <c r="I666" s="29"/>
      <c r="J666" s="29"/>
      <c r="K666" s="135"/>
      <c r="L666" s="1"/>
      <c r="M666" s="1"/>
      <c r="N666" s="29"/>
      <c r="O666" s="1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</row>
    <row r="667" spans="1:26" ht="12.75" customHeight="1" x14ac:dyDescent="0.2">
      <c r="A667" s="29"/>
      <c r="B667" s="29"/>
      <c r="C667" s="29"/>
      <c r="D667" s="29"/>
      <c r="E667" s="29"/>
      <c r="F667" s="29"/>
      <c r="G667" s="29"/>
      <c r="H667" s="29"/>
      <c r="I667" s="29"/>
      <c r="J667" s="29"/>
      <c r="K667" s="135"/>
      <c r="L667" s="1"/>
      <c r="M667" s="1"/>
      <c r="N667" s="29"/>
      <c r="O667" s="1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</row>
    <row r="668" spans="1:26" ht="12.75" customHeight="1" x14ac:dyDescent="0.2">
      <c r="A668" s="29"/>
      <c r="B668" s="29"/>
      <c r="C668" s="29"/>
      <c r="D668" s="29"/>
      <c r="E668" s="29"/>
      <c r="F668" s="29"/>
      <c r="G668" s="29"/>
      <c r="H668" s="29"/>
      <c r="I668" s="29"/>
      <c r="J668" s="29"/>
      <c r="K668" s="135"/>
      <c r="L668" s="1"/>
      <c r="M668" s="1"/>
      <c r="N668" s="29"/>
      <c r="O668" s="1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</row>
    <row r="669" spans="1:26" ht="12.75" customHeight="1" x14ac:dyDescent="0.2">
      <c r="A669" s="29"/>
      <c r="B669" s="29"/>
      <c r="C669" s="29"/>
      <c r="D669" s="29"/>
      <c r="E669" s="29"/>
      <c r="F669" s="29"/>
      <c r="G669" s="29"/>
      <c r="H669" s="29"/>
      <c r="I669" s="29"/>
      <c r="J669" s="29"/>
      <c r="K669" s="135"/>
      <c r="L669" s="1"/>
      <c r="M669" s="1"/>
      <c r="N669" s="29"/>
      <c r="O669" s="1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</row>
    <row r="670" spans="1:26" ht="12.75" customHeight="1" x14ac:dyDescent="0.2">
      <c r="A670" s="29"/>
      <c r="B670" s="29"/>
      <c r="C670" s="29"/>
      <c r="D670" s="29"/>
      <c r="E670" s="29"/>
      <c r="F670" s="29"/>
      <c r="G670" s="29"/>
      <c r="H670" s="29"/>
      <c r="I670" s="29"/>
      <c r="J670" s="29"/>
      <c r="K670" s="135"/>
      <c r="L670" s="1"/>
      <c r="M670" s="1"/>
      <c r="N670" s="29"/>
      <c r="O670" s="1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</row>
    <row r="671" spans="1:26" ht="12.75" customHeight="1" x14ac:dyDescent="0.2">
      <c r="A671" s="29"/>
      <c r="B671" s="29"/>
      <c r="C671" s="29"/>
      <c r="D671" s="29"/>
      <c r="E671" s="29"/>
      <c r="F671" s="29"/>
      <c r="G671" s="29"/>
      <c r="H671" s="29"/>
      <c r="I671" s="29"/>
      <c r="J671" s="29"/>
      <c r="K671" s="135"/>
      <c r="L671" s="1"/>
      <c r="M671" s="1"/>
      <c r="N671" s="29"/>
      <c r="O671" s="1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</row>
    <row r="672" spans="1:26" ht="12.75" customHeight="1" x14ac:dyDescent="0.2">
      <c r="A672" s="29"/>
      <c r="B672" s="29"/>
      <c r="C672" s="29"/>
      <c r="D672" s="29"/>
      <c r="E672" s="29"/>
      <c r="F672" s="29"/>
      <c r="G672" s="29"/>
      <c r="H672" s="29"/>
      <c r="I672" s="29"/>
      <c r="J672" s="29"/>
      <c r="K672" s="135"/>
      <c r="L672" s="1"/>
      <c r="M672" s="1"/>
      <c r="N672" s="29"/>
      <c r="O672" s="1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</row>
    <row r="673" spans="1:26" ht="12.75" customHeight="1" x14ac:dyDescent="0.2">
      <c r="A673" s="29"/>
      <c r="B673" s="29"/>
      <c r="C673" s="29"/>
      <c r="D673" s="29"/>
      <c r="E673" s="29"/>
      <c r="F673" s="29"/>
      <c r="G673" s="29"/>
      <c r="H673" s="29"/>
      <c r="I673" s="29"/>
      <c r="J673" s="29"/>
      <c r="K673" s="135"/>
      <c r="L673" s="1"/>
      <c r="M673" s="1"/>
      <c r="N673" s="29"/>
      <c r="O673" s="1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</row>
    <row r="674" spans="1:26" ht="12.75" customHeight="1" x14ac:dyDescent="0.2">
      <c r="A674" s="29"/>
      <c r="B674" s="29"/>
      <c r="C674" s="29"/>
      <c r="D674" s="29"/>
      <c r="E674" s="29"/>
      <c r="F674" s="29"/>
      <c r="G674" s="29"/>
      <c r="H674" s="29"/>
      <c r="I674" s="29"/>
      <c r="J674" s="29"/>
      <c r="K674" s="135"/>
      <c r="L674" s="1"/>
      <c r="M674" s="1"/>
      <c r="N674" s="29"/>
      <c r="O674" s="1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</row>
    <row r="675" spans="1:26" ht="12.75" customHeight="1" x14ac:dyDescent="0.2">
      <c r="A675" s="29"/>
      <c r="B675" s="29"/>
      <c r="C675" s="29"/>
      <c r="D675" s="29"/>
      <c r="E675" s="29"/>
      <c r="F675" s="29"/>
      <c r="G675" s="29"/>
      <c r="H675" s="29"/>
      <c r="I675" s="29"/>
      <c r="J675" s="29"/>
      <c r="K675" s="135"/>
      <c r="L675" s="1"/>
      <c r="M675" s="1"/>
      <c r="N675" s="29"/>
      <c r="O675" s="1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</row>
    <row r="676" spans="1:26" ht="12.75" customHeight="1" x14ac:dyDescent="0.2">
      <c r="A676" s="29"/>
      <c r="B676" s="29"/>
      <c r="C676" s="29"/>
      <c r="D676" s="29"/>
      <c r="E676" s="29"/>
      <c r="F676" s="29"/>
      <c r="G676" s="29"/>
      <c r="H676" s="29"/>
      <c r="I676" s="29"/>
      <c r="J676" s="29"/>
      <c r="K676" s="135"/>
      <c r="L676" s="1"/>
      <c r="M676" s="1"/>
      <c r="N676" s="29"/>
      <c r="O676" s="1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</row>
    <row r="677" spans="1:26" ht="12.75" customHeight="1" x14ac:dyDescent="0.2">
      <c r="A677" s="29"/>
      <c r="B677" s="29"/>
      <c r="C677" s="29"/>
      <c r="D677" s="29"/>
      <c r="E677" s="29"/>
      <c r="F677" s="29"/>
      <c r="G677" s="29"/>
      <c r="H677" s="29"/>
      <c r="I677" s="29"/>
      <c r="J677" s="29"/>
      <c r="K677" s="135"/>
      <c r="L677" s="1"/>
      <c r="M677" s="1"/>
      <c r="N677" s="29"/>
      <c r="O677" s="1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</row>
    <row r="678" spans="1:26" ht="12.75" customHeight="1" x14ac:dyDescent="0.2">
      <c r="A678" s="29"/>
      <c r="B678" s="29"/>
      <c r="C678" s="29"/>
      <c r="D678" s="29"/>
      <c r="E678" s="29"/>
      <c r="F678" s="29"/>
      <c r="G678" s="29"/>
      <c r="H678" s="29"/>
      <c r="I678" s="29"/>
      <c r="J678" s="29"/>
      <c r="K678" s="135"/>
      <c r="L678" s="1"/>
      <c r="M678" s="1"/>
      <c r="N678" s="29"/>
      <c r="O678" s="1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</row>
    <row r="679" spans="1:26" ht="12.75" customHeight="1" x14ac:dyDescent="0.2">
      <c r="A679" s="29"/>
      <c r="B679" s="29"/>
      <c r="C679" s="29"/>
      <c r="D679" s="29"/>
      <c r="E679" s="29"/>
      <c r="F679" s="29"/>
      <c r="G679" s="29"/>
      <c r="H679" s="29"/>
      <c r="I679" s="29"/>
      <c r="J679" s="29"/>
      <c r="K679" s="135"/>
      <c r="L679" s="1"/>
      <c r="M679" s="1"/>
      <c r="N679" s="29"/>
      <c r="O679" s="1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</row>
    <row r="680" spans="1:26" ht="12.75" customHeight="1" x14ac:dyDescent="0.2">
      <c r="A680" s="29"/>
      <c r="B680" s="29"/>
      <c r="C680" s="29"/>
      <c r="D680" s="29"/>
      <c r="E680" s="29"/>
      <c r="F680" s="29"/>
      <c r="G680" s="29"/>
      <c r="H680" s="29"/>
      <c r="I680" s="29"/>
      <c r="J680" s="29"/>
      <c r="K680" s="135"/>
      <c r="L680" s="1"/>
      <c r="M680" s="1"/>
      <c r="N680" s="29"/>
      <c r="O680" s="1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</row>
    <row r="681" spans="1:26" ht="12.75" customHeight="1" x14ac:dyDescent="0.2">
      <c r="A681" s="29"/>
      <c r="B681" s="29"/>
      <c r="C681" s="29"/>
      <c r="D681" s="29"/>
      <c r="E681" s="29"/>
      <c r="F681" s="29"/>
      <c r="G681" s="29"/>
      <c r="H681" s="29"/>
      <c r="I681" s="29"/>
      <c r="J681" s="29"/>
      <c r="K681" s="135"/>
      <c r="L681" s="1"/>
      <c r="M681" s="1"/>
      <c r="N681" s="29"/>
      <c r="O681" s="1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</row>
    <row r="682" spans="1:26" ht="12.75" customHeight="1" x14ac:dyDescent="0.2">
      <c r="A682" s="29"/>
      <c r="B682" s="29"/>
      <c r="C682" s="29"/>
      <c r="D682" s="29"/>
      <c r="E682" s="29"/>
      <c r="F682" s="29"/>
      <c r="G682" s="29"/>
      <c r="H682" s="29"/>
      <c r="I682" s="29"/>
      <c r="J682" s="29"/>
      <c r="K682" s="135"/>
      <c r="L682" s="1"/>
      <c r="M682" s="1"/>
      <c r="N682" s="29"/>
      <c r="O682" s="1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</row>
    <row r="683" spans="1:26" ht="12.75" customHeight="1" x14ac:dyDescent="0.2">
      <c r="A683" s="29"/>
      <c r="B683" s="29"/>
      <c r="C683" s="29"/>
      <c r="D683" s="29"/>
      <c r="E683" s="29"/>
      <c r="F683" s="29"/>
      <c r="G683" s="29"/>
      <c r="H683" s="29"/>
      <c r="I683" s="29"/>
      <c r="J683" s="29"/>
      <c r="K683" s="135"/>
      <c r="L683" s="1"/>
      <c r="M683" s="1"/>
      <c r="N683" s="29"/>
      <c r="O683" s="1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</row>
    <row r="684" spans="1:26" ht="12.75" customHeight="1" x14ac:dyDescent="0.2">
      <c r="A684" s="29"/>
      <c r="B684" s="29"/>
      <c r="C684" s="29"/>
      <c r="D684" s="29"/>
      <c r="E684" s="29"/>
      <c r="F684" s="29"/>
      <c r="G684" s="29"/>
      <c r="H684" s="29"/>
      <c r="I684" s="29"/>
      <c r="J684" s="29"/>
      <c r="K684" s="135"/>
      <c r="L684" s="1"/>
      <c r="M684" s="1"/>
      <c r="N684" s="29"/>
      <c r="O684" s="1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</row>
    <row r="685" spans="1:26" ht="12.75" customHeight="1" x14ac:dyDescent="0.2">
      <c r="A685" s="29"/>
      <c r="B685" s="29"/>
      <c r="C685" s="29"/>
      <c r="D685" s="29"/>
      <c r="E685" s="29"/>
      <c r="F685" s="29"/>
      <c r="G685" s="29"/>
      <c r="H685" s="29"/>
      <c r="I685" s="29"/>
      <c r="J685" s="29"/>
      <c r="K685" s="135"/>
      <c r="L685" s="1"/>
      <c r="M685" s="1"/>
      <c r="N685" s="29"/>
      <c r="O685" s="1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</row>
    <row r="686" spans="1:26" ht="12.75" customHeight="1" x14ac:dyDescent="0.2">
      <c r="A686" s="29"/>
      <c r="B686" s="29"/>
      <c r="C686" s="29"/>
      <c r="D686" s="29"/>
      <c r="E686" s="29"/>
      <c r="F686" s="29"/>
      <c r="G686" s="29"/>
      <c r="H686" s="29"/>
      <c r="I686" s="29"/>
      <c r="J686" s="29"/>
      <c r="K686" s="135"/>
      <c r="L686" s="1"/>
      <c r="M686" s="1"/>
      <c r="N686" s="29"/>
      <c r="O686" s="1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</row>
    <row r="687" spans="1:26" ht="12.75" customHeight="1" x14ac:dyDescent="0.2">
      <c r="A687" s="29"/>
      <c r="B687" s="29"/>
      <c r="C687" s="29"/>
      <c r="D687" s="29"/>
      <c r="E687" s="29"/>
      <c r="F687" s="29"/>
      <c r="G687" s="29"/>
      <c r="H687" s="29"/>
      <c r="I687" s="29"/>
      <c r="J687" s="29"/>
      <c r="K687" s="135"/>
      <c r="L687" s="1"/>
      <c r="M687" s="1"/>
      <c r="N687" s="29"/>
      <c r="O687" s="1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</row>
    <row r="688" spans="1:26" ht="12.75" customHeight="1" x14ac:dyDescent="0.2">
      <c r="A688" s="29"/>
      <c r="B688" s="29"/>
      <c r="C688" s="29"/>
      <c r="D688" s="29"/>
      <c r="E688" s="29"/>
      <c r="F688" s="29"/>
      <c r="G688" s="29"/>
      <c r="H688" s="29"/>
      <c r="I688" s="29"/>
      <c r="J688" s="29"/>
      <c r="K688" s="135"/>
      <c r="L688" s="1"/>
      <c r="M688" s="1"/>
      <c r="N688" s="29"/>
      <c r="O688" s="1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</row>
    <row r="689" spans="1:26" ht="12.75" customHeight="1" x14ac:dyDescent="0.2">
      <c r="A689" s="29"/>
      <c r="B689" s="29"/>
      <c r="C689" s="29"/>
      <c r="D689" s="29"/>
      <c r="E689" s="29"/>
      <c r="F689" s="29"/>
      <c r="G689" s="29"/>
      <c r="H689" s="29"/>
      <c r="I689" s="29"/>
      <c r="J689" s="29"/>
      <c r="K689" s="135"/>
      <c r="L689" s="1"/>
      <c r="M689" s="1"/>
      <c r="N689" s="29"/>
      <c r="O689" s="1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</row>
    <row r="690" spans="1:26" ht="12.75" customHeight="1" x14ac:dyDescent="0.2">
      <c r="A690" s="29"/>
      <c r="B690" s="29"/>
      <c r="C690" s="29"/>
      <c r="D690" s="29"/>
      <c r="E690" s="29"/>
      <c r="F690" s="29"/>
      <c r="G690" s="29"/>
      <c r="H690" s="29"/>
      <c r="I690" s="29"/>
      <c r="J690" s="29"/>
      <c r="K690" s="135"/>
      <c r="L690" s="1"/>
      <c r="M690" s="1"/>
      <c r="N690" s="29"/>
      <c r="O690" s="1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</row>
    <row r="691" spans="1:26" ht="12.75" customHeight="1" x14ac:dyDescent="0.2">
      <c r="A691" s="29"/>
      <c r="B691" s="29"/>
      <c r="C691" s="29"/>
      <c r="D691" s="29"/>
      <c r="E691" s="29"/>
      <c r="F691" s="29"/>
      <c r="G691" s="29"/>
      <c r="H691" s="29"/>
      <c r="I691" s="29"/>
      <c r="J691" s="29"/>
      <c r="K691" s="135"/>
      <c r="L691" s="1"/>
      <c r="M691" s="1"/>
      <c r="N691" s="29"/>
      <c r="O691" s="1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</row>
    <row r="692" spans="1:26" ht="12.75" customHeight="1" x14ac:dyDescent="0.2">
      <c r="A692" s="29"/>
      <c r="B692" s="29"/>
      <c r="C692" s="29"/>
      <c r="D692" s="29"/>
      <c r="E692" s="29"/>
      <c r="F692" s="29"/>
      <c r="G692" s="29"/>
      <c r="H692" s="29"/>
      <c r="I692" s="29"/>
      <c r="J692" s="29"/>
      <c r="K692" s="135"/>
      <c r="L692" s="1"/>
      <c r="M692" s="1"/>
      <c r="N692" s="29"/>
      <c r="O692" s="1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</row>
    <row r="693" spans="1:26" ht="12.75" customHeight="1" x14ac:dyDescent="0.2">
      <c r="A693" s="29"/>
      <c r="B693" s="29"/>
      <c r="C693" s="29"/>
      <c r="D693" s="29"/>
      <c r="E693" s="29"/>
      <c r="F693" s="29"/>
      <c r="G693" s="29"/>
      <c r="H693" s="29"/>
      <c r="I693" s="29"/>
      <c r="J693" s="29"/>
      <c r="K693" s="135"/>
      <c r="L693" s="1"/>
      <c r="M693" s="1"/>
      <c r="N693" s="29"/>
      <c r="O693" s="1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</row>
    <row r="694" spans="1:26" ht="12.75" customHeight="1" x14ac:dyDescent="0.2">
      <c r="A694" s="29"/>
      <c r="B694" s="29"/>
      <c r="C694" s="29"/>
      <c r="D694" s="29"/>
      <c r="E694" s="29"/>
      <c r="F694" s="29"/>
      <c r="G694" s="29"/>
      <c r="H694" s="29"/>
      <c r="I694" s="29"/>
      <c r="J694" s="29"/>
      <c r="K694" s="135"/>
      <c r="L694" s="1"/>
      <c r="M694" s="1"/>
      <c r="N694" s="29"/>
      <c r="O694" s="1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</row>
    <row r="695" spans="1:26" ht="12.75" customHeight="1" x14ac:dyDescent="0.2">
      <c r="A695" s="29"/>
      <c r="B695" s="29"/>
      <c r="C695" s="29"/>
      <c r="D695" s="29"/>
      <c r="E695" s="29"/>
      <c r="F695" s="29"/>
      <c r="G695" s="29"/>
      <c r="H695" s="29"/>
      <c r="I695" s="29"/>
      <c r="J695" s="29"/>
      <c r="K695" s="135"/>
      <c r="L695" s="1"/>
      <c r="M695" s="1"/>
      <c r="N695" s="29"/>
      <c r="O695" s="1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</row>
    <row r="696" spans="1:26" ht="12.75" customHeight="1" x14ac:dyDescent="0.2">
      <c r="A696" s="29"/>
      <c r="B696" s="29"/>
      <c r="C696" s="29"/>
      <c r="D696" s="29"/>
      <c r="E696" s="29"/>
      <c r="F696" s="29"/>
      <c r="G696" s="29"/>
      <c r="H696" s="29"/>
      <c r="I696" s="29"/>
      <c r="J696" s="29"/>
      <c r="K696" s="135"/>
      <c r="L696" s="1"/>
      <c r="M696" s="1"/>
      <c r="N696" s="29"/>
      <c r="O696" s="1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</row>
    <row r="697" spans="1:26" ht="12.75" customHeight="1" x14ac:dyDescent="0.2">
      <c r="A697" s="29"/>
      <c r="B697" s="29"/>
      <c r="C697" s="29"/>
      <c r="D697" s="29"/>
      <c r="E697" s="29"/>
      <c r="F697" s="29"/>
      <c r="G697" s="29"/>
      <c r="H697" s="29"/>
      <c r="I697" s="29"/>
      <c r="J697" s="29"/>
      <c r="K697" s="135"/>
      <c r="L697" s="1"/>
      <c r="M697" s="1"/>
      <c r="N697" s="29"/>
      <c r="O697" s="1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</row>
    <row r="698" spans="1:26" ht="12.75" customHeight="1" x14ac:dyDescent="0.2">
      <c r="A698" s="29"/>
      <c r="B698" s="29"/>
      <c r="C698" s="29"/>
      <c r="D698" s="29"/>
      <c r="E698" s="29"/>
      <c r="F698" s="29"/>
      <c r="G698" s="29"/>
      <c r="H698" s="29"/>
      <c r="I698" s="29"/>
      <c r="J698" s="29"/>
      <c r="K698" s="135"/>
      <c r="L698" s="1"/>
      <c r="M698" s="1"/>
      <c r="N698" s="29"/>
      <c r="O698" s="1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</row>
    <row r="699" spans="1:26" ht="12.75" customHeight="1" x14ac:dyDescent="0.2">
      <c r="A699" s="29"/>
      <c r="B699" s="29"/>
      <c r="C699" s="29"/>
      <c r="D699" s="29"/>
      <c r="E699" s="29"/>
      <c r="F699" s="29"/>
      <c r="G699" s="29"/>
      <c r="H699" s="29"/>
      <c r="I699" s="29"/>
      <c r="J699" s="29"/>
      <c r="K699" s="135"/>
      <c r="L699" s="1"/>
      <c r="M699" s="1"/>
      <c r="N699" s="29"/>
      <c r="O699" s="1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</row>
    <row r="700" spans="1:26" ht="12.75" customHeight="1" x14ac:dyDescent="0.2">
      <c r="A700" s="29"/>
      <c r="B700" s="29"/>
      <c r="C700" s="29"/>
      <c r="D700" s="29"/>
      <c r="E700" s="29"/>
      <c r="F700" s="29"/>
      <c r="G700" s="29"/>
      <c r="H700" s="29"/>
      <c r="I700" s="29"/>
      <c r="J700" s="29"/>
      <c r="K700" s="135"/>
      <c r="L700" s="1"/>
      <c r="M700" s="1"/>
      <c r="N700" s="29"/>
      <c r="O700" s="1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</row>
    <row r="701" spans="1:26" ht="12.75" customHeight="1" x14ac:dyDescent="0.2">
      <c r="A701" s="29"/>
      <c r="B701" s="29"/>
      <c r="C701" s="29"/>
      <c r="D701" s="29"/>
      <c r="E701" s="29"/>
      <c r="F701" s="29"/>
      <c r="G701" s="29"/>
      <c r="H701" s="29"/>
      <c r="I701" s="29"/>
      <c r="J701" s="29"/>
      <c r="K701" s="135"/>
      <c r="L701" s="1"/>
      <c r="M701" s="1"/>
      <c r="N701" s="29"/>
      <c r="O701" s="1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</row>
    <row r="702" spans="1:26" ht="12.75" customHeight="1" x14ac:dyDescent="0.2">
      <c r="A702" s="29"/>
      <c r="B702" s="29"/>
      <c r="C702" s="29"/>
      <c r="D702" s="29"/>
      <c r="E702" s="29"/>
      <c r="F702" s="29"/>
      <c r="G702" s="29"/>
      <c r="H702" s="29"/>
      <c r="I702" s="29"/>
      <c r="J702" s="29"/>
      <c r="K702" s="135"/>
      <c r="L702" s="1"/>
      <c r="M702" s="1"/>
      <c r="N702" s="29"/>
      <c r="O702" s="1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</row>
    <row r="703" spans="1:26" ht="12.75" customHeight="1" x14ac:dyDescent="0.2">
      <c r="A703" s="29"/>
      <c r="B703" s="29"/>
      <c r="C703" s="29"/>
      <c r="D703" s="29"/>
      <c r="E703" s="29"/>
      <c r="F703" s="29"/>
      <c r="G703" s="29"/>
      <c r="H703" s="29"/>
      <c r="I703" s="29"/>
      <c r="J703" s="29"/>
      <c r="K703" s="135"/>
      <c r="L703" s="1"/>
      <c r="M703" s="1"/>
      <c r="N703" s="29"/>
      <c r="O703" s="1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</row>
    <row r="704" spans="1:26" ht="12.75" customHeight="1" x14ac:dyDescent="0.2">
      <c r="A704" s="29"/>
      <c r="B704" s="29"/>
      <c r="C704" s="29"/>
      <c r="D704" s="29"/>
      <c r="E704" s="29"/>
      <c r="F704" s="29"/>
      <c r="G704" s="29"/>
      <c r="H704" s="29"/>
      <c r="I704" s="29"/>
      <c r="J704" s="29"/>
      <c r="K704" s="135"/>
      <c r="L704" s="1"/>
      <c r="M704" s="1"/>
      <c r="N704" s="29"/>
      <c r="O704" s="1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</row>
    <row r="705" spans="1:26" ht="12.75" customHeight="1" x14ac:dyDescent="0.2">
      <c r="A705" s="29"/>
      <c r="B705" s="29"/>
      <c r="C705" s="29"/>
      <c r="D705" s="29"/>
      <c r="E705" s="29"/>
      <c r="F705" s="29"/>
      <c r="G705" s="29"/>
      <c r="H705" s="29"/>
      <c r="I705" s="29"/>
      <c r="J705" s="29"/>
      <c r="K705" s="135"/>
      <c r="L705" s="1"/>
      <c r="M705" s="1"/>
      <c r="N705" s="29"/>
      <c r="O705" s="1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</row>
    <row r="706" spans="1:26" ht="12.75" customHeight="1" x14ac:dyDescent="0.2">
      <c r="A706" s="29"/>
      <c r="B706" s="29"/>
      <c r="C706" s="29"/>
      <c r="D706" s="29"/>
      <c r="E706" s="29"/>
      <c r="F706" s="29"/>
      <c r="G706" s="29"/>
      <c r="H706" s="29"/>
      <c r="I706" s="29"/>
      <c r="J706" s="29"/>
      <c r="K706" s="135"/>
      <c r="L706" s="1"/>
      <c r="M706" s="1"/>
      <c r="N706" s="29"/>
      <c r="O706" s="1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</row>
    <row r="707" spans="1:26" ht="12.75" customHeight="1" x14ac:dyDescent="0.2">
      <c r="A707" s="29"/>
      <c r="B707" s="29"/>
      <c r="C707" s="29"/>
      <c r="D707" s="29"/>
      <c r="E707" s="29"/>
      <c r="F707" s="29"/>
      <c r="G707" s="29"/>
      <c r="H707" s="29"/>
      <c r="I707" s="29"/>
      <c r="J707" s="29"/>
      <c r="K707" s="135"/>
      <c r="L707" s="1"/>
      <c r="M707" s="1"/>
      <c r="N707" s="29"/>
      <c r="O707" s="1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</row>
    <row r="708" spans="1:26" ht="12.75" customHeight="1" x14ac:dyDescent="0.2">
      <c r="A708" s="29"/>
      <c r="B708" s="29"/>
      <c r="C708" s="29"/>
      <c r="D708" s="29"/>
      <c r="E708" s="29"/>
      <c r="F708" s="29"/>
      <c r="G708" s="29"/>
      <c r="H708" s="29"/>
      <c r="I708" s="29"/>
      <c r="J708" s="29"/>
      <c r="K708" s="135"/>
      <c r="L708" s="1"/>
      <c r="M708" s="1"/>
      <c r="N708" s="29"/>
      <c r="O708" s="1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</row>
    <row r="709" spans="1:26" ht="12.75" customHeight="1" x14ac:dyDescent="0.2">
      <c r="A709" s="29"/>
      <c r="B709" s="29"/>
      <c r="C709" s="29"/>
      <c r="D709" s="29"/>
      <c r="E709" s="29"/>
      <c r="F709" s="29"/>
      <c r="G709" s="29"/>
      <c r="H709" s="29"/>
      <c r="I709" s="29"/>
      <c r="J709" s="29"/>
      <c r="K709" s="135"/>
      <c r="L709" s="1"/>
      <c r="M709" s="1"/>
      <c r="N709" s="29"/>
      <c r="O709" s="1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</row>
    <row r="710" spans="1:26" ht="12.75" customHeight="1" x14ac:dyDescent="0.2">
      <c r="A710" s="29"/>
      <c r="B710" s="29"/>
      <c r="C710" s="29"/>
      <c r="D710" s="29"/>
      <c r="E710" s="29"/>
      <c r="F710" s="29"/>
      <c r="G710" s="29"/>
      <c r="H710" s="29"/>
      <c r="I710" s="29"/>
      <c r="J710" s="29"/>
      <c r="K710" s="135"/>
      <c r="L710" s="1"/>
      <c r="M710" s="1"/>
      <c r="N710" s="29"/>
      <c r="O710" s="1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</row>
    <row r="711" spans="1:26" ht="12.75" customHeight="1" x14ac:dyDescent="0.2">
      <c r="A711" s="29"/>
      <c r="B711" s="29"/>
      <c r="C711" s="29"/>
      <c r="D711" s="29"/>
      <c r="E711" s="29"/>
      <c r="F711" s="29"/>
      <c r="G711" s="29"/>
      <c r="H711" s="29"/>
      <c r="I711" s="29"/>
      <c r="J711" s="29"/>
      <c r="K711" s="135"/>
      <c r="L711" s="1"/>
      <c r="M711" s="1"/>
      <c r="N711" s="29"/>
      <c r="O711" s="1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</row>
    <row r="712" spans="1:26" ht="12.75" customHeight="1" x14ac:dyDescent="0.2">
      <c r="A712" s="29"/>
      <c r="B712" s="29"/>
      <c r="C712" s="29"/>
      <c r="D712" s="29"/>
      <c r="E712" s="29"/>
      <c r="F712" s="29"/>
      <c r="G712" s="29"/>
      <c r="H712" s="29"/>
      <c r="I712" s="29"/>
      <c r="J712" s="29"/>
      <c r="K712" s="135"/>
      <c r="L712" s="1"/>
      <c r="M712" s="1"/>
      <c r="N712" s="29"/>
      <c r="O712" s="1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</row>
    <row r="713" spans="1:26" ht="12.75" customHeight="1" x14ac:dyDescent="0.2">
      <c r="A713" s="29"/>
      <c r="B713" s="29"/>
      <c r="C713" s="29"/>
      <c r="D713" s="29"/>
      <c r="E713" s="29"/>
      <c r="F713" s="29"/>
      <c r="G713" s="29"/>
      <c r="H713" s="29"/>
      <c r="I713" s="29"/>
      <c r="J713" s="29"/>
      <c r="K713" s="135"/>
      <c r="L713" s="1"/>
      <c r="M713" s="1"/>
      <c r="N713" s="29"/>
      <c r="O713" s="1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</row>
    <row r="714" spans="1:26" ht="12.75" customHeight="1" x14ac:dyDescent="0.2">
      <c r="A714" s="29"/>
      <c r="B714" s="29"/>
      <c r="C714" s="29"/>
      <c r="D714" s="29"/>
      <c r="E714" s="29"/>
      <c r="F714" s="29"/>
      <c r="G714" s="29"/>
      <c r="H714" s="29"/>
      <c r="I714" s="29"/>
      <c r="J714" s="29"/>
      <c r="K714" s="135"/>
      <c r="L714" s="1"/>
      <c r="M714" s="1"/>
      <c r="N714" s="29"/>
      <c r="O714" s="1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</row>
    <row r="715" spans="1:26" ht="12.75" customHeight="1" x14ac:dyDescent="0.2">
      <c r="A715" s="29"/>
      <c r="B715" s="29"/>
      <c r="C715" s="29"/>
      <c r="D715" s="29"/>
      <c r="E715" s="29"/>
      <c r="F715" s="29"/>
      <c r="G715" s="29"/>
      <c r="H715" s="29"/>
      <c r="I715" s="29"/>
      <c r="J715" s="29"/>
      <c r="K715" s="135"/>
      <c r="L715" s="1"/>
      <c r="M715" s="1"/>
      <c r="N715" s="29"/>
      <c r="O715" s="1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</row>
    <row r="716" spans="1:26" ht="12.75" customHeight="1" x14ac:dyDescent="0.2">
      <c r="A716" s="29"/>
      <c r="B716" s="29"/>
      <c r="C716" s="29"/>
      <c r="D716" s="29"/>
      <c r="E716" s="29"/>
      <c r="F716" s="29"/>
      <c r="G716" s="29"/>
      <c r="H716" s="29"/>
      <c r="I716" s="29"/>
      <c r="J716" s="29"/>
      <c r="K716" s="135"/>
      <c r="L716" s="1"/>
      <c r="M716" s="1"/>
      <c r="N716" s="29"/>
      <c r="O716" s="1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</row>
    <row r="717" spans="1:26" ht="12.75" customHeight="1" x14ac:dyDescent="0.2">
      <c r="A717" s="29"/>
      <c r="B717" s="29"/>
      <c r="C717" s="29"/>
      <c r="D717" s="29"/>
      <c r="E717" s="29"/>
      <c r="F717" s="29"/>
      <c r="G717" s="29"/>
      <c r="H717" s="29"/>
      <c r="I717" s="29"/>
      <c r="J717" s="29"/>
      <c r="K717" s="135"/>
      <c r="L717" s="1"/>
      <c r="M717" s="1"/>
      <c r="N717" s="29"/>
      <c r="O717" s="1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</row>
    <row r="718" spans="1:26" ht="12.75" customHeight="1" x14ac:dyDescent="0.2">
      <c r="A718" s="29"/>
      <c r="B718" s="29"/>
      <c r="C718" s="29"/>
      <c r="D718" s="29"/>
      <c r="E718" s="29"/>
      <c r="F718" s="29"/>
      <c r="G718" s="29"/>
      <c r="H718" s="29"/>
      <c r="I718" s="29"/>
      <c r="J718" s="29"/>
      <c r="K718" s="135"/>
      <c r="L718" s="1"/>
      <c r="M718" s="1"/>
      <c r="N718" s="29"/>
      <c r="O718" s="1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</row>
    <row r="719" spans="1:26" ht="12.75" customHeight="1" x14ac:dyDescent="0.2">
      <c r="A719" s="29"/>
      <c r="B719" s="29"/>
      <c r="C719" s="29"/>
      <c r="D719" s="29"/>
      <c r="E719" s="29"/>
      <c r="F719" s="29"/>
      <c r="G719" s="29"/>
      <c r="H719" s="29"/>
      <c r="I719" s="29"/>
      <c r="J719" s="29"/>
      <c r="K719" s="135"/>
      <c r="L719" s="1"/>
      <c r="M719" s="1"/>
      <c r="N719" s="29"/>
      <c r="O719" s="1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</row>
    <row r="720" spans="1:26" ht="12.75" customHeight="1" x14ac:dyDescent="0.2">
      <c r="A720" s="29"/>
      <c r="B720" s="29"/>
      <c r="C720" s="29"/>
      <c r="D720" s="29"/>
      <c r="E720" s="29"/>
      <c r="F720" s="29"/>
      <c r="G720" s="29"/>
      <c r="H720" s="29"/>
      <c r="I720" s="29"/>
      <c r="J720" s="29"/>
      <c r="K720" s="135"/>
      <c r="L720" s="1"/>
      <c r="M720" s="1"/>
      <c r="N720" s="29"/>
      <c r="O720" s="1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</row>
    <row r="721" spans="1:26" ht="12.75" customHeight="1" x14ac:dyDescent="0.2">
      <c r="A721" s="29"/>
      <c r="B721" s="29"/>
      <c r="C721" s="29"/>
      <c r="D721" s="29"/>
      <c r="E721" s="29"/>
      <c r="F721" s="29"/>
      <c r="G721" s="29"/>
      <c r="H721" s="29"/>
      <c r="I721" s="29"/>
      <c r="J721" s="29"/>
      <c r="K721" s="135"/>
      <c r="L721" s="1"/>
      <c r="M721" s="1"/>
      <c r="N721" s="29"/>
      <c r="O721" s="1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</row>
    <row r="722" spans="1:26" ht="12.75" customHeight="1" x14ac:dyDescent="0.2">
      <c r="A722" s="29"/>
      <c r="B722" s="29"/>
      <c r="C722" s="29"/>
      <c r="D722" s="29"/>
      <c r="E722" s="29"/>
      <c r="F722" s="29"/>
      <c r="G722" s="29"/>
      <c r="H722" s="29"/>
      <c r="I722" s="29"/>
      <c r="J722" s="29"/>
      <c r="K722" s="135"/>
      <c r="L722" s="1"/>
      <c r="M722" s="1"/>
      <c r="N722" s="29"/>
      <c r="O722" s="1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</row>
    <row r="723" spans="1:26" ht="12.75" customHeight="1" x14ac:dyDescent="0.2">
      <c r="A723" s="29"/>
      <c r="B723" s="29"/>
      <c r="C723" s="29"/>
      <c r="D723" s="29"/>
      <c r="E723" s="29"/>
      <c r="F723" s="29"/>
      <c r="G723" s="29"/>
      <c r="H723" s="29"/>
      <c r="I723" s="29"/>
      <c r="J723" s="29"/>
      <c r="K723" s="135"/>
      <c r="L723" s="1"/>
      <c r="M723" s="1"/>
      <c r="N723" s="29"/>
      <c r="O723" s="1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</row>
    <row r="724" spans="1:26" ht="12.75" customHeight="1" x14ac:dyDescent="0.2">
      <c r="A724" s="29"/>
      <c r="B724" s="29"/>
      <c r="C724" s="29"/>
      <c r="D724" s="29"/>
      <c r="E724" s="29"/>
      <c r="F724" s="29"/>
      <c r="G724" s="29"/>
      <c r="H724" s="29"/>
      <c r="I724" s="29"/>
      <c r="J724" s="29"/>
      <c r="K724" s="135"/>
      <c r="L724" s="1"/>
      <c r="M724" s="1"/>
      <c r="N724" s="29"/>
      <c r="O724" s="1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</row>
    <row r="725" spans="1:26" ht="12.75" customHeight="1" x14ac:dyDescent="0.2">
      <c r="A725" s="29"/>
      <c r="B725" s="29"/>
      <c r="C725" s="29"/>
      <c r="D725" s="29"/>
      <c r="E725" s="29"/>
      <c r="F725" s="29"/>
      <c r="G725" s="29"/>
      <c r="H725" s="29"/>
      <c r="I725" s="29"/>
      <c r="J725" s="29"/>
      <c r="K725" s="135"/>
      <c r="L725" s="1"/>
      <c r="M725" s="1"/>
      <c r="N725" s="29"/>
      <c r="O725" s="1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</row>
    <row r="726" spans="1:26" ht="12.75" customHeight="1" x14ac:dyDescent="0.2">
      <c r="A726" s="29"/>
      <c r="B726" s="29"/>
      <c r="C726" s="29"/>
      <c r="D726" s="29"/>
      <c r="E726" s="29"/>
      <c r="F726" s="29"/>
      <c r="G726" s="29"/>
      <c r="H726" s="29"/>
      <c r="I726" s="29"/>
      <c r="J726" s="29"/>
      <c r="K726" s="135"/>
      <c r="L726" s="1"/>
      <c r="M726" s="1"/>
      <c r="N726" s="29"/>
      <c r="O726" s="1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</row>
    <row r="727" spans="1:26" ht="12.75" customHeight="1" x14ac:dyDescent="0.2">
      <c r="A727" s="29"/>
      <c r="B727" s="29"/>
      <c r="C727" s="29"/>
      <c r="D727" s="29"/>
      <c r="E727" s="29"/>
      <c r="F727" s="29"/>
      <c r="G727" s="29"/>
      <c r="H727" s="29"/>
      <c r="I727" s="29"/>
      <c r="J727" s="29"/>
      <c r="K727" s="135"/>
      <c r="L727" s="1"/>
      <c r="M727" s="1"/>
      <c r="N727" s="29"/>
      <c r="O727" s="1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</row>
    <row r="728" spans="1:26" ht="12.75" customHeight="1" x14ac:dyDescent="0.2">
      <c r="A728" s="29"/>
      <c r="B728" s="29"/>
      <c r="C728" s="29"/>
      <c r="D728" s="29"/>
      <c r="E728" s="29"/>
      <c r="F728" s="29"/>
      <c r="G728" s="29"/>
      <c r="H728" s="29"/>
      <c r="I728" s="29"/>
      <c r="J728" s="29"/>
      <c r="K728" s="135"/>
      <c r="L728" s="1"/>
      <c r="M728" s="1"/>
      <c r="N728" s="29"/>
      <c r="O728" s="1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</row>
    <row r="729" spans="1:26" ht="12.75" customHeight="1" x14ac:dyDescent="0.2">
      <c r="A729" s="29"/>
      <c r="B729" s="29"/>
      <c r="C729" s="29"/>
      <c r="D729" s="29"/>
      <c r="E729" s="29"/>
      <c r="F729" s="29"/>
      <c r="G729" s="29"/>
      <c r="H729" s="29"/>
      <c r="I729" s="29"/>
      <c r="J729" s="29"/>
      <c r="K729" s="135"/>
      <c r="L729" s="1"/>
      <c r="M729" s="1"/>
      <c r="N729" s="29"/>
      <c r="O729" s="1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</row>
    <row r="730" spans="1:26" ht="12.75" customHeight="1" x14ac:dyDescent="0.2">
      <c r="A730" s="29"/>
      <c r="B730" s="29"/>
      <c r="C730" s="29"/>
      <c r="D730" s="29"/>
      <c r="E730" s="29"/>
      <c r="F730" s="29"/>
      <c r="G730" s="29"/>
      <c r="H730" s="29"/>
      <c r="I730" s="29"/>
      <c r="J730" s="29"/>
      <c r="K730" s="135"/>
      <c r="L730" s="1"/>
      <c r="M730" s="1"/>
      <c r="N730" s="29"/>
      <c r="O730" s="1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</row>
    <row r="731" spans="1:26" ht="12.75" customHeight="1" x14ac:dyDescent="0.2">
      <c r="A731" s="29"/>
      <c r="B731" s="29"/>
      <c r="C731" s="29"/>
      <c r="D731" s="29"/>
      <c r="E731" s="29"/>
      <c r="F731" s="29"/>
      <c r="G731" s="29"/>
      <c r="H731" s="29"/>
      <c r="I731" s="29"/>
      <c r="J731" s="29"/>
      <c r="K731" s="135"/>
      <c r="L731" s="1"/>
      <c r="M731" s="1"/>
      <c r="N731" s="29"/>
      <c r="O731" s="1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</row>
    <row r="732" spans="1:26" ht="12.75" customHeight="1" x14ac:dyDescent="0.2">
      <c r="A732" s="29"/>
      <c r="B732" s="29"/>
      <c r="C732" s="29"/>
      <c r="D732" s="29"/>
      <c r="E732" s="29"/>
      <c r="F732" s="29"/>
      <c r="G732" s="29"/>
      <c r="H732" s="29"/>
      <c r="I732" s="29"/>
      <c r="J732" s="29"/>
      <c r="K732" s="135"/>
      <c r="L732" s="1"/>
      <c r="M732" s="1"/>
      <c r="N732" s="29"/>
      <c r="O732" s="1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</row>
    <row r="733" spans="1:26" ht="12.75" customHeight="1" x14ac:dyDescent="0.2">
      <c r="A733" s="29"/>
      <c r="B733" s="29"/>
      <c r="C733" s="29"/>
      <c r="D733" s="29"/>
      <c r="E733" s="29"/>
      <c r="F733" s="29"/>
      <c r="G733" s="29"/>
      <c r="H733" s="29"/>
      <c r="I733" s="29"/>
      <c r="J733" s="29"/>
      <c r="K733" s="135"/>
      <c r="L733" s="1"/>
      <c r="M733" s="1"/>
      <c r="N733" s="29"/>
      <c r="O733" s="1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</row>
    <row r="734" spans="1:26" ht="12.75" customHeight="1" x14ac:dyDescent="0.2">
      <c r="A734" s="29"/>
      <c r="B734" s="29"/>
      <c r="C734" s="29"/>
      <c r="D734" s="29"/>
      <c r="E734" s="29"/>
      <c r="F734" s="29"/>
      <c r="G734" s="29"/>
      <c r="H734" s="29"/>
      <c r="I734" s="29"/>
      <c r="J734" s="29"/>
      <c r="K734" s="135"/>
      <c r="L734" s="1"/>
      <c r="M734" s="1"/>
      <c r="N734" s="29"/>
      <c r="O734" s="1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</row>
    <row r="735" spans="1:26" ht="12.75" customHeight="1" x14ac:dyDescent="0.2">
      <c r="A735" s="29"/>
      <c r="B735" s="29"/>
      <c r="C735" s="29"/>
      <c r="D735" s="29"/>
      <c r="E735" s="29"/>
      <c r="F735" s="29"/>
      <c r="G735" s="29"/>
      <c r="H735" s="29"/>
      <c r="I735" s="29"/>
      <c r="J735" s="29"/>
      <c r="K735" s="135"/>
      <c r="L735" s="1"/>
      <c r="M735" s="1"/>
      <c r="N735" s="29"/>
      <c r="O735" s="1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</row>
    <row r="736" spans="1:26" ht="12.75" customHeight="1" x14ac:dyDescent="0.2">
      <c r="A736" s="29"/>
      <c r="B736" s="29"/>
      <c r="C736" s="29"/>
      <c r="D736" s="29"/>
      <c r="E736" s="29"/>
      <c r="F736" s="29"/>
      <c r="G736" s="29"/>
      <c r="H736" s="29"/>
      <c r="I736" s="29"/>
      <c r="J736" s="29"/>
      <c r="K736" s="135"/>
      <c r="L736" s="1"/>
      <c r="M736" s="1"/>
      <c r="N736" s="29"/>
      <c r="O736" s="1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</row>
    <row r="737" spans="1:26" ht="12.75" customHeight="1" x14ac:dyDescent="0.2">
      <c r="A737" s="29"/>
      <c r="B737" s="29"/>
      <c r="C737" s="29"/>
      <c r="D737" s="29"/>
      <c r="E737" s="29"/>
      <c r="F737" s="29"/>
      <c r="G737" s="29"/>
      <c r="H737" s="29"/>
      <c r="I737" s="29"/>
      <c r="J737" s="29"/>
      <c r="K737" s="135"/>
      <c r="L737" s="1"/>
      <c r="M737" s="1"/>
      <c r="N737" s="29"/>
      <c r="O737" s="1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</row>
    <row r="738" spans="1:26" ht="12.75" customHeight="1" x14ac:dyDescent="0.2">
      <c r="A738" s="29"/>
      <c r="B738" s="29"/>
      <c r="C738" s="29"/>
      <c r="D738" s="29"/>
      <c r="E738" s="29"/>
      <c r="F738" s="29"/>
      <c r="G738" s="29"/>
      <c r="H738" s="29"/>
      <c r="I738" s="29"/>
      <c r="J738" s="29"/>
      <c r="K738" s="135"/>
      <c r="L738" s="1"/>
      <c r="M738" s="1"/>
      <c r="N738" s="29"/>
      <c r="O738" s="1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</row>
    <row r="739" spans="1:26" ht="12.75" customHeight="1" x14ac:dyDescent="0.2">
      <c r="A739" s="29"/>
      <c r="B739" s="29"/>
      <c r="C739" s="29"/>
      <c r="D739" s="29"/>
      <c r="E739" s="29"/>
      <c r="F739" s="29"/>
      <c r="G739" s="29"/>
      <c r="H739" s="29"/>
      <c r="I739" s="29"/>
      <c r="J739" s="29"/>
      <c r="K739" s="135"/>
      <c r="L739" s="1"/>
      <c r="M739" s="1"/>
      <c r="N739" s="29"/>
      <c r="O739" s="1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</row>
    <row r="740" spans="1:26" ht="12.75" customHeight="1" x14ac:dyDescent="0.2">
      <c r="A740" s="29"/>
      <c r="B740" s="29"/>
      <c r="C740" s="29"/>
      <c r="D740" s="29"/>
      <c r="E740" s="29"/>
      <c r="F740" s="29"/>
      <c r="G740" s="29"/>
      <c r="H740" s="29"/>
      <c r="I740" s="29"/>
      <c r="J740" s="29"/>
      <c r="K740" s="135"/>
      <c r="L740" s="1"/>
      <c r="M740" s="1"/>
      <c r="N740" s="29"/>
      <c r="O740" s="1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</row>
    <row r="741" spans="1:26" ht="12.75" customHeight="1" x14ac:dyDescent="0.2">
      <c r="A741" s="29"/>
      <c r="B741" s="29"/>
      <c r="C741" s="29"/>
      <c r="D741" s="29"/>
      <c r="E741" s="29"/>
      <c r="F741" s="29"/>
      <c r="G741" s="29"/>
      <c r="H741" s="29"/>
      <c r="I741" s="29"/>
      <c r="J741" s="29"/>
      <c r="K741" s="135"/>
      <c r="L741" s="1"/>
      <c r="M741" s="1"/>
      <c r="N741" s="29"/>
      <c r="O741" s="1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</row>
    <row r="742" spans="1:26" ht="12.75" customHeight="1" x14ac:dyDescent="0.2">
      <c r="A742" s="29"/>
      <c r="B742" s="29"/>
      <c r="C742" s="29"/>
      <c r="D742" s="29"/>
      <c r="E742" s="29"/>
      <c r="F742" s="29"/>
      <c r="G742" s="29"/>
      <c r="H742" s="29"/>
      <c r="I742" s="29"/>
      <c r="J742" s="29"/>
      <c r="K742" s="135"/>
      <c r="L742" s="1"/>
      <c r="M742" s="1"/>
      <c r="N742" s="29"/>
      <c r="O742" s="1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</row>
    <row r="743" spans="1:26" ht="12.75" customHeight="1" x14ac:dyDescent="0.2">
      <c r="A743" s="29"/>
      <c r="B743" s="29"/>
      <c r="C743" s="29"/>
      <c r="D743" s="29"/>
      <c r="E743" s="29"/>
      <c r="F743" s="29"/>
      <c r="G743" s="29"/>
      <c r="H743" s="29"/>
      <c r="I743" s="29"/>
      <c r="J743" s="29"/>
      <c r="K743" s="135"/>
      <c r="L743" s="1"/>
      <c r="M743" s="1"/>
      <c r="N743" s="29"/>
      <c r="O743" s="1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</row>
    <row r="744" spans="1:26" ht="12.75" customHeight="1" x14ac:dyDescent="0.2">
      <c r="A744" s="29"/>
      <c r="B744" s="29"/>
      <c r="C744" s="29"/>
      <c r="D744" s="29"/>
      <c r="E744" s="29"/>
      <c r="F744" s="29"/>
      <c r="G744" s="29"/>
      <c r="H744" s="29"/>
      <c r="I744" s="29"/>
      <c r="J744" s="29"/>
      <c r="K744" s="135"/>
      <c r="L744" s="1"/>
      <c r="M744" s="1"/>
      <c r="N744" s="29"/>
      <c r="O744" s="1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</row>
    <row r="745" spans="1:26" ht="12.75" customHeight="1" x14ac:dyDescent="0.2">
      <c r="A745" s="29"/>
      <c r="B745" s="29"/>
      <c r="C745" s="29"/>
      <c r="D745" s="29"/>
      <c r="E745" s="29"/>
      <c r="F745" s="29"/>
      <c r="G745" s="29"/>
      <c r="H745" s="29"/>
      <c r="I745" s="29"/>
      <c r="J745" s="29"/>
      <c r="K745" s="135"/>
      <c r="L745" s="1"/>
      <c r="M745" s="1"/>
      <c r="N745" s="29"/>
      <c r="O745" s="1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</row>
    <row r="746" spans="1:26" ht="12.75" customHeight="1" x14ac:dyDescent="0.2">
      <c r="A746" s="29"/>
      <c r="B746" s="29"/>
      <c r="C746" s="29"/>
      <c r="D746" s="29"/>
      <c r="E746" s="29"/>
      <c r="F746" s="29"/>
      <c r="G746" s="29"/>
      <c r="H746" s="29"/>
      <c r="I746" s="29"/>
      <c r="J746" s="29"/>
      <c r="K746" s="135"/>
      <c r="L746" s="1"/>
      <c r="M746" s="1"/>
      <c r="N746" s="29"/>
      <c r="O746" s="1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</row>
    <row r="747" spans="1:26" ht="12.75" customHeight="1" x14ac:dyDescent="0.2">
      <c r="A747" s="29"/>
      <c r="B747" s="29"/>
      <c r="C747" s="29"/>
      <c r="D747" s="29"/>
      <c r="E747" s="29"/>
      <c r="F747" s="29"/>
      <c r="G747" s="29"/>
      <c r="H747" s="29"/>
      <c r="I747" s="29"/>
      <c r="J747" s="29"/>
      <c r="K747" s="135"/>
      <c r="L747" s="1"/>
      <c r="M747" s="1"/>
      <c r="N747" s="29"/>
      <c r="O747" s="1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</row>
    <row r="748" spans="1:26" ht="12.75" customHeight="1" x14ac:dyDescent="0.2">
      <c r="A748" s="29"/>
      <c r="B748" s="29"/>
      <c r="C748" s="29"/>
      <c r="D748" s="29"/>
      <c r="E748" s="29"/>
      <c r="F748" s="29"/>
      <c r="G748" s="29"/>
      <c r="H748" s="29"/>
      <c r="I748" s="29"/>
      <c r="J748" s="29"/>
      <c r="K748" s="135"/>
      <c r="L748" s="1"/>
      <c r="M748" s="1"/>
      <c r="N748" s="29"/>
      <c r="O748" s="1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</row>
    <row r="749" spans="1:26" ht="12.75" customHeight="1" x14ac:dyDescent="0.2">
      <c r="A749" s="29"/>
      <c r="B749" s="29"/>
      <c r="C749" s="29"/>
      <c r="D749" s="29"/>
      <c r="E749" s="29"/>
      <c r="F749" s="29"/>
      <c r="G749" s="29"/>
      <c r="H749" s="29"/>
      <c r="I749" s="29"/>
      <c r="J749" s="29"/>
      <c r="K749" s="135"/>
      <c r="L749" s="1"/>
      <c r="M749" s="1"/>
      <c r="N749" s="29"/>
      <c r="O749" s="1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</row>
    <row r="750" spans="1:26" ht="12.75" customHeight="1" x14ac:dyDescent="0.2">
      <c r="A750" s="29"/>
      <c r="B750" s="29"/>
      <c r="C750" s="29"/>
      <c r="D750" s="29"/>
      <c r="E750" s="29"/>
      <c r="F750" s="29"/>
      <c r="G750" s="29"/>
      <c r="H750" s="29"/>
      <c r="I750" s="29"/>
      <c r="J750" s="29"/>
      <c r="K750" s="135"/>
      <c r="L750" s="1"/>
      <c r="M750" s="1"/>
      <c r="N750" s="29"/>
      <c r="O750" s="1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</row>
    <row r="751" spans="1:26" ht="12.75" customHeight="1" x14ac:dyDescent="0.2">
      <c r="A751" s="29"/>
      <c r="B751" s="29"/>
      <c r="C751" s="29"/>
      <c r="D751" s="29"/>
      <c r="E751" s="29"/>
      <c r="F751" s="29"/>
      <c r="G751" s="29"/>
      <c r="H751" s="29"/>
      <c r="I751" s="29"/>
      <c r="J751" s="29"/>
      <c r="K751" s="135"/>
      <c r="L751" s="1"/>
      <c r="M751" s="1"/>
      <c r="N751" s="29"/>
      <c r="O751" s="1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</row>
    <row r="752" spans="1:26" ht="12.75" customHeight="1" x14ac:dyDescent="0.2">
      <c r="A752" s="29"/>
      <c r="B752" s="29"/>
      <c r="C752" s="29"/>
      <c r="D752" s="29"/>
      <c r="E752" s="29"/>
      <c r="F752" s="29"/>
      <c r="G752" s="29"/>
      <c r="H752" s="29"/>
      <c r="I752" s="29"/>
      <c r="J752" s="29"/>
      <c r="K752" s="135"/>
      <c r="L752" s="1"/>
      <c r="M752" s="1"/>
      <c r="N752" s="29"/>
      <c r="O752" s="1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</row>
    <row r="753" spans="1:26" ht="12.75" customHeight="1" x14ac:dyDescent="0.2">
      <c r="A753" s="29"/>
      <c r="B753" s="29"/>
      <c r="C753" s="29"/>
      <c r="D753" s="29"/>
      <c r="E753" s="29"/>
      <c r="F753" s="29"/>
      <c r="G753" s="29"/>
      <c r="H753" s="29"/>
      <c r="I753" s="29"/>
      <c r="J753" s="29"/>
      <c r="K753" s="135"/>
      <c r="L753" s="1"/>
      <c r="M753" s="1"/>
      <c r="N753" s="29"/>
      <c r="O753" s="1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</row>
    <row r="754" spans="1:26" ht="12.75" customHeight="1" x14ac:dyDescent="0.2">
      <c r="A754" s="29"/>
      <c r="B754" s="29"/>
      <c r="C754" s="29"/>
      <c r="D754" s="29"/>
      <c r="E754" s="29"/>
      <c r="F754" s="29"/>
      <c r="G754" s="29"/>
      <c r="H754" s="29"/>
      <c r="I754" s="29"/>
      <c r="J754" s="29"/>
      <c r="K754" s="135"/>
      <c r="L754" s="1"/>
      <c r="M754" s="1"/>
      <c r="N754" s="29"/>
      <c r="O754" s="1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</row>
    <row r="755" spans="1:26" ht="12.75" customHeight="1" x14ac:dyDescent="0.2">
      <c r="A755" s="29"/>
      <c r="B755" s="29"/>
      <c r="C755" s="29"/>
      <c r="D755" s="29"/>
      <c r="E755" s="29"/>
      <c r="F755" s="29"/>
      <c r="G755" s="29"/>
      <c r="H755" s="29"/>
      <c r="I755" s="29"/>
      <c r="J755" s="29"/>
      <c r="K755" s="135"/>
      <c r="L755" s="1"/>
      <c r="M755" s="1"/>
      <c r="N755" s="29"/>
      <c r="O755" s="1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</row>
    <row r="756" spans="1:26" ht="12.75" customHeight="1" x14ac:dyDescent="0.2">
      <c r="A756" s="29"/>
      <c r="B756" s="29"/>
      <c r="C756" s="29"/>
      <c r="D756" s="29"/>
      <c r="E756" s="29"/>
      <c r="F756" s="29"/>
      <c r="G756" s="29"/>
      <c r="H756" s="29"/>
      <c r="I756" s="29"/>
      <c r="J756" s="29"/>
      <c r="K756" s="135"/>
      <c r="L756" s="1"/>
      <c r="M756" s="1"/>
      <c r="N756" s="29"/>
      <c r="O756" s="1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</row>
    <row r="757" spans="1:26" ht="12.75" customHeight="1" x14ac:dyDescent="0.2">
      <c r="A757" s="29"/>
      <c r="B757" s="29"/>
      <c r="C757" s="29"/>
      <c r="D757" s="29"/>
      <c r="E757" s="29"/>
      <c r="F757" s="29"/>
      <c r="G757" s="29"/>
      <c r="H757" s="29"/>
      <c r="I757" s="29"/>
      <c r="J757" s="29"/>
      <c r="K757" s="135"/>
      <c r="L757" s="1"/>
      <c r="M757" s="1"/>
      <c r="N757" s="29"/>
      <c r="O757" s="1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</row>
    <row r="758" spans="1:26" ht="12.75" customHeight="1" x14ac:dyDescent="0.2">
      <c r="A758" s="29"/>
      <c r="B758" s="29"/>
      <c r="C758" s="29"/>
      <c r="D758" s="29"/>
      <c r="E758" s="29"/>
      <c r="F758" s="29"/>
      <c r="G758" s="29"/>
      <c r="H758" s="29"/>
      <c r="I758" s="29"/>
      <c r="J758" s="29"/>
      <c r="K758" s="135"/>
      <c r="L758" s="1"/>
      <c r="M758" s="1"/>
      <c r="N758" s="29"/>
      <c r="O758" s="1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</row>
    <row r="759" spans="1:26" ht="12.75" customHeight="1" x14ac:dyDescent="0.2">
      <c r="A759" s="29"/>
      <c r="B759" s="29"/>
      <c r="C759" s="29"/>
      <c r="D759" s="29"/>
      <c r="E759" s="29"/>
      <c r="F759" s="29"/>
      <c r="G759" s="29"/>
      <c r="H759" s="29"/>
      <c r="I759" s="29"/>
      <c r="J759" s="29"/>
      <c r="K759" s="135"/>
      <c r="L759" s="1"/>
      <c r="M759" s="1"/>
      <c r="N759" s="29"/>
      <c r="O759" s="1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</row>
    <row r="760" spans="1:26" ht="12.75" customHeight="1" x14ac:dyDescent="0.2">
      <c r="A760" s="29"/>
      <c r="B760" s="29"/>
      <c r="C760" s="29"/>
      <c r="D760" s="29"/>
      <c r="E760" s="29"/>
      <c r="F760" s="29"/>
      <c r="G760" s="29"/>
      <c r="H760" s="29"/>
      <c r="I760" s="29"/>
      <c r="J760" s="29"/>
      <c r="K760" s="135"/>
      <c r="L760" s="1"/>
      <c r="M760" s="1"/>
      <c r="N760" s="29"/>
      <c r="O760" s="1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</row>
    <row r="761" spans="1:26" ht="12.75" customHeight="1" x14ac:dyDescent="0.2">
      <c r="A761" s="29"/>
      <c r="B761" s="29"/>
      <c r="C761" s="29"/>
      <c r="D761" s="29"/>
      <c r="E761" s="29"/>
      <c r="F761" s="29"/>
      <c r="G761" s="29"/>
      <c r="H761" s="29"/>
      <c r="I761" s="29"/>
      <c r="J761" s="29"/>
      <c r="K761" s="135"/>
      <c r="L761" s="1"/>
      <c r="M761" s="1"/>
      <c r="N761" s="29"/>
      <c r="O761" s="1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</row>
    <row r="762" spans="1:26" ht="12.75" customHeight="1" x14ac:dyDescent="0.2">
      <c r="A762" s="29"/>
      <c r="B762" s="29"/>
      <c r="C762" s="29"/>
      <c r="D762" s="29"/>
      <c r="E762" s="29"/>
      <c r="F762" s="29"/>
      <c r="G762" s="29"/>
      <c r="H762" s="29"/>
      <c r="I762" s="29"/>
      <c r="J762" s="29"/>
      <c r="K762" s="135"/>
      <c r="L762" s="1"/>
      <c r="M762" s="1"/>
      <c r="N762" s="29"/>
      <c r="O762" s="1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</row>
    <row r="763" spans="1:26" ht="12.75" customHeight="1" x14ac:dyDescent="0.2">
      <c r="A763" s="29"/>
      <c r="B763" s="29"/>
      <c r="C763" s="29"/>
      <c r="D763" s="29"/>
      <c r="E763" s="29"/>
      <c r="F763" s="29"/>
      <c r="G763" s="29"/>
      <c r="H763" s="29"/>
      <c r="I763" s="29"/>
      <c r="J763" s="29"/>
      <c r="K763" s="135"/>
      <c r="L763" s="1"/>
      <c r="M763" s="1"/>
      <c r="N763" s="29"/>
      <c r="O763" s="1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</row>
    <row r="764" spans="1:26" ht="12.75" customHeight="1" x14ac:dyDescent="0.2">
      <c r="A764" s="29"/>
      <c r="B764" s="29"/>
      <c r="C764" s="29"/>
      <c r="D764" s="29"/>
      <c r="E764" s="29"/>
      <c r="F764" s="29"/>
      <c r="G764" s="29"/>
      <c r="H764" s="29"/>
      <c r="I764" s="29"/>
      <c r="J764" s="29"/>
      <c r="K764" s="135"/>
      <c r="L764" s="1"/>
      <c r="M764" s="1"/>
      <c r="N764" s="29"/>
      <c r="O764" s="1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</row>
    <row r="765" spans="1:26" ht="12.75" customHeight="1" x14ac:dyDescent="0.2">
      <c r="A765" s="29"/>
      <c r="B765" s="29"/>
      <c r="C765" s="29"/>
      <c r="D765" s="29"/>
      <c r="E765" s="29"/>
      <c r="F765" s="29"/>
      <c r="G765" s="29"/>
      <c r="H765" s="29"/>
      <c r="I765" s="29"/>
      <c r="J765" s="29"/>
      <c r="K765" s="135"/>
      <c r="L765" s="1"/>
      <c r="M765" s="1"/>
      <c r="N765" s="29"/>
      <c r="O765" s="1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</row>
    <row r="766" spans="1:26" ht="12.75" customHeight="1" x14ac:dyDescent="0.2">
      <c r="A766" s="29"/>
      <c r="B766" s="29"/>
      <c r="C766" s="29"/>
      <c r="D766" s="29"/>
      <c r="E766" s="29"/>
      <c r="F766" s="29"/>
      <c r="G766" s="29"/>
      <c r="H766" s="29"/>
      <c r="I766" s="29"/>
      <c r="J766" s="29"/>
      <c r="K766" s="135"/>
      <c r="L766" s="1"/>
      <c r="M766" s="1"/>
      <c r="N766" s="29"/>
      <c r="O766" s="1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</row>
    <row r="767" spans="1:26" ht="12.75" customHeight="1" x14ac:dyDescent="0.2">
      <c r="A767" s="29"/>
      <c r="B767" s="29"/>
      <c r="C767" s="29"/>
      <c r="D767" s="29"/>
      <c r="E767" s="29"/>
      <c r="F767" s="29"/>
      <c r="G767" s="29"/>
      <c r="H767" s="29"/>
      <c r="I767" s="29"/>
      <c r="J767" s="29"/>
      <c r="K767" s="135"/>
      <c r="L767" s="1"/>
      <c r="M767" s="1"/>
      <c r="N767" s="29"/>
      <c r="O767" s="1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</row>
    <row r="768" spans="1:26" ht="12.75" customHeight="1" x14ac:dyDescent="0.2">
      <c r="A768" s="29"/>
      <c r="B768" s="29"/>
      <c r="C768" s="29"/>
      <c r="D768" s="29"/>
      <c r="E768" s="29"/>
      <c r="F768" s="29"/>
      <c r="G768" s="29"/>
      <c r="H768" s="29"/>
      <c r="I768" s="29"/>
      <c r="J768" s="29"/>
      <c r="K768" s="135"/>
      <c r="L768" s="1"/>
      <c r="M768" s="1"/>
      <c r="N768" s="29"/>
      <c r="O768" s="1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</row>
    <row r="769" spans="1:26" ht="12.75" customHeight="1" x14ac:dyDescent="0.2">
      <c r="A769" s="29"/>
      <c r="B769" s="29"/>
      <c r="C769" s="29"/>
      <c r="D769" s="29"/>
      <c r="E769" s="29"/>
      <c r="F769" s="29"/>
      <c r="G769" s="29"/>
      <c r="H769" s="29"/>
      <c r="I769" s="29"/>
      <c r="J769" s="29"/>
      <c r="K769" s="135"/>
      <c r="L769" s="1"/>
      <c r="M769" s="1"/>
      <c r="N769" s="29"/>
      <c r="O769" s="1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</row>
    <row r="770" spans="1:26" ht="12.75" customHeight="1" x14ac:dyDescent="0.2">
      <c r="A770" s="29"/>
      <c r="B770" s="29"/>
      <c r="C770" s="29"/>
      <c r="D770" s="29"/>
      <c r="E770" s="29"/>
      <c r="F770" s="29"/>
      <c r="G770" s="29"/>
      <c r="H770" s="29"/>
      <c r="I770" s="29"/>
      <c r="J770" s="29"/>
      <c r="K770" s="135"/>
      <c r="L770" s="1"/>
      <c r="M770" s="1"/>
      <c r="N770" s="29"/>
      <c r="O770" s="1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</row>
    <row r="771" spans="1:26" ht="12.75" customHeight="1" x14ac:dyDescent="0.2">
      <c r="A771" s="29"/>
      <c r="B771" s="29"/>
      <c r="C771" s="29"/>
      <c r="D771" s="29"/>
      <c r="E771" s="29"/>
      <c r="F771" s="29"/>
      <c r="G771" s="29"/>
      <c r="H771" s="29"/>
      <c r="I771" s="29"/>
      <c r="J771" s="29"/>
      <c r="K771" s="135"/>
      <c r="L771" s="1"/>
      <c r="M771" s="1"/>
      <c r="N771" s="29"/>
      <c r="O771" s="1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</row>
    <row r="772" spans="1:26" ht="12.75" customHeight="1" x14ac:dyDescent="0.2">
      <c r="A772" s="29"/>
      <c r="B772" s="29"/>
      <c r="C772" s="29"/>
      <c r="D772" s="29"/>
      <c r="E772" s="29"/>
      <c r="F772" s="29"/>
      <c r="G772" s="29"/>
      <c r="H772" s="29"/>
      <c r="I772" s="29"/>
      <c r="J772" s="29"/>
      <c r="K772" s="135"/>
      <c r="L772" s="1"/>
      <c r="M772" s="1"/>
      <c r="N772" s="29"/>
      <c r="O772" s="1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</row>
    <row r="773" spans="1:26" ht="12.75" customHeight="1" x14ac:dyDescent="0.2">
      <c r="A773" s="29"/>
      <c r="B773" s="29"/>
      <c r="C773" s="29"/>
      <c r="D773" s="29"/>
      <c r="E773" s="29"/>
      <c r="F773" s="29"/>
      <c r="G773" s="29"/>
      <c r="H773" s="29"/>
      <c r="I773" s="29"/>
      <c r="J773" s="29"/>
      <c r="K773" s="135"/>
      <c r="L773" s="1"/>
      <c r="M773" s="1"/>
      <c r="N773" s="29"/>
      <c r="O773" s="1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</row>
    <row r="774" spans="1:26" ht="12.75" customHeight="1" x14ac:dyDescent="0.2">
      <c r="A774" s="29"/>
      <c r="B774" s="29"/>
      <c r="C774" s="29"/>
      <c r="D774" s="29"/>
      <c r="E774" s="29"/>
      <c r="F774" s="29"/>
      <c r="G774" s="29"/>
      <c r="H774" s="29"/>
      <c r="I774" s="29"/>
      <c r="J774" s="29"/>
      <c r="K774" s="135"/>
      <c r="L774" s="1"/>
      <c r="M774" s="1"/>
      <c r="N774" s="29"/>
      <c r="O774" s="1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</row>
    <row r="775" spans="1:26" ht="12.75" customHeight="1" x14ac:dyDescent="0.2">
      <c r="A775" s="29"/>
      <c r="B775" s="29"/>
      <c r="C775" s="29"/>
      <c r="D775" s="29"/>
      <c r="E775" s="29"/>
      <c r="F775" s="29"/>
      <c r="G775" s="29"/>
      <c r="H775" s="29"/>
      <c r="I775" s="29"/>
      <c r="J775" s="29"/>
      <c r="K775" s="135"/>
      <c r="L775" s="1"/>
      <c r="M775" s="1"/>
      <c r="N775" s="29"/>
      <c r="O775" s="1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</row>
    <row r="776" spans="1:26" ht="12.75" customHeight="1" x14ac:dyDescent="0.2">
      <c r="A776" s="29"/>
      <c r="B776" s="29"/>
      <c r="C776" s="29"/>
      <c r="D776" s="29"/>
      <c r="E776" s="29"/>
      <c r="F776" s="29"/>
      <c r="G776" s="29"/>
      <c r="H776" s="29"/>
      <c r="I776" s="29"/>
      <c r="J776" s="29"/>
      <c r="K776" s="135"/>
      <c r="L776" s="1"/>
      <c r="M776" s="1"/>
      <c r="N776" s="29"/>
      <c r="O776" s="1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</row>
    <row r="777" spans="1:26" ht="12.75" customHeight="1" x14ac:dyDescent="0.2">
      <c r="A777" s="29"/>
      <c r="B777" s="29"/>
      <c r="C777" s="29"/>
      <c r="D777" s="29"/>
      <c r="E777" s="29"/>
      <c r="F777" s="29"/>
      <c r="G777" s="29"/>
      <c r="H777" s="29"/>
      <c r="I777" s="29"/>
      <c r="J777" s="29"/>
      <c r="K777" s="135"/>
      <c r="L777" s="1"/>
      <c r="M777" s="1"/>
      <c r="N777" s="29"/>
      <c r="O777" s="1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</row>
    <row r="778" spans="1:26" ht="12.75" customHeight="1" x14ac:dyDescent="0.2">
      <c r="A778" s="29"/>
      <c r="B778" s="29"/>
      <c r="C778" s="29"/>
      <c r="D778" s="29"/>
      <c r="E778" s="29"/>
      <c r="F778" s="29"/>
      <c r="G778" s="29"/>
      <c r="H778" s="29"/>
      <c r="I778" s="29"/>
      <c r="J778" s="29"/>
      <c r="K778" s="135"/>
      <c r="L778" s="1"/>
      <c r="M778" s="1"/>
      <c r="N778" s="29"/>
      <c r="O778" s="1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</row>
    <row r="779" spans="1:26" ht="12.75" customHeight="1" x14ac:dyDescent="0.2">
      <c r="A779" s="29"/>
      <c r="B779" s="29"/>
      <c r="C779" s="29"/>
      <c r="D779" s="29"/>
      <c r="E779" s="29"/>
      <c r="F779" s="29"/>
      <c r="G779" s="29"/>
      <c r="H779" s="29"/>
      <c r="I779" s="29"/>
      <c r="J779" s="29"/>
      <c r="K779" s="135"/>
      <c r="L779" s="1"/>
      <c r="M779" s="1"/>
      <c r="N779" s="29"/>
      <c r="O779" s="1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</row>
    <row r="780" spans="1:26" ht="12.75" customHeight="1" x14ac:dyDescent="0.2">
      <c r="A780" s="29"/>
      <c r="B780" s="29"/>
      <c r="C780" s="29"/>
      <c r="D780" s="29"/>
      <c r="E780" s="29"/>
      <c r="F780" s="29"/>
      <c r="G780" s="29"/>
      <c r="H780" s="29"/>
      <c r="I780" s="29"/>
      <c r="J780" s="29"/>
      <c r="K780" s="135"/>
      <c r="L780" s="1"/>
      <c r="M780" s="1"/>
      <c r="N780" s="29"/>
      <c r="O780" s="1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</row>
    <row r="781" spans="1:26" ht="12.75" customHeight="1" x14ac:dyDescent="0.2">
      <c r="A781" s="29"/>
      <c r="B781" s="29"/>
      <c r="C781" s="29"/>
      <c r="D781" s="29"/>
      <c r="E781" s="29"/>
      <c r="F781" s="29"/>
      <c r="G781" s="29"/>
      <c r="H781" s="29"/>
      <c r="I781" s="29"/>
      <c r="J781" s="29"/>
      <c r="K781" s="135"/>
      <c r="L781" s="1"/>
      <c r="M781" s="1"/>
      <c r="N781" s="29"/>
      <c r="O781" s="1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</row>
    <row r="782" spans="1:26" ht="12.75" customHeight="1" x14ac:dyDescent="0.2">
      <c r="A782" s="29"/>
      <c r="B782" s="29"/>
      <c r="C782" s="29"/>
      <c r="D782" s="29"/>
      <c r="E782" s="29"/>
      <c r="F782" s="29"/>
      <c r="G782" s="29"/>
      <c r="H782" s="29"/>
      <c r="I782" s="29"/>
      <c r="J782" s="29"/>
      <c r="K782" s="135"/>
      <c r="L782" s="1"/>
      <c r="M782" s="1"/>
      <c r="N782" s="29"/>
      <c r="O782" s="1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</row>
    <row r="783" spans="1:26" ht="12.75" customHeight="1" x14ac:dyDescent="0.2">
      <c r="A783" s="29"/>
      <c r="B783" s="29"/>
      <c r="C783" s="29"/>
      <c r="D783" s="29"/>
      <c r="E783" s="29"/>
      <c r="F783" s="29"/>
      <c r="G783" s="29"/>
      <c r="H783" s="29"/>
      <c r="I783" s="29"/>
      <c r="J783" s="29"/>
      <c r="K783" s="135"/>
      <c r="L783" s="1"/>
      <c r="M783" s="1"/>
      <c r="N783" s="29"/>
      <c r="O783" s="1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</row>
    <row r="784" spans="1:26" ht="12.75" customHeight="1" x14ac:dyDescent="0.2">
      <c r="A784" s="29"/>
      <c r="B784" s="29"/>
      <c r="C784" s="29"/>
      <c r="D784" s="29"/>
      <c r="E784" s="29"/>
      <c r="F784" s="29"/>
      <c r="G784" s="29"/>
      <c r="H784" s="29"/>
      <c r="I784" s="29"/>
      <c r="J784" s="29"/>
      <c r="K784" s="135"/>
      <c r="L784" s="1"/>
      <c r="M784" s="1"/>
      <c r="N784" s="29"/>
      <c r="O784" s="1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</row>
    <row r="785" spans="1:26" ht="12.75" customHeight="1" x14ac:dyDescent="0.2">
      <c r="A785" s="29"/>
      <c r="B785" s="29"/>
      <c r="C785" s="29"/>
      <c r="D785" s="29"/>
      <c r="E785" s="29"/>
      <c r="F785" s="29"/>
      <c r="G785" s="29"/>
      <c r="H785" s="29"/>
      <c r="I785" s="29"/>
      <c r="J785" s="29"/>
      <c r="K785" s="135"/>
      <c r="L785" s="1"/>
      <c r="M785" s="1"/>
      <c r="N785" s="29"/>
      <c r="O785" s="1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</row>
    <row r="786" spans="1:26" ht="12.75" customHeight="1" x14ac:dyDescent="0.2">
      <c r="A786" s="29"/>
      <c r="B786" s="29"/>
      <c r="C786" s="29"/>
      <c r="D786" s="29"/>
      <c r="E786" s="29"/>
      <c r="F786" s="29"/>
      <c r="G786" s="29"/>
      <c r="H786" s="29"/>
      <c r="I786" s="29"/>
      <c r="J786" s="29"/>
      <c r="K786" s="135"/>
      <c r="L786" s="1"/>
      <c r="M786" s="1"/>
      <c r="N786" s="29"/>
      <c r="O786" s="1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</row>
    <row r="787" spans="1:26" ht="12.75" customHeight="1" x14ac:dyDescent="0.2">
      <c r="A787" s="29"/>
      <c r="B787" s="29"/>
      <c r="C787" s="29"/>
      <c r="D787" s="29"/>
      <c r="E787" s="29"/>
      <c r="F787" s="29"/>
      <c r="G787" s="29"/>
      <c r="H787" s="29"/>
      <c r="I787" s="29"/>
      <c r="J787" s="29"/>
      <c r="K787" s="135"/>
      <c r="L787" s="1"/>
      <c r="M787" s="1"/>
      <c r="N787" s="29"/>
      <c r="O787" s="1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</row>
    <row r="788" spans="1:26" ht="12.75" customHeight="1" x14ac:dyDescent="0.2">
      <c r="A788" s="29"/>
      <c r="B788" s="29"/>
      <c r="C788" s="29"/>
      <c r="D788" s="29"/>
      <c r="E788" s="29"/>
      <c r="F788" s="29"/>
      <c r="G788" s="29"/>
      <c r="H788" s="29"/>
      <c r="I788" s="29"/>
      <c r="J788" s="29"/>
      <c r="K788" s="135"/>
      <c r="L788" s="1"/>
      <c r="M788" s="1"/>
      <c r="N788" s="29"/>
      <c r="O788" s="1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</row>
    <row r="789" spans="1:26" ht="12.75" customHeight="1" x14ac:dyDescent="0.2">
      <c r="A789" s="29"/>
      <c r="B789" s="29"/>
      <c r="C789" s="29"/>
      <c r="D789" s="29"/>
      <c r="E789" s="29"/>
      <c r="F789" s="29"/>
      <c r="G789" s="29"/>
      <c r="H789" s="29"/>
      <c r="I789" s="29"/>
      <c r="J789" s="29"/>
      <c r="K789" s="135"/>
      <c r="L789" s="1"/>
      <c r="M789" s="1"/>
      <c r="N789" s="29"/>
      <c r="O789" s="1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</row>
    <row r="790" spans="1:26" ht="12.75" customHeight="1" x14ac:dyDescent="0.2">
      <c r="A790" s="29"/>
      <c r="B790" s="29"/>
      <c r="C790" s="29"/>
      <c r="D790" s="29"/>
      <c r="E790" s="29"/>
      <c r="F790" s="29"/>
      <c r="G790" s="29"/>
      <c r="H790" s="29"/>
      <c r="I790" s="29"/>
      <c r="J790" s="29"/>
      <c r="K790" s="135"/>
      <c r="L790" s="1"/>
      <c r="M790" s="1"/>
      <c r="N790" s="29"/>
      <c r="O790" s="1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</row>
    <row r="791" spans="1:26" ht="12.75" customHeight="1" x14ac:dyDescent="0.2">
      <c r="A791" s="29"/>
      <c r="B791" s="29"/>
      <c r="C791" s="29"/>
      <c r="D791" s="29"/>
      <c r="E791" s="29"/>
      <c r="F791" s="29"/>
      <c r="G791" s="29"/>
      <c r="H791" s="29"/>
      <c r="I791" s="29"/>
      <c r="J791" s="29"/>
      <c r="K791" s="135"/>
      <c r="L791" s="1"/>
      <c r="M791" s="1"/>
      <c r="N791" s="29"/>
      <c r="O791" s="1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</row>
    <row r="792" spans="1:26" ht="12.75" customHeight="1" x14ac:dyDescent="0.2">
      <c r="A792" s="29"/>
      <c r="B792" s="29"/>
      <c r="C792" s="29"/>
      <c r="D792" s="29"/>
      <c r="E792" s="29"/>
      <c r="F792" s="29"/>
      <c r="G792" s="29"/>
      <c r="H792" s="29"/>
      <c r="I792" s="29"/>
      <c r="J792" s="29"/>
      <c r="K792" s="135"/>
      <c r="L792" s="1"/>
      <c r="M792" s="1"/>
      <c r="N792" s="29"/>
      <c r="O792" s="1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</row>
    <row r="793" spans="1:26" ht="12.75" customHeight="1" x14ac:dyDescent="0.2">
      <c r="A793" s="29"/>
      <c r="B793" s="29"/>
      <c r="C793" s="29"/>
      <c r="D793" s="29"/>
      <c r="E793" s="29"/>
      <c r="F793" s="29"/>
      <c r="G793" s="29"/>
      <c r="H793" s="29"/>
      <c r="I793" s="29"/>
      <c r="J793" s="29"/>
      <c r="K793" s="135"/>
      <c r="L793" s="1"/>
      <c r="M793" s="1"/>
      <c r="N793" s="29"/>
      <c r="O793" s="1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</row>
    <row r="794" spans="1:26" ht="12.75" customHeight="1" x14ac:dyDescent="0.2">
      <c r="A794" s="29"/>
      <c r="B794" s="29"/>
      <c r="C794" s="29"/>
      <c r="D794" s="29"/>
      <c r="E794" s="29"/>
      <c r="F794" s="29"/>
      <c r="G794" s="29"/>
      <c r="H794" s="29"/>
      <c r="I794" s="29"/>
      <c r="J794" s="29"/>
      <c r="K794" s="135"/>
      <c r="L794" s="1"/>
      <c r="M794" s="1"/>
      <c r="N794" s="29"/>
      <c r="O794" s="1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</row>
    <row r="795" spans="1:26" ht="12.75" customHeight="1" x14ac:dyDescent="0.2">
      <c r="A795" s="29"/>
      <c r="B795" s="29"/>
      <c r="C795" s="29"/>
      <c r="D795" s="29"/>
      <c r="E795" s="29"/>
      <c r="F795" s="29"/>
      <c r="G795" s="29"/>
      <c r="H795" s="29"/>
      <c r="I795" s="29"/>
      <c r="J795" s="29"/>
      <c r="K795" s="135"/>
      <c r="L795" s="1"/>
      <c r="M795" s="1"/>
      <c r="N795" s="29"/>
      <c r="O795" s="1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</row>
    <row r="796" spans="1:26" ht="12.75" customHeight="1" x14ac:dyDescent="0.2">
      <c r="A796" s="29"/>
      <c r="B796" s="29"/>
      <c r="C796" s="29"/>
      <c r="D796" s="29"/>
      <c r="E796" s="29"/>
      <c r="F796" s="29"/>
      <c r="G796" s="29"/>
      <c r="H796" s="29"/>
      <c r="I796" s="29"/>
      <c r="J796" s="29"/>
      <c r="K796" s="135"/>
      <c r="L796" s="1"/>
      <c r="M796" s="1"/>
      <c r="N796" s="29"/>
      <c r="O796" s="1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</row>
    <row r="797" spans="1:26" ht="12.75" customHeight="1" x14ac:dyDescent="0.2">
      <c r="A797" s="29"/>
      <c r="B797" s="29"/>
      <c r="C797" s="29"/>
      <c r="D797" s="29"/>
      <c r="E797" s="29"/>
      <c r="F797" s="29"/>
      <c r="G797" s="29"/>
      <c r="H797" s="29"/>
      <c r="I797" s="29"/>
      <c r="J797" s="29"/>
      <c r="K797" s="135"/>
      <c r="L797" s="1"/>
      <c r="M797" s="1"/>
      <c r="N797" s="29"/>
      <c r="O797" s="1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</row>
    <row r="798" spans="1:26" ht="12.75" customHeight="1" x14ac:dyDescent="0.2">
      <c r="A798" s="29"/>
      <c r="B798" s="29"/>
      <c r="C798" s="29"/>
      <c r="D798" s="29"/>
      <c r="E798" s="29"/>
      <c r="F798" s="29"/>
      <c r="G798" s="29"/>
      <c r="H798" s="29"/>
      <c r="I798" s="29"/>
      <c r="J798" s="29"/>
      <c r="K798" s="135"/>
      <c r="L798" s="1"/>
      <c r="M798" s="1"/>
      <c r="N798" s="29"/>
      <c r="O798" s="1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</row>
    <row r="799" spans="1:26" ht="12.75" customHeight="1" x14ac:dyDescent="0.2">
      <c r="A799" s="29"/>
      <c r="B799" s="29"/>
      <c r="C799" s="29"/>
      <c r="D799" s="29"/>
      <c r="E799" s="29"/>
      <c r="F799" s="29"/>
      <c r="G799" s="29"/>
      <c r="H799" s="29"/>
      <c r="I799" s="29"/>
      <c r="J799" s="29"/>
      <c r="K799" s="135"/>
      <c r="L799" s="1"/>
      <c r="M799" s="1"/>
      <c r="N799" s="29"/>
      <c r="O799" s="1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</row>
    <row r="800" spans="1:26" ht="12.75" customHeight="1" x14ac:dyDescent="0.2">
      <c r="A800" s="29"/>
      <c r="B800" s="29"/>
      <c r="C800" s="29"/>
      <c r="D800" s="29"/>
      <c r="E800" s="29"/>
      <c r="F800" s="29"/>
      <c r="G800" s="29"/>
      <c r="H800" s="29"/>
      <c r="I800" s="29"/>
      <c r="J800" s="29"/>
      <c r="K800" s="135"/>
      <c r="L800" s="1"/>
      <c r="M800" s="1"/>
      <c r="N800" s="29"/>
      <c r="O800" s="1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</row>
    <row r="801" spans="1:26" ht="12.75" customHeight="1" x14ac:dyDescent="0.2">
      <c r="A801" s="29"/>
      <c r="B801" s="29"/>
      <c r="C801" s="29"/>
      <c r="D801" s="29"/>
      <c r="E801" s="29"/>
      <c r="F801" s="29"/>
      <c r="G801" s="29"/>
      <c r="H801" s="29"/>
      <c r="I801" s="29"/>
      <c r="J801" s="29"/>
      <c r="K801" s="135"/>
      <c r="L801" s="1"/>
      <c r="M801" s="1"/>
      <c r="N801" s="29"/>
      <c r="O801" s="1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</row>
    <row r="802" spans="1:26" ht="12.75" customHeight="1" x14ac:dyDescent="0.2">
      <c r="A802" s="29"/>
      <c r="B802" s="29"/>
      <c r="C802" s="29"/>
      <c r="D802" s="29"/>
      <c r="E802" s="29"/>
      <c r="F802" s="29"/>
      <c r="G802" s="29"/>
      <c r="H802" s="29"/>
      <c r="I802" s="29"/>
      <c r="J802" s="29"/>
      <c r="K802" s="135"/>
      <c r="L802" s="1"/>
      <c r="M802" s="1"/>
      <c r="N802" s="29"/>
      <c r="O802" s="1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</row>
    <row r="803" spans="1:26" ht="12.75" customHeight="1" x14ac:dyDescent="0.2">
      <c r="A803" s="29"/>
      <c r="B803" s="29"/>
      <c r="C803" s="29"/>
      <c r="D803" s="29"/>
      <c r="E803" s="29"/>
      <c r="F803" s="29"/>
      <c r="G803" s="29"/>
      <c r="H803" s="29"/>
      <c r="I803" s="29"/>
      <c r="J803" s="29"/>
      <c r="K803" s="135"/>
      <c r="L803" s="1"/>
      <c r="M803" s="1"/>
      <c r="N803" s="29"/>
      <c r="O803" s="1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</row>
    <row r="804" spans="1:26" ht="12.75" customHeight="1" x14ac:dyDescent="0.2">
      <c r="A804" s="29"/>
      <c r="B804" s="29"/>
      <c r="C804" s="29"/>
      <c r="D804" s="29"/>
      <c r="E804" s="29"/>
      <c r="F804" s="29"/>
      <c r="G804" s="29"/>
      <c r="H804" s="29"/>
      <c r="I804" s="29"/>
      <c r="J804" s="29"/>
      <c r="K804" s="135"/>
      <c r="L804" s="1"/>
      <c r="M804" s="1"/>
      <c r="N804" s="29"/>
      <c r="O804" s="1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</row>
    <row r="805" spans="1:26" ht="12.75" customHeight="1" x14ac:dyDescent="0.2">
      <c r="A805" s="29"/>
      <c r="B805" s="29"/>
      <c r="C805" s="29"/>
      <c r="D805" s="29"/>
      <c r="E805" s="29"/>
      <c r="F805" s="29"/>
      <c r="G805" s="29"/>
      <c r="H805" s="29"/>
      <c r="I805" s="29"/>
      <c r="J805" s="29"/>
      <c r="K805" s="135"/>
      <c r="L805" s="1"/>
      <c r="M805" s="1"/>
      <c r="N805" s="29"/>
      <c r="O805" s="1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</row>
    <row r="806" spans="1:26" ht="12.75" customHeight="1" x14ac:dyDescent="0.2">
      <c r="A806" s="29"/>
      <c r="B806" s="29"/>
      <c r="C806" s="29"/>
      <c r="D806" s="29"/>
      <c r="E806" s="29"/>
      <c r="F806" s="29"/>
      <c r="G806" s="29"/>
      <c r="H806" s="29"/>
      <c r="I806" s="29"/>
      <c r="J806" s="29"/>
      <c r="K806" s="135"/>
      <c r="L806" s="1"/>
      <c r="M806" s="1"/>
      <c r="N806" s="29"/>
      <c r="O806" s="1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</row>
    <row r="807" spans="1:26" ht="12.75" customHeight="1" x14ac:dyDescent="0.2">
      <c r="A807" s="29"/>
      <c r="B807" s="29"/>
      <c r="C807" s="29"/>
      <c r="D807" s="29"/>
      <c r="E807" s="29"/>
      <c r="F807" s="29"/>
      <c r="G807" s="29"/>
      <c r="H807" s="29"/>
      <c r="I807" s="29"/>
      <c r="J807" s="29"/>
      <c r="K807" s="135"/>
      <c r="L807" s="1"/>
      <c r="M807" s="1"/>
      <c r="N807" s="29"/>
      <c r="O807" s="1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</row>
    <row r="808" spans="1:26" ht="12.75" customHeight="1" x14ac:dyDescent="0.2">
      <c r="A808" s="29"/>
      <c r="B808" s="29"/>
      <c r="C808" s="29"/>
      <c r="D808" s="29"/>
      <c r="E808" s="29"/>
      <c r="F808" s="29"/>
      <c r="G808" s="29"/>
      <c r="H808" s="29"/>
      <c r="I808" s="29"/>
      <c r="J808" s="29"/>
      <c r="K808" s="135"/>
      <c r="L808" s="1"/>
      <c r="M808" s="1"/>
      <c r="N808" s="29"/>
      <c r="O808" s="1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</row>
    <row r="809" spans="1:26" ht="12.75" customHeight="1" x14ac:dyDescent="0.2">
      <c r="A809" s="29"/>
      <c r="B809" s="29"/>
      <c r="C809" s="29"/>
      <c r="D809" s="29"/>
      <c r="E809" s="29"/>
      <c r="F809" s="29"/>
      <c r="G809" s="29"/>
      <c r="H809" s="29"/>
      <c r="I809" s="29"/>
      <c r="J809" s="29"/>
      <c r="K809" s="135"/>
      <c r="L809" s="1"/>
      <c r="M809" s="1"/>
      <c r="N809" s="29"/>
      <c r="O809" s="1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</row>
    <row r="810" spans="1:26" ht="12.75" customHeight="1" x14ac:dyDescent="0.2">
      <c r="A810" s="29"/>
      <c r="B810" s="29"/>
      <c r="C810" s="29"/>
      <c r="D810" s="29"/>
      <c r="E810" s="29"/>
      <c r="F810" s="29"/>
      <c r="G810" s="29"/>
      <c r="H810" s="29"/>
      <c r="I810" s="29"/>
      <c r="J810" s="29"/>
      <c r="K810" s="135"/>
      <c r="L810" s="1"/>
      <c r="M810" s="1"/>
      <c r="N810" s="29"/>
      <c r="O810" s="1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</row>
    <row r="811" spans="1:26" ht="12.75" customHeight="1" x14ac:dyDescent="0.2">
      <c r="A811" s="29"/>
      <c r="B811" s="29"/>
      <c r="C811" s="29"/>
      <c r="D811" s="29"/>
      <c r="E811" s="29"/>
      <c r="F811" s="29"/>
      <c r="G811" s="29"/>
      <c r="H811" s="29"/>
      <c r="I811" s="29"/>
      <c r="J811" s="29"/>
      <c r="K811" s="135"/>
      <c r="L811" s="1"/>
      <c r="M811" s="1"/>
      <c r="N811" s="29"/>
      <c r="O811" s="1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</row>
    <row r="812" spans="1:26" ht="12.75" customHeight="1" x14ac:dyDescent="0.2">
      <c r="A812" s="29"/>
      <c r="B812" s="29"/>
      <c r="C812" s="29"/>
      <c r="D812" s="29"/>
      <c r="E812" s="29"/>
      <c r="F812" s="29"/>
      <c r="G812" s="29"/>
      <c r="H812" s="29"/>
      <c r="I812" s="29"/>
      <c r="J812" s="29"/>
      <c r="K812" s="135"/>
      <c r="L812" s="1"/>
      <c r="M812" s="1"/>
      <c r="N812" s="29"/>
      <c r="O812" s="1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</row>
    <row r="813" spans="1:26" ht="12.75" customHeight="1" x14ac:dyDescent="0.2">
      <c r="A813" s="29"/>
      <c r="B813" s="29"/>
      <c r="C813" s="29"/>
      <c r="D813" s="29"/>
      <c r="E813" s="29"/>
      <c r="F813" s="29"/>
      <c r="G813" s="29"/>
      <c r="H813" s="29"/>
      <c r="I813" s="29"/>
      <c r="J813" s="29"/>
      <c r="K813" s="135"/>
      <c r="L813" s="1"/>
      <c r="M813" s="1"/>
      <c r="N813" s="29"/>
      <c r="O813" s="1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</row>
    <row r="814" spans="1:26" ht="12.75" customHeight="1" x14ac:dyDescent="0.2">
      <c r="A814" s="29"/>
      <c r="B814" s="29"/>
      <c r="C814" s="29"/>
      <c r="D814" s="29"/>
      <c r="E814" s="29"/>
      <c r="F814" s="29"/>
      <c r="G814" s="29"/>
      <c r="H814" s="29"/>
      <c r="I814" s="29"/>
      <c r="J814" s="29"/>
      <c r="K814" s="135"/>
      <c r="L814" s="1"/>
      <c r="M814" s="1"/>
      <c r="N814" s="29"/>
      <c r="O814" s="1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</row>
    <row r="815" spans="1:26" ht="12.75" customHeight="1" x14ac:dyDescent="0.2">
      <c r="A815" s="29"/>
      <c r="B815" s="29"/>
      <c r="C815" s="29"/>
      <c r="D815" s="29"/>
      <c r="E815" s="29"/>
      <c r="F815" s="29"/>
      <c r="G815" s="29"/>
      <c r="H815" s="29"/>
      <c r="I815" s="29"/>
      <c r="J815" s="29"/>
      <c r="K815" s="135"/>
      <c r="L815" s="1"/>
      <c r="M815" s="1"/>
      <c r="N815" s="29"/>
      <c r="O815" s="1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</row>
    <row r="816" spans="1:26" ht="12.75" customHeight="1" x14ac:dyDescent="0.2">
      <c r="A816" s="29"/>
      <c r="B816" s="29"/>
      <c r="C816" s="29"/>
      <c r="D816" s="29"/>
      <c r="E816" s="29"/>
      <c r="F816" s="29"/>
      <c r="G816" s="29"/>
      <c r="H816" s="29"/>
      <c r="I816" s="29"/>
      <c r="J816" s="29"/>
      <c r="K816" s="135"/>
      <c r="L816" s="1"/>
      <c r="M816" s="1"/>
      <c r="N816" s="29"/>
      <c r="O816" s="1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</row>
    <row r="817" spans="1:26" ht="12.75" customHeight="1" x14ac:dyDescent="0.2">
      <c r="A817" s="29"/>
      <c r="B817" s="29"/>
      <c r="C817" s="29"/>
      <c r="D817" s="29"/>
      <c r="E817" s="29"/>
      <c r="F817" s="29"/>
      <c r="G817" s="29"/>
      <c r="H817" s="29"/>
      <c r="I817" s="29"/>
      <c r="J817" s="29"/>
      <c r="K817" s="135"/>
      <c r="L817" s="1"/>
      <c r="M817" s="1"/>
      <c r="N817" s="29"/>
      <c r="O817" s="1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</row>
    <row r="818" spans="1:26" ht="12.75" customHeight="1" x14ac:dyDescent="0.2">
      <c r="A818" s="29"/>
      <c r="B818" s="29"/>
      <c r="C818" s="29"/>
      <c r="D818" s="29"/>
      <c r="E818" s="29"/>
      <c r="F818" s="29"/>
      <c r="G818" s="29"/>
      <c r="H818" s="29"/>
      <c r="I818" s="29"/>
      <c r="J818" s="29"/>
      <c r="K818" s="135"/>
      <c r="L818" s="1"/>
      <c r="M818" s="1"/>
      <c r="N818" s="29"/>
      <c r="O818" s="1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</row>
    <row r="819" spans="1:26" ht="12.75" customHeight="1" x14ac:dyDescent="0.2">
      <c r="A819" s="29"/>
      <c r="B819" s="29"/>
      <c r="C819" s="29"/>
      <c r="D819" s="29"/>
      <c r="E819" s="29"/>
      <c r="F819" s="29"/>
      <c r="G819" s="29"/>
      <c r="H819" s="29"/>
      <c r="I819" s="29"/>
      <c r="J819" s="29"/>
      <c r="K819" s="135"/>
      <c r="L819" s="1"/>
      <c r="M819" s="1"/>
      <c r="N819" s="29"/>
      <c r="O819" s="1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</row>
    <row r="820" spans="1:26" ht="12.75" customHeight="1" x14ac:dyDescent="0.2">
      <c r="A820" s="29"/>
      <c r="B820" s="29"/>
      <c r="C820" s="29"/>
      <c r="D820" s="29"/>
      <c r="E820" s="29"/>
      <c r="F820" s="29"/>
      <c r="G820" s="29"/>
      <c r="H820" s="29"/>
      <c r="I820" s="29"/>
      <c r="J820" s="29"/>
      <c r="K820" s="135"/>
      <c r="L820" s="1"/>
      <c r="M820" s="1"/>
      <c r="N820" s="29"/>
      <c r="O820" s="1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</row>
    <row r="821" spans="1:26" ht="12.75" customHeight="1" x14ac:dyDescent="0.2">
      <c r="A821" s="29"/>
      <c r="B821" s="29"/>
      <c r="C821" s="29"/>
      <c r="D821" s="29"/>
      <c r="E821" s="29"/>
      <c r="F821" s="29"/>
      <c r="G821" s="29"/>
      <c r="H821" s="29"/>
      <c r="I821" s="29"/>
      <c r="J821" s="29"/>
      <c r="K821" s="135"/>
      <c r="L821" s="1"/>
      <c r="M821" s="1"/>
      <c r="N821" s="29"/>
      <c r="O821" s="1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</row>
    <row r="822" spans="1:26" ht="12.75" customHeight="1" x14ac:dyDescent="0.2">
      <c r="A822" s="29"/>
      <c r="B822" s="29"/>
      <c r="C822" s="29"/>
      <c r="D822" s="29"/>
      <c r="E822" s="29"/>
      <c r="F822" s="29"/>
      <c r="G822" s="29"/>
      <c r="H822" s="29"/>
      <c r="I822" s="29"/>
      <c r="J822" s="29"/>
      <c r="K822" s="135"/>
      <c r="L822" s="1"/>
      <c r="M822" s="1"/>
      <c r="N822" s="29"/>
      <c r="O822" s="1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</row>
    <row r="823" spans="1:26" ht="12.75" customHeight="1" x14ac:dyDescent="0.2">
      <c r="A823" s="29"/>
      <c r="B823" s="29"/>
      <c r="C823" s="29"/>
      <c r="D823" s="29"/>
      <c r="E823" s="29"/>
      <c r="F823" s="29"/>
      <c r="G823" s="29"/>
      <c r="H823" s="29"/>
      <c r="I823" s="29"/>
      <c r="J823" s="29"/>
      <c r="K823" s="135"/>
      <c r="L823" s="1"/>
      <c r="M823" s="1"/>
      <c r="N823" s="29"/>
      <c r="O823" s="1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</row>
    <row r="824" spans="1:26" ht="12.75" customHeight="1" x14ac:dyDescent="0.2">
      <c r="A824" s="29"/>
      <c r="B824" s="29"/>
      <c r="C824" s="29"/>
      <c r="D824" s="29"/>
      <c r="E824" s="29"/>
      <c r="F824" s="29"/>
      <c r="G824" s="29"/>
      <c r="H824" s="29"/>
      <c r="I824" s="29"/>
      <c r="J824" s="29"/>
      <c r="K824" s="135"/>
      <c r="L824" s="1"/>
      <c r="M824" s="1"/>
      <c r="N824" s="29"/>
      <c r="O824" s="1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</row>
    <row r="825" spans="1:26" ht="12.75" customHeight="1" x14ac:dyDescent="0.2">
      <c r="A825" s="29"/>
      <c r="B825" s="29"/>
      <c r="C825" s="29"/>
      <c r="D825" s="29"/>
      <c r="E825" s="29"/>
      <c r="F825" s="29"/>
      <c r="G825" s="29"/>
      <c r="H825" s="29"/>
      <c r="I825" s="29"/>
      <c r="J825" s="29"/>
      <c r="K825" s="135"/>
      <c r="L825" s="1"/>
      <c r="M825" s="1"/>
      <c r="N825" s="29"/>
      <c r="O825" s="1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</row>
    <row r="826" spans="1:26" ht="12.75" customHeight="1" x14ac:dyDescent="0.2">
      <c r="A826" s="29"/>
      <c r="B826" s="29"/>
      <c r="C826" s="29"/>
      <c r="D826" s="29"/>
      <c r="E826" s="29"/>
      <c r="F826" s="29"/>
      <c r="G826" s="29"/>
      <c r="H826" s="29"/>
      <c r="I826" s="29"/>
      <c r="J826" s="29"/>
      <c r="K826" s="135"/>
      <c r="L826" s="1"/>
      <c r="M826" s="1"/>
      <c r="N826" s="29"/>
      <c r="O826" s="1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</row>
    <row r="827" spans="1:26" ht="12.75" customHeight="1" x14ac:dyDescent="0.2">
      <c r="A827" s="29"/>
      <c r="B827" s="29"/>
      <c r="C827" s="29"/>
      <c r="D827" s="29"/>
      <c r="E827" s="29"/>
      <c r="F827" s="29"/>
      <c r="G827" s="29"/>
      <c r="H827" s="29"/>
      <c r="I827" s="29"/>
      <c r="J827" s="29"/>
      <c r="K827" s="135"/>
      <c r="L827" s="1"/>
      <c r="M827" s="1"/>
      <c r="N827" s="29"/>
      <c r="O827" s="1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</row>
    <row r="828" spans="1:26" ht="12.75" customHeight="1" x14ac:dyDescent="0.2">
      <c r="A828" s="29"/>
      <c r="B828" s="29"/>
      <c r="C828" s="29"/>
      <c r="D828" s="29"/>
      <c r="E828" s="29"/>
      <c r="F828" s="29"/>
      <c r="G828" s="29"/>
      <c r="H828" s="29"/>
      <c r="I828" s="29"/>
      <c r="J828" s="29"/>
      <c r="K828" s="135"/>
      <c r="L828" s="1"/>
      <c r="M828" s="1"/>
      <c r="N828" s="29"/>
      <c r="O828" s="1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</row>
    <row r="829" spans="1:26" ht="12.75" customHeight="1" x14ac:dyDescent="0.2">
      <c r="A829" s="29"/>
      <c r="B829" s="29"/>
      <c r="C829" s="29"/>
      <c r="D829" s="29"/>
      <c r="E829" s="29"/>
      <c r="F829" s="29"/>
      <c r="G829" s="29"/>
      <c r="H829" s="29"/>
      <c r="I829" s="29"/>
      <c r="J829" s="29"/>
      <c r="K829" s="135"/>
      <c r="L829" s="1"/>
      <c r="M829" s="1"/>
      <c r="N829" s="29"/>
      <c r="O829" s="1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</row>
    <row r="830" spans="1:26" ht="12.75" customHeight="1" x14ac:dyDescent="0.2">
      <c r="A830" s="29"/>
      <c r="B830" s="29"/>
      <c r="C830" s="29"/>
      <c r="D830" s="29"/>
      <c r="E830" s="29"/>
      <c r="F830" s="29"/>
      <c r="G830" s="29"/>
      <c r="H830" s="29"/>
      <c r="I830" s="29"/>
      <c r="J830" s="29"/>
      <c r="K830" s="135"/>
      <c r="L830" s="1"/>
      <c r="M830" s="1"/>
      <c r="N830" s="29"/>
      <c r="O830" s="1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</row>
    <row r="831" spans="1:26" ht="12.75" customHeight="1" x14ac:dyDescent="0.2">
      <c r="A831" s="29"/>
      <c r="B831" s="29"/>
      <c r="C831" s="29"/>
      <c r="D831" s="29"/>
      <c r="E831" s="29"/>
      <c r="F831" s="29"/>
      <c r="G831" s="29"/>
      <c r="H831" s="29"/>
      <c r="I831" s="29"/>
      <c r="J831" s="29"/>
      <c r="K831" s="135"/>
      <c r="L831" s="1"/>
      <c r="M831" s="1"/>
      <c r="N831" s="29"/>
      <c r="O831" s="1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</row>
    <row r="832" spans="1:26" ht="12.75" customHeight="1" x14ac:dyDescent="0.2">
      <c r="A832" s="29"/>
      <c r="B832" s="29"/>
      <c r="C832" s="29"/>
      <c r="D832" s="29"/>
      <c r="E832" s="29"/>
      <c r="F832" s="29"/>
      <c r="G832" s="29"/>
      <c r="H832" s="29"/>
      <c r="I832" s="29"/>
      <c r="J832" s="29"/>
      <c r="K832" s="135"/>
      <c r="L832" s="1"/>
      <c r="M832" s="1"/>
      <c r="N832" s="29"/>
      <c r="O832" s="1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</row>
    <row r="833" spans="1:26" ht="12.75" customHeight="1" x14ac:dyDescent="0.2">
      <c r="A833" s="29"/>
      <c r="B833" s="29"/>
      <c r="C833" s="29"/>
      <c r="D833" s="29"/>
      <c r="E833" s="29"/>
      <c r="F833" s="29"/>
      <c r="G833" s="29"/>
      <c r="H833" s="29"/>
      <c r="I833" s="29"/>
      <c r="J833" s="29"/>
      <c r="K833" s="135"/>
      <c r="L833" s="1"/>
      <c r="M833" s="1"/>
      <c r="N833" s="29"/>
      <c r="O833" s="1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</row>
    <row r="834" spans="1:26" ht="12.75" customHeight="1" x14ac:dyDescent="0.2">
      <c r="A834" s="29"/>
      <c r="B834" s="29"/>
      <c r="C834" s="29"/>
      <c r="D834" s="29"/>
      <c r="E834" s="29"/>
      <c r="F834" s="29"/>
      <c r="G834" s="29"/>
      <c r="H834" s="29"/>
      <c r="I834" s="29"/>
      <c r="J834" s="29"/>
      <c r="K834" s="135"/>
      <c r="L834" s="1"/>
      <c r="M834" s="1"/>
      <c r="N834" s="29"/>
      <c r="O834" s="1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</row>
    <row r="835" spans="1:26" ht="12.75" customHeight="1" x14ac:dyDescent="0.2">
      <c r="A835" s="29"/>
      <c r="B835" s="29"/>
      <c r="C835" s="29"/>
      <c r="D835" s="29"/>
      <c r="E835" s="29"/>
      <c r="F835" s="29"/>
      <c r="G835" s="29"/>
      <c r="H835" s="29"/>
      <c r="I835" s="29"/>
      <c r="J835" s="29"/>
      <c r="K835" s="135"/>
      <c r="L835" s="1"/>
      <c r="M835" s="1"/>
      <c r="N835" s="29"/>
      <c r="O835" s="1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</row>
    <row r="836" spans="1:26" ht="12.75" customHeight="1" x14ac:dyDescent="0.2">
      <c r="A836" s="29"/>
      <c r="B836" s="29"/>
      <c r="C836" s="29"/>
      <c r="D836" s="29"/>
      <c r="E836" s="29"/>
      <c r="F836" s="29"/>
      <c r="G836" s="29"/>
      <c r="H836" s="29"/>
      <c r="I836" s="29"/>
      <c r="J836" s="29"/>
      <c r="K836" s="135"/>
      <c r="L836" s="1"/>
      <c r="M836" s="1"/>
      <c r="N836" s="29"/>
      <c r="O836" s="1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</row>
    <row r="837" spans="1:26" ht="12.75" customHeight="1" x14ac:dyDescent="0.2">
      <c r="A837" s="29"/>
      <c r="B837" s="29"/>
      <c r="C837" s="29"/>
      <c r="D837" s="29"/>
      <c r="E837" s="29"/>
      <c r="F837" s="29"/>
      <c r="G837" s="29"/>
      <c r="H837" s="29"/>
      <c r="I837" s="29"/>
      <c r="J837" s="29"/>
      <c r="K837" s="135"/>
      <c r="L837" s="1"/>
      <c r="M837" s="1"/>
      <c r="N837" s="29"/>
      <c r="O837" s="1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</row>
    <row r="838" spans="1:26" ht="12.75" customHeight="1" x14ac:dyDescent="0.2">
      <c r="A838" s="29"/>
      <c r="B838" s="29"/>
      <c r="C838" s="29"/>
      <c r="D838" s="29"/>
      <c r="E838" s="29"/>
      <c r="F838" s="29"/>
      <c r="G838" s="29"/>
      <c r="H838" s="29"/>
      <c r="I838" s="29"/>
      <c r="J838" s="29"/>
      <c r="K838" s="135"/>
      <c r="L838" s="1"/>
      <c r="M838" s="1"/>
      <c r="N838" s="29"/>
      <c r="O838" s="1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</row>
    <row r="839" spans="1:26" ht="12.75" customHeight="1" x14ac:dyDescent="0.2">
      <c r="A839" s="29"/>
      <c r="B839" s="29"/>
      <c r="C839" s="29"/>
      <c r="D839" s="29"/>
      <c r="E839" s="29"/>
      <c r="F839" s="29"/>
      <c r="G839" s="29"/>
      <c r="H839" s="29"/>
      <c r="I839" s="29"/>
      <c r="J839" s="29"/>
      <c r="K839" s="135"/>
      <c r="L839" s="1"/>
      <c r="M839" s="1"/>
      <c r="N839" s="29"/>
      <c r="O839" s="1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</row>
    <row r="840" spans="1:26" ht="12.75" customHeight="1" x14ac:dyDescent="0.2">
      <c r="A840" s="29"/>
      <c r="B840" s="29"/>
      <c r="C840" s="29"/>
      <c r="D840" s="29"/>
      <c r="E840" s="29"/>
      <c r="F840" s="29"/>
      <c r="G840" s="29"/>
      <c r="H840" s="29"/>
      <c r="I840" s="29"/>
      <c r="J840" s="29"/>
      <c r="K840" s="135"/>
      <c r="L840" s="1"/>
      <c r="M840" s="1"/>
      <c r="N840" s="29"/>
      <c r="O840" s="1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</row>
    <row r="841" spans="1:26" ht="12.75" customHeight="1" x14ac:dyDescent="0.2">
      <c r="A841" s="29"/>
      <c r="B841" s="29"/>
      <c r="C841" s="29"/>
      <c r="D841" s="29"/>
      <c r="E841" s="29"/>
      <c r="F841" s="29"/>
      <c r="G841" s="29"/>
      <c r="H841" s="29"/>
      <c r="I841" s="29"/>
      <c r="J841" s="29"/>
      <c r="K841" s="135"/>
      <c r="L841" s="1"/>
      <c r="M841" s="1"/>
      <c r="N841" s="29"/>
      <c r="O841" s="1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</row>
    <row r="842" spans="1:26" ht="12.75" customHeight="1" x14ac:dyDescent="0.2">
      <c r="A842" s="29"/>
      <c r="B842" s="29"/>
      <c r="C842" s="29"/>
      <c r="D842" s="29"/>
      <c r="E842" s="29"/>
      <c r="F842" s="29"/>
      <c r="G842" s="29"/>
      <c r="H842" s="29"/>
      <c r="I842" s="29"/>
      <c r="J842" s="29"/>
      <c r="K842" s="135"/>
      <c r="L842" s="1"/>
      <c r="M842" s="1"/>
      <c r="N842" s="29"/>
      <c r="O842" s="1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</row>
    <row r="843" spans="1:26" ht="12.75" customHeight="1" x14ac:dyDescent="0.2">
      <c r="A843" s="29"/>
      <c r="B843" s="29"/>
      <c r="C843" s="29"/>
      <c r="D843" s="29"/>
      <c r="E843" s="29"/>
      <c r="F843" s="29"/>
      <c r="G843" s="29"/>
      <c r="H843" s="29"/>
      <c r="I843" s="29"/>
      <c r="J843" s="29"/>
      <c r="K843" s="135"/>
      <c r="L843" s="1"/>
      <c r="M843" s="1"/>
      <c r="N843" s="29"/>
      <c r="O843" s="1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</row>
    <row r="844" spans="1:26" ht="12.75" customHeight="1" x14ac:dyDescent="0.2">
      <c r="A844" s="29"/>
      <c r="B844" s="29"/>
      <c r="C844" s="29"/>
      <c r="D844" s="29"/>
      <c r="E844" s="29"/>
      <c r="F844" s="29"/>
      <c r="G844" s="29"/>
      <c r="H844" s="29"/>
      <c r="I844" s="29"/>
      <c r="J844" s="29"/>
      <c r="K844" s="135"/>
      <c r="L844" s="1"/>
      <c r="M844" s="1"/>
      <c r="N844" s="29"/>
      <c r="O844" s="1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</row>
    <row r="845" spans="1:26" ht="12.75" customHeight="1" x14ac:dyDescent="0.2">
      <c r="A845" s="29"/>
      <c r="B845" s="29"/>
      <c r="C845" s="29"/>
      <c r="D845" s="29"/>
      <c r="E845" s="29"/>
      <c r="F845" s="29"/>
      <c r="G845" s="29"/>
      <c r="H845" s="29"/>
      <c r="I845" s="29"/>
      <c r="J845" s="29"/>
      <c r="K845" s="135"/>
      <c r="L845" s="1"/>
      <c r="M845" s="1"/>
      <c r="N845" s="29"/>
      <c r="O845" s="1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</row>
    <row r="846" spans="1:26" ht="12.75" customHeight="1" x14ac:dyDescent="0.2">
      <c r="A846" s="29"/>
      <c r="B846" s="29"/>
      <c r="C846" s="29"/>
      <c r="D846" s="29"/>
      <c r="E846" s="29"/>
      <c r="F846" s="29"/>
      <c r="G846" s="29"/>
      <c r="H846" s="29"/>
      <c r="I846" s="29"/>
      <c r="J846" s="29"/>
      <c r="K846" s="135"/>
      <c r="L846" s="1"/>
      <c r="M846" s="1"/>
      <c r="N846" s="29"/>
      <c r="O846" s="1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</row>
    <row r="847" spans="1:26" ht="12.75" customHeight="1" x14ac:dyDescent="0.2">
      <c r="A847" s="29"/>
      <c r="B847" s="29"/>
      <c r="C847" s="29"/>
      <c r="D847" s="29"/>
      <c r="E847" s="29"/>
      <c r="F847" s="29"/>
      <c r="G847" s="29"/>
      <c r="H847" s="29"/>
      <c r="I847" s="29"/>
      <c r="J847" s="29"/>
      <c r="K847" s="135"/>
      <c r="L847" s="1"/>
      <c r="M847" s="1"/>
      <c r="N847" s="29"/>
      <c r="O847" s="1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</row>
    <row r="848" spans="1:26" ht="12.75" customHeight="1" x14ac:dyDescent="0.2">
      <c r="A848" s="29"/>
      <c r="B848" s="29"/>
      <c r="C848" s="29"/>
      <c r="D848" s="29"/>
      <c r="E848" s="29"/>
      <c r="F848" s="29"/>
      <c r="G848" s="29"/>
      <c r="H848" s="29"/>
      <c r="I848" s="29"/>
      <c r="J848" s="29"/>
      <c r="K848" s="135"/>
      <c r="L848" s="1"/>
      <c r="M848" s="1"/>
      <c r="N848" s="29"/>
      <c r="O848" s="1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</row>
    <row r="849" spans="1:26" ht="12.75" customHeight="1" x14ac:dyDescent="0.2">
      <c r="A849" s="29"/>
      <c r="B849" s="29"/>
      <c r="C849" s="29"/>
      <c r="D849" s="29"/>
      <c r="E849" s="29"/>
      <c r="F849" s="29"/>
      <c r="G849" s="29"/>
      <c r="H849" s="29"/>
      <c r="I849" s="29"/>
      <c r="J849" s="29"/>
      <c r="K849" s="135"/>
      <c r="L849" s="1"/>
      <c r="M849" s="1"/>
      <c r="N849" s="29"/>
      <c r="O849" s="1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</row>
    <row r="850" spans="1:26" ht="12.75" customHeight="1" x14ac:dyDescent="0.2">
      <c r="A850" s="29"/>
      <c r="B850" s="29"/>
      <c r="C850" s="29"/>
      <c r="D850" s="29"/>
      <c r="E850" s="29"/>
      <c r="F850" s="29"/>
      <c r="G850" s="29"/>
      <c r="H850" s="29"/>
      <c r="I850" s="29"/>
      <c r="J850" s="29"/>
      <c r="K850" s="135"/>
      <c r="L850" s="1"/>
      <c r="M850" s="1"/>
      <c r="N850" s="29"/>
      <c r="O850" s="1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</row>
    <row r="851" spans="1:26" ht="12.75" customHeight="1" x14ac:dyDescent="0.2">
      <c r="A851" s="29"/>
      <c r="B851" s="29"/>
      <c r="C851" s="29"/>
      <c r="D851" s="29"/>
      <c r="E851" s="29"/>
      <c r="F851" s="29"/>
      <c r="G851" s="29"/>
      <c r="H851" s="29"/>
      <c r="I851" s="29"/>
      <c r="J851" s="29"/>
      <c r="K851" s="135"/>
      <c r="L851" s="1"/>
      <c r="M851" s="1"/>
      <c r="N851" s="29"/>
      <c r="O851" s="1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</row>
    <row r="852" spans="1:26" ht="12.75" customHeight="1" x14ac:dyDescent="0.2">
      <c r="A852" s="29"/>
      <c r="B852" s="29"/>
      <c r="C852" s="29"/>
      <c r="D852" s="29"/>
      <c r="E852" s="29"/>
      <c r="F852" s="29"/>
      <c r="G852" s="29"/>
      <c r="H852" s="29"/>
      <c r="I852" s="29"/>
      <c r="J852" s="29"/>
      <c r="K852" s="135"/>
      <c r="L852" s="1"/>
      <c r="M852" s="1"/>
      <c r="N852" s="29"/>
      <c r="O852" s="1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</row>
    <row r="853" spans="1:26" ht="12.75" customHeight="1" x14ac:dyDescent="0.2">
      <c r="A853" s="29"/>
      <c r="B853" s="29"/>
      <c r="C853" s="29"/>
      <c r="D853" s="29"/>
      <c r="E853" s="29"/>
      <c r="F853" s="29"/>
      <c r="G853" s="29"/>
      <c r="H853" s="29"/>
      <c r="I853" s="29"/>
      <c r="J853" s="29"/>
      <c r="K853" s="135"/>
      <c r="L853" s="1"/>
      <c r="M853" s="1"/>
      <c r="N853" s="29"/>
      <c r="O853" s="1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</row>
    <row r="854" spans="1:26" ht="12.75" customHeight="1" x14ac:dyDescent="0.2">
      <c r="A854" s="29"/>
      <c r="B854" s="29"/>
      <c r="C854" s="29"/>
      <c r="D854" s="29"/>
      <c r="E854" s="29"/>
      <c r="F854" s="29"/>
      <c r="G854" s="29"/>
      <c r="H854" s="29"/>
      <c r="I854" s="29"/>
      <c r="J854" s="29"/>
      <c r="K854" s="135"/>
      <c r="L854" s="1"/>
      <c r="M854" s="1"/>
      <c r="N854" s="29"/>
      <c r="O854" s="1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</row>
    <row r="855" spans="1:26" ht="12.75" customHeight="1" x14ac:dyDescent="0.2">
      <c r="A855" s="29"/>
      <c r="B855" s="29"/>
      <c r="C855" s="29"/>
      <c r="D855" s="29"/>
      <c r="E855" s="29"/>
      <c r="F855" s="29"/>
      <c r="G855" s="29"/>
      <c r="H855" s="29"/>
      <c r="I855" s="29"/>
      <c r="J855" s="29"/>
      <c r="K855" s="135"/>
      <c r="L855" s="1"/>
      <c r="M855" s="1"/>
      <c r="N855" s="29"/>
      <c r="O855" s="1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</row>
    <row r="856" spans="1:26" ht="12.75" customHeight="1" x14ac:dyDescent="0.2">
      <c r="A856" s="29"/>
      <c r="B856" s="29"/>
      <c r="C856" s="29"/>
      <c r="D856" s="29"/>
      <c r="E856" s="29"/>
      <c r="F856" s="29"/>
      <c r="G856" s="29"/>
      <c r="H856" s="29"/>
      <c r="I856" s="29"/>
      <c r="J856" s="29"/>
      <c r="K856" s="135"/>
      <c r="L856" s="1"/>
      <c r="M856" s="1"/>
      <c r="N856" s="29"/>
      <c r="O856" s="1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</row>
    <row r="857" spans="1:26" ht="12.75" customHeight="1" x14ac:dyDescent="0.2">
      <c r="A857" s="29"/>
      <c r="B857" s="29"/>
      <c r="C857" s="29"/>
      <c r="D857" s="29"/>
      <c r="E857" s="29"/>
      <c r="F857" s="29"/>
      <c r="G857" s="29"/>
      <c r="H857" s="29"/>
      <c r="I857" s="29"/>
      <c r="J857" s="29"/>
      <c r="K857" s="135"/>
      <c r="L857" s="1"/>
      <c r="M857" s="1"/>
      <c r="N857" s="29"/>
      <c r="O857" s="1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</row>
    <row r="858" spans="1:26" ht="12.75" customHeight="1" x14ac:dyDescent="0.2">
      <c r="A858" s="29"/>
      <c r="B858" s="29"/>
      <c r="C858" s="29"/>
      <c r="D858" s="29"/>
      <c r="E858" s="29"/>
      <c r="F858" s="29"/>
      <c r="G858" s="29"/>
      <c r="H858" s="29"/>
      <c r="I858" s="29"/>
      <c r="J858" s="29"/>
      <c r="K858" s="135"/>
      <c r="L858" s="1"/>
      <c r="M858" s="1"/>
      <c r="N858" s="29"/>
      <c r="O858" s="1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</row>
    <row r="859" spans="1:26" ht="12.75" customHeight="1" x14ac:dyDescent="0.2">
      <c r="A859" s="29"/>
      <c r="B859" s="29"/>
      <c r="C859" s="29"/>
      <c r="D859" s="29"/>
      <c r="E859" s="29"/>
      <c r="F859" s="29"/>
      <c r="G859" s="29"/>
      <c r="H859" s="29"/>
      <c r="I859" s="29"/>
      <c r="J859" s="29"/>
      <c r="K859" s="135"/>
      <c r="L859" s="1"/>
      <c r="M859" s="1"/>
      <c r="N859" s="29"/>
      <c r="O859" s="1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</row>
    <row r="860" spans="1:26" ht="12.75" customHeight="1" x14ac:dyDescent="0.2">
      <c r="A860" s="29"/>
      <c r="B860" s="29"/>
      <c r="C860" s="29"/>
      <c r="D860" s="29"/>
      <c r="E860" s="29"/>
      <c r="F860" s="29"/>
      <c r="G860" s="29"/>
      <c r="H860" s="29"/>
      <c r="I860" s="29"/>
      <c r="J860" s="29"/>
      <c r="K860" s="135"/>
      <c r="L860" s="1"/>
      <c r="M860" s="1"/>
      <c r="N860" s="29"/>
      <c r="O860" s="1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</row>
    <row r="861" spans="1:26" ht="12.75" customHeight="1" x14ac:dyDescent="0.2">
      <c r="A861" s="29"/>
      <c r="B861" s="29"/>
      <c r="C861" s="29"/>
      <c r="D861" s="29"/>
      <c r="E861" s="29"/>
      <c r="F861" s="29"/>
      <c r="G861" s="29"/>
      <c r="H861" s="29"/>
      <c r="I861" s="29"/>
      <c r="J861" s="29"/>
      <c r="K861" s="135"/>
      <c r="L861" s="1"/>
      <c r="M861" s="1"/>
      <c r="N861" s="29"/>
      <c r="O861" s="1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</row>
    <row r="862" spans="1:26" ht="12.75" customHeight="1" x14ac:dyDescent="0.2">
      <c r="A862" s="29"/>
      <c r="B862" s="29"/>
      <c r="C862" s="29"/>
      <c r="D862" s="29"/>
      <c r="E862" s="29"/>
      <c r="F862" s="29"/>
      <c r="G862" s="29"/>
      <c r="H862" s="29"/>
      <c r="I862" s="29"/>
      <c r="J862" s="29"/>
      <c r="K862" s="135"/>
      <c r="L862" s="1"/>
      <c r="M862" s="1"/>
      <c r="N862" s="29"/>
      <c r="O862" s="1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</row>
    <row r="863" spans="1:26" ht="12.75" customHeight="1" x14ac:dyDescent="0.2">
      <c r="A863" s="29"/>
      <c r="B863" s="29"/>
      <c r="C863" s="29"/>
      <c r="D863" s="29"/>
      <c r="E863" s="29"/>
      <c r="F863" s="29"/>
      <c r="G863" s="29"/>
      <c r="H863" s="29"/>
      <c r="I863" s="29"/>
      <c r="J863" s="29"/>
      <c r="K863" s="135"/>
      <c r="L863" s="1"/>
      <c r="M863" s="1"/>
      <c r="N863" s="29"/>
      <c r="O863" s="1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</row>
    <row r="864" spans="1:26" ht="12.75" customHeight="1" x14ac:dyDescent="0.2">
      <c r="A864" s="29"/>
      <c r="B864" s="29"/>
      <c r="C864" s="29"/>
      <c r="D864" s="29"/>
      <c r="E864" s="29"/>
      <c r="F864" s="29"/>
      <c r="G864" s="29"/>
      <c r="H864" s="29"/>
      <c r="I864" s="29"/>
      <c r="J864" s="29"/>
      <c r="K864" s="135"/>
      <c r="L864" s="1"/>
      <c r="M864" s="1"/>
      <c r="N864" s="29"/>
      <c r="O864" s="1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</row>
    <row r="865" spans="1:26" ht="12.75" customHeight="1" x14ac:dyDescent="0.2">
      <c r="A865" s="29"/>
      <c r="B865" s="29"/>
      <c r="C865" s="29"/>
      <c r="D865" s="29"/>
      <c r="E865" s="29"/>
      <c r="F865" s="29"/>
      <c r="G865" s="29"/>
      <c r="H865" s="29"/>
      <c r="I865" s="29"/>
      <c r="J865" s="29"/>
      <c r="K865" s="135"/>
      <c r="L865" s="1"/>
      <c r="M865" s="1"/>
      <c r="N865" s="29"/>
      <c r="O865" s="1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</row>
    <row r="866" spans="1:26" ht="12.75" customHeight="1" x14ac:dyDescent="0.2">
      <c r="A866" s="29"/>
      <c r="B866" s="29"/>
      <c r="C866" s="29"/>
      <c r="D866" s="29"/>
      <c r="E866" s="29"/>
      <c r="F866" s="29"/>
      <c r="G866" s="29"/>
      <c r="H866" s="29"/>
      <c r="I866" s="29"/>
      <c r="J866" s="29"/>
      <c r="K866" s="135"/>
      <c r="L866" s="1"/>
      <c r="M866" s="1"/>
      <c r="N866" s="29"/>
      <c r="O866" s="1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</row>
    <row r="867" spans="1:26" ht="12.75" customHeight="1" x14ac:dyDescent="0.2">
      <c r="A867" s="29"/>
      <c r="B867" s="29"/>
      <c r="C867" s="29"/>
      <c r="D867" s="29"/>
      <c r="E867" s="29"/>
      <c r="F867" s="29"/>
      <c r="G867" s="29"/>
      <c r="H867" s="29"/>
      <c r="I867" s="29"/>
      <c r="J867" s="29"/>
      <c r="K867" s="135"/>
      <c r="L867" s="1"/>
      <c r="M867" s="1"/>
      <c r="N867" s="29"/>
      <c r="O867" s="1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</row>
    <row r="868" spans="1:26" ht="12.75" customHeight="1" x14ac:dyDescent="0.2">
      <c r="A868" s="29"/>
      <c r="B868" s="29"/>
      <c r="C868" s="29"/>
      <c r="D868" s="29"/>
      <c r="E868" s="29"/>
      <c r="F868" s="29"/>
      <c r="G868" s="29"/>
      <c r="H868" s="29"/>
      <c r="I868" s="29"/>
      <c r="J868" s="29"/>
      <c r="K868" s="135"/>
      <c r="L868" s="1"/>
      <c r="M868" s="1"/>
      <c r="N868" s="29"/>
      <c r="O868" s="1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</row>
    <row r="869" spans="1:26" ht="12.75" customHeight="1" x14ac:dyDescent="0.2">
      <c r="A869" s="29"/>
      <c r="B869" s="29"/>
      <c r="C869" s="29"/>
      <c r="D869" s="29"/>
      <c r="E869" s="29"/>
      <c r="F869" s="29"/>
      <c r="G869" s="29"/>
      <c r="H869" s="29"/>
      <c r="I869" s="29"/>
      <c r="J869" s="29"/>
      <c r="K869" s="135"/>
      <c r="L869" s="1"/>
      <c r="M869" s="1"/>
      <c r="N869" s="29"/>
      <c r="O869" s="1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</row>
    <row r="870" spans="1:26" ht="12.75" customHeight="1" x14ac:dyDescent="0.2">
      <c r="A870" s="29"/>
      <c r="B870" s="29"/>
      <c r="C870" s="29"/>
      <c r="D870" s="29"/>
      <c r="E870" s="29"/>
      <c r="F870" s="29"/>
      <c r="G870" s="29"/>
      <c r="H870" s="29"/>
      <c r="I870" s="29"/>
      <c r="J870" s="29"/>
      <c r="K870" s="135"/>
      <c r="L870" s="1"/>
      <c r="M870" s="1"/>
      <c r="N870" s="29"/>
      <c r="O870" s="1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</row>
    <row r="871" spans="1:26" ht="12.75" customHeight="1" x14ac:dyDescent="0.2">
      <c r="A871" s="29"/>
      <c r="B871" s="29"/>
      <c r="C871" s="29"/>
      <c r="D871" s="29"/>
      <c r="E871" s="29"/>
      <c r="F871" s="29"/>
      <c r="G871" s="29"/>
      <c r="H871" s="29"/>
      <c r="I871" s="29"/>
      <c r="J871" s="29"/>
      <c r="K871" s="135"/>
      <c r="L871" s="1"/>
      <c r="M871" s="1"/>
      <c r="N871" s="29"/>
      <c r="O871" s="1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</row>
    <row r="872" spans="1:26" ht="12.75" customHeight="1" x14ac:dyDescent="0.2">
      <c r="A872" s="29"/>
      <c r="B872" s="29"/>
      <c r="C872" s="29"/>
      <c r="D872" s="29"/>
      <c r="E872" s="29"/>
      <c r="F872" s="29"/>
      <c r="G872" s="29"/>
      <c r="H872" s="29"/>
      <c r="I872" s="29"/>
      <c r="J872" s="29"/>
      <c r="K872" s="135"/>
      <c r="L872" s="1"/>
      <c r="M872" s="1"/>
      <c r="N872" s="29"/>
      <c r="O872" s="1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</row>
    <row r="873" spans="1:26" ht="12.75" customHeight="1" x14ac:dyDescent="0.2">
      <c r="A873" s="29"/>
      <c r="B873" s="29"/>
      <c r="C873" s="29"/>
      <c r="D873" s="29"/>
      <c r="E873" s="29"/>
      <c r="F873" s="29"/>
      <c r="G873" s="29"/>
      <c r="H873" s="29"/>
      <c r="I873" s="29"/>
      <c r="J873" s="29"/>
      <c r="K873" s="135"/>
      <c r="L873" s="1"/>
      <c r="M873" s="1"/>
      <c r="N873" s="29"/>
      <c r="O873" s="1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</row>
    <row r="874" spans="1:26" ht="12.75" customHeight="1" x14ac:dyDescent="0.2">
      <c r="A874" s="29"/>
      <c r="B874" s="29"/>
      <c r="C874" s="29"/>
      <c r="D874" s="29"/>
      <c r="E874" s="29"/>
      <c r="F874" s="29"/>
      <c r="G874" s="29"/>
      <c r="H874" s="29"/>
      <c r="I874" s="29"/>
      <c r="J874" s="29"/>
      <c r="K874" s="135"/>
      <c r="L874" s="1"/>
      <c r="M874" s="1"/>
      <c r="N874" s="29"/>
      <c r="O874" s="1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</row>
    <row r="875" spans="1:26" ht="12.75" customHeight="1" x14ac:dyDescent="0.2">
      <c r="A875" s="29"/>
      <c r="B875" s="29"/>
      <c r="C875" s="29"/>
      <c r="D875" s="29"/>
      <c r="E875" s="29"/>
      <c r="F875" s="29"/>
      <c r="G875" s="29"/>
      <c r="H875" s="29"/>
      <c r="I875" s="29"/>
      <c r="J875" s="29"/>
      <c r="K875" s="135"/>
      <c r="L875" s="1"/>
      <c r="M875" s="1"/>
      <c r="N875" s="29"/>
      <c r="O875" s="1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</row>
    <row r="876" spans="1:26" ht="12.75" customHeight="1" x14ac:dyDescent="0.2">
      <c r="A876" s="29"/>
      <c r="B876" s="29"/>
      <c r="C876" s="29"/>
      <c r="D876" s="29"/>
      <c r="E876" s="29"/>
      <c r="F876" s="29"/>
      <c r="G876" s="29"/>
      <c r="H876" s="29"/>
      <c r="I876" s="29"/>
      <c r="J876" s="29"/>
      <c r="K876" s="135"/>
      <c r="L876" s="1"/>
      <c r="M876" s="1"/>
      <c r="N876" s="29"/>
      <c r="O876" s="1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</row>
    <row r="877" spans="1:26" ht="12.75" customHeight="1" x14ac:dyDescent="0.2">
      <c r="A877" s="29"/>
      <c r="B877" s="29"/>
      <c r="C877" s="29"/>
      <c r="D877" s="29"/>
      <c r="E877" s="29"/>
      <c r="F877" s="29"/>
      <c r="G877" s="29"/>
      <c r="H877" s="29"/>
      <c r="I877" s="29"/>
      <c r="J877" s="29"/>
      <c r="K877" s="135"/>
      <c r="L877" s="1"/>
      <c r="M877" s="1"/>
      <c r="N877" s="29"/>
      <c r="O877" s="1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</row>
    <row r="878" spans="1:26" ht="12.75" customHeight="1" x14ac:dyDescent="0.2">
      <c r="A878" s="29"/>
      <c r="B878" s="29"/>
      <c r="C878" s="29"/>
      <c r="D878" s="29"/>
      <c r="E878" s="29"/>
      <c r="F878" s="29"/>
      <c r="G878" s="29"/>
      <c r="H878" s="29"/>
      <c r="I878" s="29"/>
      <c r="J878" s="29"/>
      <c r="K878" s="135"/>
      <c r="L878" s="1"/>
      <c r="M878" s="1"/>
      <c r="N878" s="29"/>
      <c r="O878" s="1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</row>
    <row r="879" spans="1:26" ht="12.75" customHeight="1" x14ac:dyDescent="0.2">
      <c r="A879" s="29"/>
      <c r="B879" s="29"/>
      <c r="C879" s="29"/>
      <c r="D879" s="29"/>
      <c r="E879" s="29"/>
      <c r="F879" s="29"/>
      <c r="G879" s="29"/>
      <c r="H879" s="29"/>
      <c r="I879" s="29"/>
      <c r="J879" s="29"/>
      <c r="K879" s="135"/>
      <c r="L879" s="1"/>
      <c r="M879" s="1"/>
      <c r="N879" s="29"/>
      <c r="O879" s="1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</row>
    <row r="880" spans="1:26" ht="12.75" customHeight="1" x14ac:dyDescent="0.2">
      <c r="A880" s="29"/>
      <c r="B880" s="29"/>
      <c r="C880" s="29"/>
      <c r="D880" s="29"/>
      <c r="E880" s="29"/>
      <c r="F880" s="29"/>
      <c r="G880" s="29"/>
      <c r="H880" s="29"/>
      <c r="I880" s="29"/>
      <c r="J880" s="29"/>
      <c r="K880" s="135"/>
      <c r="L880" s="1"/>
      <c r="M880" s="1"/>
      <c r="N880" s="29"/>
      <c r="O880" s="1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</row>
    <row r="881" spans="1:26" ht="12.75" customHeight="1" x14ac:dyDescent="0.2">
      <c r="A881" s="29"/>
      <c r="B881" s="29"/>
      <c r="C881" s="29"/>
      <c r="D881" s="29"/>
      <c r="E881" s="29"/>
      <c r="F881" s="29"/>
      <c r="G881" s="29"/>
      <c r="H881" s="29"/>
      <c r="I881" s="29"/>
      <c r="J881" s="29"/>
      <c r="K881" s="135"/>
      <c r="L881" s="1"/>
      <c r="M881" s="1"/>
      <c r="N881" s="29"/>
      <c r="O881" s="1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</row>
    <row r="882" spans="1:26" ht="12.75" customHeight="1" x14ac:dyDescent="0.2">
      <c r="A882" s="29"/>
      <c r="B882" s="29"/>
      <c r="C882" s="29"/>
      <c r="D882" s="29"/>
      <c r="E882" s="29"/>
      <c r="F882" s="29"/>
      <c r="G882" s="29"/>
      <c r="H882" s="29"/>
      <c r="I882" s="29"/>
      <c r="J882" s="29"/>
      <c r="K882" s="135"/>
      <c r="L882" s="1"/>
      <c r="M882" s="1"/>
      <c r="N882" s="29"/>
      <c r="O882" s="1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</row>
    <row r="883" spans="1:26" ht="12.75" customHeight="1" x14ac:dyDescent="0.2">
      <c r="A883" s="29"/>
      <c r="B883" s="29"/>
      <c r="C883" s="29"/>
      <c r="D883" s="29"/>
      <c r="E883" s="29"/>
      <c r="F883" s="29"/>
      <c r="G883" s="29"/>
      <c r="H883" s="29"/>
      <c r="I883" s="29"/>
      <c r="J883" s="29"/>
      <c r="K883" s="135"/>
      <c r="L883" s="1"/>
      <c r="M883" s="1"/>
      <c r="N883" s="29"/>
      <c r="O883" s="1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</row>
    <row r="884" spans="1:26" ht="12.75" customHeight="1" x14ac:dyDescent="0.2">
      <c r="A884" s="29"/>
      <c r="B884" s="29"/>
      <c r="C884" s="29"/>
      <c r="D884" s="29"/>
      <c r="E884" s="29"/>
      <c r="F884" s="29"/>
      <c r="G884" s="29"/>
      <c r="H884" s="29"/>
      <c r="I884" s="29"/>
      <c r="J884" s="29"/>
      <c r="K884" s="135"/>
      <c r="L884" s="1"/>
      <c r="M884" s="1"/>
      <c r="N884" s="29"/>
      <c r="O884" s="1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</row>
    <row r="885" spans="1:26" ht="12.75" customHeight="1" x14ac:dyDescent="0.2">
      <c r="A885" s="29"/>
      <c r="B885" s="29"/>
      <c r="C885" s="29"/>
      <c r="D885" s="29"/>
      <c r="E885" s="29"/>
      <c r="F885" s="29"/>
      <c r="G885" s="29"/>
      <c r="H885" s="29"/>
      <c r="I885" s="29"/>
      <c r="J885" s="29"/>
      <c r="K885" s="135"/>
      <c r="L885" s="1"/>
      <c r="M885" s="1"/>
      <c r="N885" s="29"/>
      <c r="O885" s="1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</row>
    <row r="886" spans="1:26" ht="12.75" customHeight="1" x14ac:dyDescent="0.2">
      <c r="A886" s="29"/>
      <c r="B886" s="29"/>
      <c r="C886" s="29"/>
      <c r="D886" s="29"/>
      <c r="E886" s="29"/>
      <c r="F886" s="29"/>
      <c r="G886" s="29"/>
      <c r="H886" s="29"/>
      <c r="I886" s="29"/>
      <c r="J886" s="29"/>
      <c r="K886" s="135"/>
      <c r="L886" s="1"/>
      <c r="M886" s="1"/>
      <c r="N886" s="29"/>
      <c r="O886" s="1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</row>
    <row r="887" spans="1:26" ht="12.75" customHeight="1" x14ac:dyDescent="0.2">
      <c r="A887" s="29"/>
      <c r="B887" s="29"/>
      <c r="C887" s="29"/>
      <c r="D887" s="29"/>
      <c r="E887" s="29"/>
      <c r="F887" s="29"/>
      <c r="G887" s="29"/>
      <c r="H887" s="29"/>
      <c r="I887" s="29"/>
      <c r="J887" s="29"/>
      <c r="K887" s="135"/>
      <c r="L887" s="1"/>
      <c r="M887" s="1"/>
      <c r="N887" s="29"/>
      <c r="O887" s="1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</row>
    <row r="888" spans="1:26" ht="12.75" customHeight="1" x14ac:dyDescent="0.2">
      <c r="A888" s="29"/>
      <c r="B888" s="29"/>
      <c r="C888" s="29"/>
      <c r="D888" s="29"/>
      <c r="E888" s="29"/>
      <c r="F888" s="29"/>
      <c r="G888" s="29"/>
      <c r="H888" s="29"/>
      <c r="I888" s="29"/>
      <c r="J888" s="29"/>
      <c r="K888" s="135"/>
      <c r="L888" s="1"/>
      <c r="M888" s="1"/>
      <c r="N888" s="29"/>
      <c r="O888" s="1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</row>
    <row r="889" spans="1:26" ht="12.75" customHeight="1" x14ac:dyDescent="0.2">
      <c r="A889" s="29"/>
      <c r="B889" s="29"/>
      <c r="C889" s="29"/>
      <c r="D889" s="29"/>
      <c r="E889" s="29"/>
      <c r="F889" s="29"/>
      <c r="G889" s="29"/>
      <c r="H889" s="29"/>
      <c r="I889" s="29"/>
      <c r="J889" s="29"/>
      <c r="K889" s="135"/>
      <c r="L889" s="1"/>
      <c r="M889" s="1"/>
      <c r="N889" s="29"/>
      <c r="O889" s="1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</row>
    <row r="890" spans="1:26" ht="12.75" customHeight="1" x14ac:dyDescent="0.2">
      <c r="A890" s="29"/>
      <c r="B890" s="29"/>
      <c r="C890" s="29"/>
      <c r="D890" s="29"/>
      <c r="E890" s="29"/>
      <c r="F890" s="29"/>
      <c r="G890" s="29"/>
      <c r="H890" s="29"/>
      <c r="I890" s="29"/>
      <c r="J890" s="29"/>
      <c r="K890" s="135"/>
      <c r="L890" s="1"/>
      <c r="M890" s="1"/>
      <c r="N890" s="29"/>
      <c r="O890" s="1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</row>
    <row r="891" spans="1:26" ht="12.75" customHeight="1" x14ac:dyDescent="0.2">
      <c r="A891" s="29"/>
      <c r="B891" s="29"/>
      <c r="C891" s="29"/>
      <c r="D891" s="29"/>
      <c r="E891" s="29"/>
      <c r="F891" s="29"/>
      <c r="G891" s="29"/>
      <c r="H891" s="29"/>
      <c r="I891" s="29"/>
      <c r="J891" s="29"/>
      <c r="K891" s="135"/>
      <c r="L891" s="1"/>
      <c r="M891" s="1"/>
      <c r="N891" s="29"/>
      <c r="O891" s="1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</row>
    <row r="892" spans="1:26" ht="12.75" customHeight="1" x14ac:dyDescent="0.2">
      <c r="A892" s="29"/>
      <c r="B892" s="29"/>
      <c r="C892" s="29"/>
      <c r="D892" s="29"/>
      <c r="E892" s="29"/>
      <c r="F892" s="29"/>
      <c r="G892" s="29"/>
      <c r="H892" s="29"/>
      <c r="I892" s="29"/>
      <c r="J892" s="29"/>
      <c r="K892" s="135"/>
      <c r="L892" s="1"/>
      <c r="M892" s="1"/>
      <c r="N892" s="29"/>
      <c r="O892" s="1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</row>
    <row r="893" spans="1:26" ht="12.75" customHeight="1" x14ac:dyDescent="0.2">
      <c r="A893" s="29"/>
      <c r="B893" s="29"/>
      <c r="C893" s="29"/>
      <c r="D893" s="29"/>
      <c r="E893" s="29"/>
      <c r="F893" s="29"/>
      <c r="G893" s="29"/>
      <c r="H893" s="29"/>
      <c r="I893" s="29"/>
      <c r="J893" s="29"/>
      <c r="K893" s="135"/>
      <c r="L893" s="1"/>
      <c r="M893" s="1"/>
      <c r="N893" s="29"/>
      <c r="O893" s="1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</row>
    <row r="894" spans="1:26" ht="12.75" customHeight="1" x14ac:dyDescent="0.2">
      <c r="A894" s="29"/>
      <c r="B894" s="29"/>
      <c r="C894" s="29"/>
      <c r="D894" s="29"/>
      <c r="E894" s="29"/>
      <c r="F894" s="29"/>
      <c r="G894" s="29"/>
      <c r="H894" s="29"/>
      <c r="I894" s="29"/>
      <c r="J894" s="29"/>
      <c r="K894" s="135"/>
      <c r="L894" s="1"/>
      <c r="M894" s="1"/>
      <c r="N894" s="29"/>
      <c r="O894" s="1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</row>
    <row r="895" spans="1:26" ht="12.75" customHeight="1" x14ac:dyDescent="0.2">
      <c r="A895" s="29"/>
      <c r="B895" s="29"/>
      <c r="C895" s="29"/>
      <c r="D895" s="29"/>
      <c r="E895" s="29"/>
      <c r="F895" s="29"/>
      <c r="G895" s="29"/>
      <c r="H895" s="29"/>
      <c r="I895" s="29"/>
      <c r="J895" s="29"/>
      <c r="K895" s="135"/>
      <c r="L895" s="1"/>
      <c r="M895" s="1"/>
      <c r="N895" s="29"/>
      <c r="O895" s="1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</row>
    <row r="896" spans="1:26" ht="12.75" customHeight="1" x14ac:dyDescent="0.2">
      <c r="A896" s="29"/>
      <c r="B896" s="29"/>
      <c r="C896" s="29"/>
      <c r="D896" s="29"/>
      <c r="E896" s="29"/>
      <c r="F896" s="29"/>
      <c r="G896" s="29"/>
      <c r="H896" s="29"/>
      <c r="I896" s="29"/>
      <c r="J896" s="29"/>
      <c r="K896" s="135"/>
      <c r="L896" s="1"/>
      <c r="M896" s="1"/>
      <c r="N896" s="29"/>
      <c r="O896" s="1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</row>
    <row r="897" spans="1:26" ht="12.75" customHeight="1" x14ac:dyDescent="0.2">
      <c r="A897" s="29"/>
      <c r="B897" s="29"/>
      <c r="C897" s="29"/>
      <c r="D897" s="29"/>
      <c r="E897" s="29"/>
      <c r="F897" s="29"/>
      <c r="G897" s="29"/>
      <c r="H897" s="29"/>
      <c r="I897" s="29"/>
      <c r="J897" s="29"/>
      <c r="K897" s="135"/>
      <c r="L897" s="1"/>
      <c r="M897" s="1"/>
      <c r="N897" s="29"/>
      <c r="O897" s="1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</row>
    <row r="898" spans="1:26" ht="12.75" customHeight="1" x14ac:dyDescent="0.2">
      <c r="A898" s="29"/>
      <c r="B898" s="29"/>
      <c r="C898" s="29"/>
      <c r="D898" s="29"/>
      <c r="E898" s="29"/>
      <c r="F898" s="29"/>
      <c r="G898" s="29"/>
      <c r="H898" s="29"/>
      <c r="I898" s="29"/>
      <c r="J898" s="29"/>
      <c r="K898" s="135"/>
      <c r="L898" s="1"/>
      <c r="M898" s="1"/>
      <c r="N898" s="29"/>
      <c r="O898" s="1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</row>
    <row r="899" spans="1:26" ht="12.75" customHeight="1" x14ac:dyDescent="0.2">
      <c r="A899" s="29"/>
      <c r="B899" s="29"/>
      <c r="C899" s="29"/>
      <c r="D899" s="29"/>
      <c r="E899" s="29"/>
      <c r="F899" s="29"/>
      <c r="G899" s="29"/>
      <c r="H899" s="29"/>
      <c r="I899" s="29"/>
      <c r="J899" s="29"/>
      <c r="K899" s="135"/>
      <c r="L899" s="1"/>
      <c r="M899" s="1"/>
      <c r="N899" s="29"/>
      <c r="O899" s="1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</row>
    <row r="900" spans="1:26" ht="12.75" customHeight="1" x14ac:dyDescent="0.2">
      <c r="A900" s="29"/>
      <c r="B900" s="29"/>
      <c r="C900" s="29"/>
      <c r="D900" s="29"/>
      <c r="E900" s="29"/>
      <c r="F900" s="29"/>
      <c r="G900" s="29"/>
      <c r="H900" s="29"/>
      <c r="I900" s="29"/>
      <c r="J900" s="29"/>
      <c r="K900" s="135"/>
      <c r="L900" s="1"/>
      <c r="M900" s="1"/>
      <c r="N900" s="29"/>
      <c r="O900" s="1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</row>
    <row r="901" spans="1:26" ht="12.75" customHeight="1" x14ac:dyDescent="0.2">
      <c r="A901" s="29"/>
      <c r="B901" s="29"/>
      <c r="C901" s="29"/>
      <c r="D901" s="29"/>
      <c r="E901" s="29"/>
      <c r="F901" s="29"/>
      <c r="G901" s="29"/>
      <c r="H901" s="29"/>
      <c r="I901" s="29"/>
      <c r="J901" s="29"/>
      <c r="K901" s="135"/>
      <c r="L901" s="1"/>
      <c r="M901" s="1"/>
      <c r="N901" s="29"/>
      <c r="O901" s="1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</row>
    <row r="902" spans="1:26" ht="12.75" customHeight="1" x14ac:dyDescent="0.2">
      <c r="A902" s="29"/>
      <c r="B902" s="29"/>
      <c r="C902" s="29"/>
      <c r="D902" s="29"/>
      <c r="E902" s="29"/>
      <c r="F902" s="29"/>
      <c r="G902" s="29"/>
      <c r="H902" s="29"/>
      <c r="I902" s="29"/>
      <c r="J902" s="29"/>
      <c r="K902" s="135"/>
      <c r="L902" s="1"/>
      <c r="M902" s="1"/>
      <c r="N902" s="29"/>
      <c r="O902" s="1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</row>
    <row r="903" spans="1:26" ht="12.75" customHeight="1" x14ac:dyDescent="0.2">
      <c r="A903" s="29"/>
      <c r="B903" s="29"/>
      <c r="C903" s="29"/>
      <c r="D903" s="29"/>
      <c r="E903" s="29"/>
      <c r="F903" s="29"/>
      <c r="G903" s="29"/>
      <c r="H903" s="29"/>
      <c r="I903" s="29"/>
      <c r="J903" s="29"/>
      <c r="K903" s="135"/>
      <c r="L903" s="1"/>
      <c r="M903" s="1"/>
      <c r="N903" s="29"/>
      <c r="O903" s="1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</row>
    <row r="904" spans="1:26" ht="12.75" customHeight="1" x14ac:dyDescent="0.2">
      <c r="A904" s="29"/>
      <c r="B904" s="29"/>
      <c r="C904" s="29"/>
      <c r="D904" s="29"/>
      <c r="E904" s="29"/>
      <c r="F904" s="29"/>
      <c r="G904" s="29"/>
      <c r="H904" s="29"/>
      <c r="I904" s="29"/>
      <c r="J904" s="29"/>
      <c r="K904" s="135"/>
      <c r="L904" s="1"/>
      <c r="M904" s="1"/>
      <c r="N904" s="29"/>
      <c r="O904" s="1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</row>
    <row r="905" spans="1:26" ht="12.75" customHeight="1" x14ac:dyDescent="0.2">
      <c r="A905" s="29"/>
      <c r="B905" s="29"/>
      <c r="C905" s="29"/>
      <c r="D905" s="29"/>
      <c r="E905" s="29"/>
      <c r="F905" s="29"/>
      <c r="G905" s="29"/>
      <c r="H905" s="29"/>
      <c r="I905" s="29"/>
      <c r="J905" s="29"/>
      <c r="K905" s="135"/>
      <c r="L905" s="1"/>
      <c r="M905" s="1"/>
      <c r="N905" s="29"/>
      <c r="O905" s="1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</row>
    <row r="906" spans="1:26" ht="12.75" customHeight="1" x14ac:dyDescent="0.2">
      <c r="A906" s="29"/>
      <c r="B906" s="29"/>
      <c r="C906" s="29"/>
      <c r="D906" s="29"/>
      <c r="E906" s="29"/>
      <c r="F906" s="29"/>
      <c r="G906" s="29"/>
      <c r="H906" s="29"/>
      <c r="I906" s="29"/>
      <c r="J906" s="29"/>
      <c r="K906" s="135"/>
      <c r="L906" s="1"/>
      <c r="M906" s="1"/>
      <c r="N906" s="29"/>
      <c r="O906" s="1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</row>
    <row r="907" spans="1:26" ht="12.75" customHeight="1" x14ac:dyDescent="0.2">
      <c r="A907" s="29"/>
      <c r="B907" s="29"/>
      <c r="C907" s="29"/>
      <c r="D907" s="29"/>
      <c r="E907" s="29"/>
      <c r="F907" s="29"/>
      <c r="G907" s="29"/>
      <c r="H907" s="29"/>
      <c r="I907" s="29"/>
      <c r="J907" s="29"/>
      <c r="K907" s="135"/>
      <c r="L907" s="1"/>
      <c r="M907" s="1"/>
      <c r="N907" s="29"/>
      <c r="O907" s="1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</row>
    <row r="908" spans="1:26" ht="12.75" customHeight="1" x14ac:dyDescent="0.2">
      <c r="A908" s="29"/>
      <c r="B908" s="29"/>
      <c r="C908" s="29"/>
      <c r="D908" s="29"/>
      <c r="E908" s="29"/>
      <c r="F908" s="29"/>
      <c r="G908" s="29"/>
      <c r="H908" s="29"/>
      <c r="I908" s="29"/>
      <c r="J908" s="29"/>
      <c r="K908" s="135"/>
      <c r="L908" s="1"/>
      <c r="M908" s="1"/>
      <c r="N908" s="29"/>
      <c r="O908" s="1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</row>
    <row r="909" spans="1:26" ht="12.75" customHeight="1" x14ac:dyDescent="0.2">
      <c r="A909" s="29"/>
      <c r="B909" s="29"/>
      <c r="C909" s="29"/>
      <c r="D909" s="29"/>
      <c r="E909" s="29"/>
      <c r="F909" s="29"/>
      <c r="G909" s="29"/>
      <c r="H909" s="29"/>
      <c r="I909" s="29"/>
      <c r="J909" s="29"/>
      <c r="K909" s="135"/>
      <c r="L909" s="1"/>
      <c r="M909" s="1"/>
      <c r="N909" s="29"/>
      <c r="O909" s="1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</row>
    <row r="910" spans="1:26" ht="12.75" customHeight="1" x14ac:dyDescent="0.2">
      <c r="A910" s="29"/>
      <c r="B910" s="29"/>
      <c r="C910" s="29"/>
      <c r="D910" s="29"/>
      <c r="E910" s="29"/>
      <c r="F910" s="29"/>
      <c r="G910" s="29"/>
      <c r="H910" s="29"/>
      <c r="I910" s="29"/>
      <c r="J910" s="29"/>
      <c r="K910" s="135"/>
      <c r="L910" s="1"/>
      <c r="M910" s="1"/>
      <c r="N910" s="29"/>
      <c r="O910" s="1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</row>
    <row r="911" spans="1:26" ht="12.75" customHeight="1" x14ac:dyDescent="0.2">
      <c r="A911" s="29"/>
      <c r="B911" s="29"/>
      <c r="C911" s="29"/>
      <c r="D911" s="29"/>
      <c r="E911" s="29"/>
      <c r="F911" s="29"/>
      <c r="G911" s="29"/>
      <c r="H911" s="29"/>
      <c r="I911" s="29"/>
      <c r="J911" s="29"/>
      <c r="K911" s="135"/>
      <c r="L911" s="1"/>
      <c r="M911" s="1"/>
      <c r="N911" s="29"/>
      <c r="O911" s="1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</row>
    <row r="912" spans="1:26" ht="12.75" customHeight="1" x14ac:dyDescent="0.2">
      <c r="A912" s="29"/>
      <c r="B912" s="29"/>
      <c r="C912" s="29"/>
      <c r="D912" s="29"/>
      <c r="E912" s="29"/>
      <c r="F912" s="29"/>
      <c r="G912" s="29"/>
      <c r="H912" s="29"/>
      <c r="I912" s="29"/>
      <c r="J912" s="29"/>
      <c r="K912" s="135"/>
      <c r="L912" s="1"/>
      <c r="M912" s="1"/>
      <c r="N912" s="29"/>
      <c r="O912" s="1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</row>
    <row r="913" spans="1:26" ht="12.75" customHeight="1" x14ac:dyDescent="0.2">
      <c r="A913" s="29"/>
      <c r="B913" s="29"/>
      <c r="C913" s="29"/>
      <c r="D913" s="29"/>
      <c r="E913" s="29"/>
      <c r="F913" s="29"/>
      <c r="G913" s="29"/>
      <c r="H913" s="29"/>
      <c r="I913" s="29"/>
      <c r="J913" s="29"/>
      <c r="K913" s="135"/>
      <c r="L913" s="1"/>
      <c r="M913" s="1"/>
      <c r="N913" s="29"/>
      <c r="O913" s="1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</row>
    <row r="914" spans="1:26" ht="12.75" customHeight="1" x14ac:dyDescent="0.2">
      <c r="A914" s="29"/>
      <c r="B914" s="29"/>
      <c r="C914" s="29"/>
      <c r="D914" s="29"/>
      <c r="E914" s="29"/>
      <c r="F914" s="29"/>
      <c r="G914" s="29"/>
      <c r="H914" s="29"/>
      <c r="I914" s="29"/>
      <c r="J914" s="29"/>
      <c r="K914" s="135"/>
      <c r="L914" s="1"/>
      <c r="M914" s="1"/>
      <c r="N914" s="29"/>
      <c r="O914" s="1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</row>
    <row r="915" spans="1:26" ht="12.75" customHeight="1" x14ac:dyDescent="0.2">
      <c r="A915" s="29"/>
      <c r="B915" s="29"/>
      <c r="C915" s="29"/>
      <c r="D915" s="29"/>
      <c r="E915" s="29"/>
      <c r="F915" s="29"/>
      <c r="G915" s="29"/>
      <c r="H915" s="29"/>
      <c r="I915" s="29"/>
      <c r="J915" s="29"/>
      <c r="K915" s="135"/>
      <c r="L915" s="1"/>
      <c r="M915" s="1"/>
      <c r="N915" s="29"/>
      <c r="O915" s="1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</row>
    <row r="916" spans="1:26" ht="12.75" customHeight="1" x14ac:dyDescent="0.2">
      <c r="A916" s="29"/>
      <c r="B916" s="29"/>
      <c r="C916" s="29"/>
      <c r="D916" s="29"/>
      <c r="E916" s="29"/>
      <c r="F916" s="29"/>
      <c r="G916" s="29"/>
      <c r="H916" s="29"/>
      <c r="I916" s="29"/>
      <c r="J916" s="29"/>
      <c r="K916" s="135"/>
      <c r="L916" s="1"/>
      <c r="M916" s="1"/>
      <c r="N916" s="29"/>
      <c r="O916" s="1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</row>
    <row r="917" spans="1:26" ht="12.75" customHeight="1" x14ac:dyDescent="0.2">
      <c r="A917" s="29"/>
      <c r="B917" s="29"/>
      <c r="C917" s="29"/>
      <c r="D917" s="29"/>
      <c r="E917" s="29"/>
      <c r="F917" s="29"/>
      <c r="G917" s="29"/>
      <c r="H917" s="29"/>
      <c r="I917" s="29"/>
      <c r="J917" s="29"/>
      <c r="K917" s="135"/>
      <c r="L917" s="1"/>
      <c r="M917" s="1"/>
      <c r="N917" s="29"/>
      <c r="O917" s="1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</row>
    <row r="918" spans="1:26" ht="12.75" customHeight="1" x14ac:dyDescent="0.2">
      <c r="A918" s="29"/>
      <c r="B918" s="29"/>
      <c r="C918" s="29"/>
      <c r="D918" s="29"/>
      <c r="E918" s="29"/>
      <c r="F918" s="29"/>
      <c r="G918" s="29"/>
      <c r="H918" s="29"/>
      <c r="I918" s="29"/>
      <c r="J918" s="29"/>
      <c r="K918" s="135"/>
      <c r="L918" s="1"/>
      <c r="M918" s="1"/>
      <c r="N918" s="29"/>
      <c r="O918" s="1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</row>
    <row r="919" spans="1:26" ht="12.75" customHeight="1" x14ac:dyDescent="0.2">
      <c r="A919" s="29"/>
      <c r="B919" s="29"/>
      <c r="C919" s="29"/>
      <c r="D919" s="29"/>
      <c r="E919" s="29"/>
      <c r="F919" s="29"/>
      <c r="G919" s="29"/>
      <c r="H919" s="29"/>
      <c r="I919" s="29"/>
      <c r="J919" s="29"/>
      <c r="K919" s="135"/>
      <c r="L919" s="1"/>
      <c r="M919" s="1"/>
      <c r="N919" s="29"/>
      <c r="O919" s="1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</row>
    <row r="920" spans="1:26" ht="12.75" customHeight="1" x14ac:dyDescent="0.2">
      <c r="A920" s="29"/>
      <c r="B920" s="29"/>
      <c r="C920" s="29"/>
      <c r="D920" s="29"/>
      <c r="E920" s="29"/>
      <c r="F920" s="29"/>
      <c r="G920" s="29"/>
      <c r="H920" s="29"/>
      <c r="I920" s="29"/>
      <c r="J920" s="29"/>
      <c r="K920" s="135"/>
      <c r="L920" s="1"/>
      <c r="M920" s="1"/>
      <c r="N920" s="29"/>
      <c r="O920" s="1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</row>
    <row r="921" spans="1:26" ht="12.75" customHeight="1" x14ac:dyDescent="0.2">
      <c r="A921" s="29"/>
      <c r="B921" s="29"/>
      <c r="C921" s="29"/>
      <c r="D921" s="29"/>
      <c r="E921" s="29"/>
      <c r="F921" s="29"/>
      <c r="G921" s="29"/>
      <c r="H921" s="29"/>
      <c r="I921" s="29"/>
      <c r="J921" s="29"/>
      <c r="K921" s="135"/>
      <c r="L921" s="1"/>
      <c r="M921" s="1"/>
      <c r="N921" s="29"/>
      <c r="O921" s="1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</row>
    <row r="922" spans="1:26" ht="12.75" customHeight="1" x14ac:dyDescent="0.2">
      <c r="A922" s="29"/>
      <c r="B922" s="29"/>
      <c r="C922" s="29"/>
      <c r="D922" s="29"/>
      <c r="E922" s="29"/>
      <c r="F922" s="29"/>
      <c r="G922" s="29"/>
      <c r="H922" s="29"/>
      <c r="I922" s="29"/>
      <c r="J922" s="29"/>
      <c r="K922" s="135"/>
      <c r="L922" s="1"/>
      <c r="M922" s="1"/>
      <c r="N922" s="29"/>
      <c r="O922" s="1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</row>
    <row r="923" spans="1:26" ht="12.75" customHeight="1" x14ac:dyDescent="0.2">
      <c r="A923" s="29"/>
      <c r="B923" s="29"/>
      <c r="C923" s="29"/>
      <c r="D923" s="29"/>
      <c r="E923" s="29"/>
      <c r="F923" s="29"/>
      <c r="G923" s="29"/>
      <c r="H923" s="29"/>
      <c r="I923" s="29"/>
      <c r="J923" s="29"/>
      <c r="K923" s="135"/>
      <c r="L923" s="1"/>
      <c r="M923" s="1"/>
      <c r="N923" s="29"/>
      <c r="O923" s="1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</row>
    <row r="924" spans="1:26" ht="12.75" customHeight="1" x14ac:dyDescent="0.2">
      <c r="A924" s="29"/>
      <c r="B924" s="29"/>
      <c r="C924" s="29"/>
      <c r="D924" s="29"/>
      <c r="E924" s="29"/>
      <c r="F924" s="29"/>
      <c r="G924" s="29"/>
      <c r="H924" s="29"/>
      <c r="I924" s="29"/>
      <c r="J924" s="29"/>
      <c r="K924" s="135"/>
      <c r="L924" s="1"/>
      <c r="M924" s="1"/>
      <c r="N924" s="29"/>
      <c r="O924" s="1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</row>
    <row r="925" spans="1:26" ht="12.75" customHeight="1" x14ac:dyDescent="0.2">
      <c r="A925" s="29"/>
      <c r="B925" s="29"/>
      <c r="C925" s="29"/>
      <c r="D925" s="29"/>
      <c r="E925" s="29"/>
      <c r="F925" s="29"/>
      <c r="G925" s="29"/>
      <c r="H925" s="29"/>
      <c r="I925" s="29"/>
      <c r="J925" s="29"/>
      <c r="K925" s="135"/>
      <c r="L925" s="1"/>
      <c r="M925" s="1"/>
      <c r="N925" s="29"/>
      <c r="O925" s="1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</row>
    <row r="926" spans="1:26" ht="12.75" customHeight="1" x14ac:dyDescent="0.2">
      <c r="A926" s="29"/>
      <c r="B926" s="29"/>
      <c r="C926" s="29"/>
      <c r="D926" s="29"/>
      <c r="E926" s="29"/>
      <c r="F926" s="29"/>
      <c r="G926" s="29"/>
      <c r="H926" s="29"/>
      <c r="I926" s="29"/>
      <c r="J926" s="29"/>
      <c r="K926" s="135"/>
      <c r="L926" s="1"/>
      <c r="M926" s="1"/>
      <c r="N926" s="29"/>
      <c r="O926" s="1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</row>
    <row r="927" spans="1:26" ht="12.75" customHeight="1" x14ac:dyDescent="0.2">
      <c r="A927" s="29"/>
      <c r="B927" s="29"/>
      <c r="C927" s="29"/>
      <c r="D927" s="29"/>
      <c r="E927" s="29"/>
      <c r="F927" s="29"/>
      <c r="G927" s="29"/>
      <c r="H927" s="29"/>
      <c r="I927" s="29"/>
      <c r="J927" s="29"/>
      <c r="K927" s="135"/>
      <c r="L927" s="1"/>
      <c r="M927" s="1"/>
      <c r="N927" s="29"/>
      <c r="O927" s="1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</row>
    <row r="928" spans="1:26" ht="12.75" customHeight="1" x14ac:dyDescent="0.2">
      <c r="A928" s="29"/>
      <c r="B928" s="29"/>
      <c r="C928" s="29"/>
      <c r="D928" s="29"/>
      <c r="E928" s="29"/>
      <c r="F928" s="29"/>
      <c r="G928" s="29"/>
      <c r="H928" s="29"/>
      <c r="I928" s="29"/>
      <c r="J928" s="29"/>
      <c r="K928" s="135"/>
      <c r="L928" s="1"/>
      <c r="M928" s="1"/>
      <c r="N928" s="29"/>
      <c r="O928" s="1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</row>
    <row r="929" spans="1:26" ht="12.75" customHeight="1" x14ac:dyDescent="0.2">
      <c r="A929" s="29"/>
      <c r="B929" s="29"/>
      <c r="C929" s="29"/>
      <c r="D929" s="29"/>
      <c r="E929" s="29"/>
      <c r="F929" s="29"/>
      <c r="G929" s="29"/>
      <c r="H929" s="29"/>
      <c r="I929" s="29"/>
      <c r="J929" s="29"/>
      <c r="K929" s="135"/>
      <c r="L929" s="1"/>
      <c r="M929" s="1"/>
      <c r="N929" s="29"/>
      <c r="O929" s="1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</row>
    <row r="930" spans="1:26" ht="12.75" customHeight="1" x14ac:dyDescent="0.2">
      <c r="A930" s="29"/>
      <c r="B930" s="29"/>
      <c r="C930" s="29"/>
      <c r="D930" s="29"/>
      <c r="E930" s="29"/>
      <c r="F930" s="29"/>
      <c r="G930" s="29"/>
      <c r="H930" s="29"/>
      <c r="I930" s="29"/>
      <c r="J930" s="29"/>
      <c r="K930" s="135"/>
      <c r="L930" s="1"/>
      <c r="M930" s="1"/>
      <c r="N930" s="29"/>
      <c r="O930" s="1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</row>
    <row r="931" spans="1:26" ht="12.75" customHeight="1" x14ac:dyDescent="0.2">
      <c r="A931" s="29"/>
      <c r="B931" s="29"/>
      <c r="C931" s="29"/>
      <c r="D931" s="29"/>
      <c r="E931" s="29"/>
      <c r="F931" s="29"/>
      <c r="G931" s="29"/>
      <c r="H931" s="29"/>
      <c r="I931" s="29"/>
      <c r="J931" s="29"/>
      <c r="K931" s="135"/>
      <c r="L931" s="1"/>
      <c r="M931" s="1"/>
      <c r="N931" s="29"/>
      <c r="O931" s="1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</row>
    <row r="932" spans="1:26" ht="12.75" customHeight="1" x14ac:dyDescent="0.2">
      <c r="A932" s="29"/>
      <c r="B932" s="29"/>
      <c r="C932" s="29"/>
      <c r="D932" s="29"/>
      <c r="E932" s="29"/>
      <c r="F932" s="29"/>
      <c r="G932" s="29"/>
      <c r="H932" s="29"/>
      <c r="I932" s="29"/>
      <c r="J932" s="29"/>
      <c r="K932" s="135"/>
      <c r="L932" s="1"/>
      <c r="M932" s="1"/>
      <c r="N932" s="29"/>
      <c r="O932" s="1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</row>
    <row r="933" spans="1:26" ht="12.75" customHeight="1" x14ac:dyDescent="0.2">
      <c r="A933" s="29"/>
      <c r="B933" s="29"/>
      <c r="C933" s="29"/>
      <c r="D933" s="29"/>
      <c r="E933" s="29"/>
      <c r="F933" s="29"/>
      <c r="G933" s="29"/>
      <c r="H933" s="29"/>
      <c r="I933" s="29"/>
      <c r="J933" s="29"/>
      <c r="K933" s="135"/>
      <c r="L933" s="1"/>
      <c r="M933" s="1"/>
      <c r="N933" s="29"/>
      <c r="O933" s="1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</row>
    <row r="934" spans="1:26" ht="12.75" customHeight="1" x14ac:dyDescent="0.2">
      <c r="A934" s="29"/>
      <c r="B934" s="29"/>
      <c r="C934" s="29"/>
      <c r="D934" s="29"/>
      <c r="E934" s="29"/>
      <c r="F934" s="29"/>
      <c r="G934" s="29"/>
      <c r="H934" s="29"/>
      <c r="I934" s="29"/>
      <c r="J934" s="29"/>
      <c r="K934" s="135"/>
      <c r="L934" s="1"/>
      <c r="M934" s="1"/>
      <c r="N934" s="29"/>
      <c r="O934" s="1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</row>
    <row r="935" spans="1:26" ht="12.75" customHeight="1" x14ac:dyDescent="0.2">
      <c r="A935" s="29"/>
      <c r="B935" s="29"/>
      <c r="C935" s="29"/>
      <c r="D935" s="29"/>
      <c r="E935" s="29"/>
      <c r="F935" s="29"/>
      <c r="G935" s="29"/>
      <c r="H935" s="29"/>
      <c r="I935" s="29"/>
      <c r="J935" s="29"/>
      <c r="K935" s="135"/>
      <c r="L935" s="1"/>
      <c r="M935" s="1"/>
      <c r="N935" s="29"/>
      <c r="O935" s="1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</row>
    <row r="936" spans="1:26" ht="12.75" customHeight="1" x14ac:dyDescent="0.2">
      <c r="A936" s="29"/>
      <c r="B936" s="29"/>
      <c r="C936" s="29"/>
      <c r="D936" s="29"/>
      <c r="E936" s="29"/>
      <c r="F936" s="29"/>
      <c r="G936" s="29"/>
      <c r="H936" s="29"/>
      <c r="I936" s="29"/>
      <c r="J936" s="29"/>
      <c r="K936" s="135"/>
      <c r="L936" s="1"/>
      <c r="M936" s="1"/>
      <c r="N936" s="29"/>
      <c r="O936" s="1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</row>
    <row r="937" spans="1:26" ht="12.75" customHeight="1" x14ac:dyDescent="0.2">
      <c r="A937" s="29"/>
      <c r="B937" s="29"/>
      <c r="C937" s="29"/>
      <c r="D937" s="29"/>
      <c r="E937" s="29"/>
      <c r="F937" s="29"/>
      <c r="G937" s="29"/>
      <c r="H937" s="29"/>
      <c r="I937" s="29"/>
      <c r="J937" s="29"/>
      <c r="K937" s="135"/>
      <c r="L937" s="1"/>
      <c r="M937" s="1"/>
      <c r="N937" s="29"/>
      <c r="O937" s="1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</row>
    <row r="938" spans="1:26" ht="12.75" customHeight="1" x14ac:dyDescent="0.2">
      <c r="A938" s="29"/>
      <c r="B938" s="29"/>
      <c r="C938" s="29"/>
      <c r="D938" s="29"/>
      <c r="E938" s="29"/>
      <c r="F938" s="29"/>
      <c r="G938" s="29"/>
      <c r="H938" s="29"/>
      <c r="I938" s="29"/>
      <c r="J938" s="29"/>
      <c r="K938" s="135"/>
      <c r="L938" s="1"/>
      <c r="M938" s="1"/>
      <c r="N938" s="29"/>
      <c r="O938" s="1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</row>
    <row r="939" spans="1:26" ht="12.75" customHeight="1" x14ac:dyDescent="0.2">
      <c r="A939" s="29"/>
      <c r="B939" s="29"/>
      <c r="C939" s="29"/>
      <c r="D939" s="29"/>
      <c r="E939" s="29"/>
      <c r="F939" s="29"/>
      <c r="G939" s="29"/>
      <c r="H939" s="29"/>
      <c r="I939" s="29"/>
      <c r="J939" s="29"/>
      <c r="K939" s="135"/>
      <c r="L939" s="1"/>
      <c r="M939" s="1"/>
      <c r="N939" s="29"/>
      <c r="O939" s="1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</row>
    <row r="940" spans="1:26" ht="12.75" customHeight="1" x14ac:dyDescent="0.2">
      <c r="A940" s="29"/>
      <c r="B940" s="29"/>
      <c r="C940" s="29"/>
      <c r="D940" s="29"/>
      <c r="E940" s="29"/>
      <c r="F940" s="29"/>
      <c r="G940" s="29"/>
      <c r="H940" s="29"/>
      <c r="I940" s="29"/>
      <c r="J940" s="29"/>
      <c r="K940" s="135"/>
      <c r="L940" s="1"/>
      <c r="M940" s="1"/>
      <c r="N940" s="29"/>
      <c r="O940" s="1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</row>
    <row r="941" spans="1:26" ht="12.75" customHeight="1" x14ac:dyDescent="0.2">
      <c r="A941" s="29"/>
      <c r="B941" s="29"/>
      <c r="C941" s="29"/>
      <c r="D941" s="29"/>
      <c r="E941" s="29"/>
      <c r="F941" s="29"/>
      <c r="G941" s="29"/>
      <c r="H941" s="29"/>
      <c r="I941" s="29"/>
      <c r="J941" s="29"/>
      <c r="K941" s="135"/>
      <c r="L941" s="1"/>
      <c r="M941" s="1"/>
      <c r="N941" s="29"/>
      <c r="O941" s="1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</row>
    <row r="942" spans="1:26" ht="12.75" customHeight="1" x14ac:dyDescent="0.2">
      <c r="A942" s="29"/>
      <c r="B942" s="29"/>
      <c r="C942" s="29"/>
      <c r="D942" s="29"/>
      <c r="E942" s="29"/>
      <c r="F942" s="29"/>
      <c r="G942" s="29"/>
      <c r="H942" s="29"/>
      <c r="I942" s="29"/>
      <c r="J942" s="29"/>
      <c r="K942" s="135"/>
      <c r="L942" s="1"/>
      <c r="M942" s="1"/>
      <c r="N942" s="29"/>
      <c r="O942" s="1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</row>
    <row r="943" spans="1:26" ht="12.75" customHeight="1" x14ac:dyDescent="0.2">
      <c r="A943" s="29"/>
      <c r="B943" s="29"/>
      <c r="C943" s="29"/>
      <c r="D943" s="29"/>
      <c r="E943" s="29"/>
      <c r="F943" s="29"/>
      <c r="G943" s="29"/>
      <c r="H943" s="29"/>
      <c r="I943" s="29"/>
      <c r="J943" s="29"/>
      <c r="K943" s="135"/>
      <c r="L943" s="1"/>
      <c r="M943" s="1"/>
      <c r="N943" s="29"/>
      <c r="O943" s="1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</row>
    <row r="944" spans="1:26" ht="12.75" customHeight="1" x14ac:dyDescent="0.2">
      <c r="A944" s="29"/>
      <c r="B944" s="29"/>
      <c r="C944" s="29"/>
      <c r="D944" s="29"/>
      <c r="E944" s="29"/>
      <c r="F944" s="29"/>
      <c r="G944" s="29"/>
      <c r="H944" s="29"/>
      <c r="I944" s="29"/>
      <c r="J944" s="29"/>
      <c r="K944" s="135"/>
      <c r="L944" s="1"/>
      <c r="M944" s="1"/>
      <c r="N944" s="29"/>
      <c r="O944" s="1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</row>
    <row r="945" spans="1:26" ht="12.75" customHeight="1" x14ac:dyDescent="0.2">
      <c r="A945" s="29"/>
      <c r="B945" s="29"/>
      <c r="C945" s="29"/>
      <c r="D945" s="29"/>
      <c r="E945" s="29"/>
      <c r="F945" s="29"/>
      <c r="G945" s="29"/>
      <c r="H945" s="29"/>
      <c r="I945" s="29"/>
      <c r="J945" s="29"/>
      <c r="K945" s="135"/>
      <c r="L945" s="1"/>
      <c r="M945" s="1"/>
      <c r="N945" s="29"/>
      <c r="O945" s="1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</row>
    <row r="946" spans="1:26" ht="12.75" customHeight="1" x14ac:dyDescent="0.2">
      <c r="A946" s="29"/>
      <c r="B946" s="29"/>
      <c r="C946" s="29"/>
      <c r="D946" s="29"/>
      <c r="E946" s="29"/>
      <c r="F946" s="29"/>
      <c r="G946" s="29"/>
      <c r="H946" s="29"/>
      <c r="I946" s="29"/>
      <c r="J946" s="29"/>
      <c r="K946" s="135"/>
      <c r="L946" s="1"/>
      <c r="M946" s="1"/>
      <c r="N946" s="29"/>
      <c r="O946" s="1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</row>
    <row r="947" spans="1:26" ht="12.75" customHeight="1" x14ac:dyDescent="0.2">
      <c r="A947" s="29"/>
      <c r="B947" s="29"/>
      <c r="C947" s="29"/>
      <c r="D947" s="29"/>
      <c r="E947" s="29"/>
      <c r="F947" s="29"/>
      <c r="G947" s="29"/>
      <c r="H947" s="29"/>
      <c r="I947" s="29"/>
      <c r="J947" s="29"/>
      <c r="K947" s="135"/>
      <c r="L947" s="1"/>
      <c r="M947" s="1"/>
      <c r="N947" s="29"/>
      <c r="O947" s="1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</row>
    <row r="948" spans="1:26" ht="12.75" customHeight="1" x14ac:dyDescent="0.2">
      <c r="A948" s="29"/>
      <c r="B948" s="29"/>
      <c r="C948" s="29"/>
      <c r="D948" s="29"/>
      <c r="E948" s="29"/>
      <c r="F948" s="29"/>
      <c r="G948" s="29"/>
      <c r="H948" s="29"/>
      <c r="I948" s="29"/>
      <c r="J948" s="29"/>
      <c r="K948" s="135"/>
      <c r="L948" s="1"/>
      <c r="M948" s="1"/>
      <c r="N948" s="29"/>
      <c r="O948" s="1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</row>
    <row r="949" spans="1:26" ht="12.75" customHeight="1" x14ac:dyDescent="0.2">
      <c r="A949" s="29"/>
      <c r="B949" s="29"/>
      <c r="C949" s="29"/>
      <c r="D949" s="29"/>
      <c r="E949" s="29"/>
      <c r="F949" s="29"/>
      <c r="G949" s="29"/>
      <c r="H949" s="29"/>
      <c r="I949" s="29"/>
      <c r="J949" s="29"/>
      <c r="K949" s="135"/>
      <c r="L949" s="1"/>
      <c r="M949" s="1"/>
      <c r="N949" s="29"/>
      <c r="O949" s="1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</row>
    <row r="950" spans="1:26" ht="12.75" customHeight="1" x14ac:dyDescent="0.2">
      <c r="A950" s="29"/>
      <c r="B950" s="29"/>
      <c r="C950" s="29"/>
      <c r="D950" s="29"/>
      <c r="E950" s="29"/>
      <c r="F950" s="29"/>
      <c r="G950" s="29"/>
      <c r="H950" s="29"/>
      <c r="I950" s="29"/>
      <c r="J950" s="29"/>
      <c r="K950" s="135"/>
      <c r="L950" s="1"/>
      <c r="M950" s="1"/>
      <c r="N950" s="29"/>
      <c r="O950" s="1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</row>
    <row r="951" spans="1:26" ht="12.75" customHeight="1" x14ac:dyDescent="0.2">
      <c r="A951" s="29"/>
      <c r="B951" s="29"/>
      <c r="C951" s="29"/>
      <c r="D951" s="29"/>
      <c r="E951" s="29"/>
      <c r="F951" s="29"/>
      <c r="G951" s="29"/>
      <c r="H951" s="29"/>
      <c r="I951" s="29"/>
      <c r="J951" s="29"/>
      <c r="K951" s="135"/>
      <c r="L951" s="1"/>
      <c r="M951" s="1"/>
      <c r="N951" s="29"/>
      <c r="O951" s="1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</row>
    <row r="952" spans="1:26" ht="12.75" customHeight="1" x14ac:dyDescent="0.2">
      <c r="A952" s="29"/>
      <c r="B952" s="29"/>
      <c r="C952" s="29"/>
      <c r="D952" s="29"/>
      <c r="E952" s="29"/>
      <c r="F952" s="29"/>
      <c r="G952" s="29"/>
      <c r="H952" s="29"/>
      <c r="I952" s="29"/>
      <c r="J952" s="29"/>
      <c r="K952" s="135"/>
      <c r="L952" s="1"/>
      <c r="M952" s="1"/>
      <c r="N952" s="29"/>
      <c r="O952" s="1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</row>
    <row r="953" spans="1:26" ht="12.75" customHeight="1" x14ac:dyDescent="0.2">
      <c r="A953" s="29"/>
      <c r="B953" s="29"/>
      <c r="C953" s="29"/>
      <c r="D953" s="29"/>
      <c r="E953" s="29"/>
      <c r="F953" s="29"/>
      <c r="G953" s="29"/>
      <c r="H953" s="29"/>
      <c r="I953" s="29"/>
      <c r="J953" s="29"/>
      <c r="K953" s="135"/>
      <c r="L953" s="1"/>
      <c r="M953" s="1"/>
      <c r="N953" s="29"/>
      <c r="O953" s="1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</row>
    <row r="954" spans="1:26" ht="12.75" customHeight="1" x14ac:dyDescent="0.2">
      <c r="A954" s="29"/>
      <c r="B954" s="29"/>
      <c r="C954" s="29"/>
      <c r="D954" s="29"/>
      <c r="E954" s="29"/>
      <c r="F954" s="29"/>
      <c r="G954" s="29"/>
      <c r="H954" s="29"/>
      <c r="I954" s="29"/>
      <c r="J954" s="29"/>
      <c r="K954" s="135"/>
      <c r="L954" s="1"/>
      <c r="M954" s="1"/>
      <c r="N954" s="29"/>
      <c r="O954" s="1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</row>
    <row r="955" spans="1:26" ht="12.75" customHeight="1" x14ac:dyDescent="0.2">
      <c r="A955" s="29"/>
      <c r="B955" s="29"/>
      <c r="C955" s="29"/>
      <c r="D955" s="29"/>
      <c r="E955" s="29"/>
      <c r="F955" s="29"/>
      <c r="G955" s="29"/>
      <c r="H955" s="29"/>
      <c r="I955" s="29"/>
      <c r="J955" s="29"/>
      <c r="K955" s="135"/>
      <c r="L955" s="1"/>
      <c r="M955" s="1"/>
      <c r="N955" s="29"/>
      <c r="O955" s="1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</row>
    <row r="956" spans="1:26" ht="12.75" customHeight="1" x14ac:dyDescent="0.2">
      <c r="A956" s="29"/>
      <c r="B956" s="29"/>
      <c r="C956" s="29"/>
      <c r="D956" s="29"/>
      <c r="E956" s="29"/>
      <c r="F956" s="29"/>
      <c r="G956" s="29"/>
      <c r="H956" s="29"/>
      <c r="I956" s="29"/>
      <c r="J956" s="29"/>
      <c r="K956" s="135"/>
      <c r="L956" s="1"/>
      <c r="M956" s="1"/>
      <c r="N956" s="29"/>
      <c r="O956" s="1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</row>
    <row r="957" spans="1:26" ht="12.75" customHeight="1" x14ac:dyDescent="0.2">
      <c r="A957" s="29"/>
      <c r="B957" s="29"/>
      <c r="C957" s="29"/>
      <c r="D957" s="29"/>
      <c r="E957" s="29"/>
      <c r="F957" s="29"/>
      <c r="G957" s="29"/>
      <c r="H957" s="29"/>
      <c r="I957" s="29"/>
      <c r="J957" s="29"/>
      <c r="K957" s="135"/>
      <c r="L957" s="1"/>
      <c r="M957" s="1"/>
      <c r="N957" s="29"/>
      <c r="O957" s="1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</row>
    <row r="958" spans="1:26" ht="12.75" customHeight="1" x14ac:dyDescent="0.2">
      <c r="A958" s="29"/>
      <c r="B958" s="29"/>
      <c r="C958" s="29"/>
      <c r="D958" s="29"/>
      <c r="E958" s="29"/>
      <c r="F958" s="29"/>
      <c r="G958" s="29"/>
      <c r="H958" s="29"/>
      <c r="I958" s="29"/>
      <c r="J958" s="29"/>
      <c r="K958" s="135"/>
      <c r="L958" s="1"/>
      <c r="M958" s="1"/>
      <c r="N958" s="29"/>
      <c r="O958" s="1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</row>
    <row r="959" spans="1:26" ht="12.75" customHeight="1" x14ac:dyDescent="0.2">
      <c r="A959" s="29"/>
      <c r="B959" s="29"/>
      <c r="C959" s="29"/>
      <c r="D959" s="29"/>
      <c r="E959" s="29"/>
      <c r="F959" s="29"/>
      <c r="G959" s="29"/>
      <c r="H959" s="29"/>
      <c r="I959" s="29"/>
      <c r="J959" s="29"/>
      <c r="K959" s="135"/>
      <c r="L959" s="1"/>
      <c r="M959" s="1"/>
      <c r="N959" s="29"/>
      <c r="O959" s="1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</row>
    <row r="960" spans="1:26" ht="12.75" customHeight="1" x14ac:dyDescent="0.2">
      <c r="A960" s="29"/>
      <c r="B960" s="29"/>
      <c r="C960" s="29"/>
      <c r="D960" s="29"/>
      <c r="E960" s="29"/>
      <c r="F960" s="29"/>
      <c r="G960" s="29"/>
      <c r="H960" s="29"/>
      <c r="I960" s="29"/>
      <c r="J960" s="29"/>
      <c r="K960" s="135"/>
      <c r="L960" s="1"/>
      <c r="M960" s="1"/>
      <c r="N960" s="29"/>
      <c r="O960" s="1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</row>
    <row r="961" spans="1:26" ht="12.75" customHeight="1" x14ac:dyDescent="0.2">
      <c r="A961" s="29"/>
      <c r="B961" s="29"/>
      <c r="C961" s="29"/>
      <c r="D961" s="29"/>
      <c r="E961" s="29"/>
      <c r="F961" s="29"/>
      <c r="G961" s="29"/>
      <c r="H961" s="29"/>
      <c r="I961" s="29"/>
      <c r="J961" s="29"/>
      <c r="K961" s="135"/>
      <c r="L961" s="1"/>
      <c r="M961" s="1"/>
      <c r="N961" s="29"/>
      <c r="O961" s="1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</row>
    <row r="962" spans="1:26" ht="12.75" customHeight="1" x14ac:dyDescent="0.2">
      <c r="A962" s="29"/>
      <c r="B962" s="29"/>
      <c r="C962" s="29"/>
      <c r="D962" s="29"/>
      <c r="E962" s="29"/>
      <c r="F962" s="29"/>
      <c r="G962" s="29"/>
      <c r="H962" s="29"/>
      <c r="I962" s="29"/>
      <c r="J962" s="29"/>
      <c r="K962" s="135"/>
      <c r="L962" s="1"/>
      <c r="M962" s="1"/>
      <c r="N962" s="29"/>
      <c r="O962" s="1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</row>
    <row r="963" spans="1:26" ht="12.75" customHeight="1" x14ac:dyDescent="0.2">
      <c r="A963" s="29"/>
      <c r="B963" s="29"/>
      <c r="C963" s="29"/>
      <c r="D963" s="29"/>
      <c r="E963" s="29"/>
      <c r="F963" s="29"/>
      <c r="G963" s="29"/>
      <c r="H963" s="29"/>
      <c r="I963" s="29"/>
      <c r="J963" s="29"/>
      <c r="K963" s="135"/>
      <c r="L963" s="1"/>
      <c r="M963" s="1"/>
      <c r="N963" s="29"/>
      <c r="O963" s="1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</row>
    <row r="964" spans="1:26" ht="12.75" customHeight="1" x14ac:dyDescent="0.2">
      <c r="A964" s="29"/>
      <c r="B964" s="29"/>
      <c r="C964" s="29"/>
      <c r="D964" s="29"/>
      <c r="E964" s="29"/>
      <c r="F964" s="29"/>
      <c r="G964" s="29"/>
      <c r="H964" s="29"/>
      <c r="I964" s="29"/>
      <c r="J964" s="29"/>
      <c r="K964" s="135"/>
      <c r="L964" s="1"/>
      <c r="M964" s="1"/>
      <c r="N964" s="29"/>
      <c r="O964" s="1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</row>
    <row r="965" spans="1:26" ht="12.75" customHeight="1" x14ac:dyDescent="0.2">
      <c r="A965" s="29"/>
      <c r="B965" s="29"/>
      <c r="C965" s="29"/>
      <c r="D965" s="29"/>
      <c r="E965" s="29"/>
      <c r="F965" s="29"/>
      <c r="G965" s="29"/>
      <c r="H965" s="29"/>
      <c r="I965" s="29"/>
      <c r="J965" s="29"/>
      <c r="K965" s="135"/>
      <c r="L965" s="1"/>
      <c r="M965" s="1"/>
      <c r="N965" s="29"/>
      <c r="O965" s="1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</row>
    <row r="966" spans="1:26" ht="12.75" customHeight="1" x14ac:dyDescent="0.2">
      <c r="A966" s="29"/>
      <c r="B966" s="29"/>
      <c r="C966" s="29"/>
      <c r="D966" s="29"/>
      <c r="E966" s="29"/>
      <c r="F966" s="29"/>
      <c r="G966" s="29"/>
      <c r="H966" s="29"/>
      <c r="I966" s="29"/>
      <c r="J966" s="29"/>
      <c r="K966" s="135"/>
      <c r="L966" s="1"/>
      <c r="M966" s="1"/>
      <c r="N966" s="29"/>
      <c r="O966" s="1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</row>
    <row r="967" spans="1:26" ht="12.75" customHeight="1" x14ac:dyDescent="0.2">
      <c r="A967" s="29"/>
      <c r="B967" s="29"/>
      <c r="C967" s="29"/>
      <c r="D967" s="29"/>
      <c r="E967" s="29"/>
      <c r="F967" s="29"/>
      <c r="G967" s="29"/>
      <c r="H967" s="29"/>
      <c r="I967" s="29"/>
      <c r="J967" s="29"/>
      <c r="K967" s="135"/>
      <c r="L967" s="1"/>
      <c r="M967" s="1"/>
      <c r="N967" s="29"/>
      <c r="O967" s="1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</row>
    <row r="968" spans="1:26" ht="12.75" customHeight="1" x14ac:dyDescent="0.2">
      <c r="A968" s="29"/>
      <c r="B968" s="29"/>
      <c r="C968" s="29"/>
      <c r="D968" s="29"/>
      <c r="E968" s="29"/>
      <c r="F968" s="29"/>
      <c r="G968" s="29"/>
      <c r="H968" s="29"/>
      <c r="I968" s="29"/>
      <c r="J968" s="29"/>
      <c r="K968" s="135"/>
      <c r="L968" s="1"/>
      <c r="M968" s="1"/>
      <c r="N968" s="29"/>
      <c r="O968" s="1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</row>
    <row r="969" spans="1:26" ht="12.75" customHeight="1" x14ac:dyDescent="0.2">
      <c r="A969" s="29"/>
      <c r="B969" s="29"/>
      <c r="C969" s="29"/>
      <c r="D969" s="29"/>
      <c r="E969" s="29"/>
      <c r="F969" s="29"/>
      <c r="G969" s="29"/>
      <c r="H969" s="29"/>
      <c r="I969" s="29"/>
      <c r="J969" s="29"/>
      <c r="K969" s="135"/>
      <c r="L969" s="1"/>
      <c r="M969" s="1"/>
      <c r="N969" s="29"/>
      <c r="O969" s="1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</row>
    <row r="970" spans="1:26" ht="12.75" customHeight="1" x14ac:dyDescent="0.2">
      <c r="A970" s="29"/>
      <c r="B970" s="29"/>
      <c r="C970" s="29"/>
      <c r="D970" s="29"/>
      <c r="E970" s="29"/>
      <c r="F970" s="29"/>
      <c r="G970" s="29"/>
      <c r="H970" s="29"/>
      <c r="I970" s="29"/>
      <c r="J970" s="29"/>
      <c r="K970" s="135"/>
      <c r="L970" s="1"/>
      <c r="M970" s="1"/>
      <c r="N970" s="29"/>
      <c r="O970" s="1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</row>
    <row r="971" spans="1:26" ht="12.75" customHeight="1" x14ac:dyDescent="0.2">
      <c r="A971" s="29"/>
      <c r="B971" s="29"/>
      <c r="C971" s="29"/>
      <c r="D971" s="29"/>
      <c r="E971" s="29"/>
      <c r="F971" s="29"/>
      <c r="G971" s="29"/>
      <c r="H971" s="29"/>
      <c r="I971" s="29"/>
      <c r="J971" s="29"/>
      <c r="K971" s="135"/>
      <c r="L971" s="1"/>
      <c r="M971" s="1"/>
      <c r="N971" s="29"/>
      <c r="O971" s="1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</row>
    <row r="972" spans="1:26" ht="12.75" customHeight="1" x14ac:dyDescent="0.2">
      <c r="A972" s="29"/>
      <c r="B972" s="29"/>
      <c r="C972" s="29"/>
      <c r="D972" s="29"/>
      <c r="E972" s="29"/>
      <c r="F972" s="29"/>
      <c r="G972" s="29"/>
      <c r="H972" s="29"/>
      <c r="I972" s="29"/>
      <c r="J972" s="29"/>
      <c r="K972" s="135"/>
      <c r="L972" s="1"/>
      <c r="M972" s="1"/>
      <c r="N972" s="29"/>
      <c r="O972" s="1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</row>
    <row r="973" spans="1:26" ht="12.75" customHeight="1" x14ac:dyDescent="0.2">
      <c r="A973" s="29"/>
      <c r="B973" s="29"/>
      <c r="C973" s="29"/>
      <c r="D973" s="29"/>
      <c r="E973" s="29"/>
      <c r="F973" s="29"/>
      <c r="G973" s="29"/>
      <c r="H973" s="29"/>
      <c r="I973" s="29"/>
      <c r="J973" s="29"/>
      <c r="K973" s="135"/>
      <c r="L973" s="1"/>
      <c r="M973" s="1"/>
      <c r="N973" s="29"/>
      <c r="O973" s="1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</row>
    <row r="974" spans="1:26" ht="12.75" customHeight="1" x14ac:dyDescent="0.2">
      <c r="A974" s="29"/>
      <c r="B974" s="29"/>
      <c r="C974" s="29"/>
      <c r="D974" s="29"/>
      <c r="E974" s="29"/>
      <c r="F974" s="29"/>
      <c r="G974" s="29"/>
      <c r="H974" s="29"/>
      <c r="I974" s="29"/>
      <c r="J974" s="29"/>
      <c r="K974" s="135"/>
      <c r="L974" s="1"/>
      <c r="M974" s="1"/>
      <c r="N974" s="29"/>
      <c r="O974" s="1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</row>
    <row r="975" spans="1:26" ht="12.75" customHeight="1" x14ac:dyDescent="0.2">
      <c r="A975" s="29"/>
      <c r="B975" s="29"/>
      <c r="C975" s="29"/>
      <c r="D975" s="29"/>
      <c r="E975" s="29"/>
      <c r="F975" s="29"/>
      <c r="G975" s="29"/>
      <c r="H975" s="29"/>
      <c r="I975" s="29"/>
      <c r="J975" s="29"/>
      <c r="K975" s="135"/>
      <c r="L975" s="1"/>
      <c r="M975" s="1"/>
      <c r="N975" s="29"/>
      <c r="O975" s="1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</row>
    <row r="976" spans="1:26" ht="12.75" customHeight="1" x14ac:dyDescent="0.2">
      <c r="A976" s="29"/>
      <c r="B976" s="29"/>
      <c r="C976" s="29"/>
      <c r="D976" s="29"/>
      <c r="E976" s="29"/>
      <c r="F976" s="29"/>
      <c r="G976" s="29"/>
      <c r="H976" s="29"/>
      <c r="I976" s="29"/>
      <c r="J976" s="29"/>
      <c r="K976" s="135"/>
      <c r="L976" s="1"/>
      <c r="M976" s="1"/>
      <c r="N976" s="29"/>
      <c r="O976" s="1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</row>
    <row r="977" spans="1:26" ht="12.75" customHeight="1" x14ac:dyDescent="0.2">
      <c r="A977" s="29"/>
      <c r="B977" s="29"/>
      <c r="C977" s="29"/>
      <c r="D977" s="29"/>
      <c r="E977" s="29"/>
      <c r="F977" s="29"/>
      <c r="G977" s="29"/>
      <c r="H977" s="29"/>
      <c r="I977" s="29"/>
      <c r="J977" s="29"/>
      <c r="K977" s="135"/>
      <c r="L977" s="1"/>
      <c r="M977" s="1"/>
      <c r="N977" s="29"/>
      <c r="O977" s="1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</row>
    <row r="978" spans="1:26" ht="12.75" customHeight="1" x14ac:dyDescent="0.2">
      <c r="A978" s="29"/>
      <c r="B978" s="29"/>
      <c r="C978" s="29"/>
      <c r="D978" s="29"/>
      <c r="E978" s="29"/>
      <c r="F978" s="29"/>
      <c r="G978" s="29"/>
      <c r="H978" s="29"/>
      <c r="I978" s="29"/>
      <c r="J978" s="29"/>
      <c r="K978" s="135"/>
      <c r="L978" s="1"/>
      <c r="M978" s="1"/>
      <c r="N978" s="29"/>
      <c r="O978" s="1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</row>
    <row r="979" spans="1:26" ht="12.75" customHeight="1" x14ac:dyDescent="0.2">
      <c r="A979" s="29"/>
      <c r="B979" s="29"/>
      <c r="C979" s="29"/>
      <c r="D979" s="29"/>
      <c r="E979" s="29"/>
      <c r="F979" s="29"/>
      <c r="G979" s="29"/>
      <c r="H979" s="29"/>
      <c r="I979" s="29"/>
      <c r="J979" s="29"/>
      <c r="K979" s="135"/>
      <c r="L979" s="1"/>
      <c r="M979" s="1"/>
      <c r="N979" s="29"/>
      <c r="O979" s="1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</row>
    <row r="980" spans="1:26" ht="12.75" customHeight="1" x14ac:dyDescent="0.2">
      <c r="A980" s="29"/>
      <c r="B980" s="29"/>
      <c r="C980" s="29"/>
      <c r="D980" s="29"/>
      <c r="E980" s="29"/>
      <c r="F980" s="29"/>
      <c r="G980" s="29"/>
      <c r="H980" s="29"/>
      <c r="I980" s="29"/>
      <c r="J980" s="29"/>
      <c r="K980" s="135"/>
      <c r="L980" s="1"/>
      <c r="M980" s="1"/>
      <c r="N980" s="29"/>
      <c r="O980" s="1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</row>
    <row r="981" spans="1:26" ht="12.75" customHeight="1" x14ac:dyDescent="0.2">
      <c r="A981" s="29"/>
      <c r="B981" s="29"/>
      <c r="C981" s="29"/>
      <c r="D981" s="29"/>
      <c r="E981" s="29"/>
      <c r="F981" s="29"/>
      <c r="G981" s="29"/>
      <c r="H981" s="29"/>
      <c r="I981" s="29"/>
      <c r="J981" s="29"/>
      <c r="K981" s="135"/>
      <c r="L981" s="1"/>
      <c r="M981" s="1"/>
      <c r="N981" s="29"/>
      <c r="O981" s="1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</row>
    <row r="982" spans="1:26" ht="12.75" customHeight="1" x14ac:dyDescent="0.2">
      <c r="A982" s="29"/>
      <c r="B982" s="29"/>
      <c r="C982" s="29"/>
      <c r="D982" s="29"/>
      <c r="E982" s="29"/>
      <c r="F982" s="29"/>
      <c r="G982" s="29"/>
      <c r="H982" s="29"/>
      <c r="I982" s="29"/>
      <c r="J982" s="29"/>
      <c r="K982" s="135"/>
      <c r="L982" s="1"/>
      <c r="M982" s="1"/>
      <c r="N982" s="29"/>
      <c r="O982" s="1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</row>
    <row r="983" spans="1:26" ht="12.75" customHeight="1" x14ac:dyDescent="0.2">
      <c r="A983" s="29"/>
      <c r="B983" s="29"/>
      <c r="C983" s="29"/>
      <c r="D983" s="29"/>
      <c r="E983" s="29"/>
      <c r="F983" s="29"/>
      <c r="G983" s="29"/>
      <c r="H983" s="29"/>
      <c r="I983" s="29"/>
      <c r="J983" s="29"/>
      <c r="K983" s="135"/>
      <c r="L983" s="1"/>
      <c r="M983" s="1"/>
      <c r="N983" s="29"/>
      <c r="O983" s="1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</row>
    <row r="984" spans="1:26" ht="12.75" customHeight="1" x14ac:dyDescent="0.2">
      <c r="A984" s="29"/>
      <c r="B984" s="29"/>
      <c r="C984" s="29"/>
      <c r="D984" s="29"/>
      <c r="E984" s="29"/>
      <c r="F984" s="29"/>
      <c r="G984" s="29"/>
      <c r="H984" s="29"/>
      <c r="I984" s="29"/>
      <c r="J984" s="29"/>
      <c r="K984" s="135"/>
      <c r="L984" s="1"/>
      <c r="M984" s="1"/>
      <c r="N984" s="29"/>
      <c r="O984" s="1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</row>
    <row r="985" spans="1:26" ht="12.75" customHeight="1" x14ac:dyDescent="0.2">
      <c r="A985" s="29"/>
      <c r="B985" s="29"/>
      <c r="C985" s="29"/>
      <c r="D985" s="29"/>
      <c r="E985" s="29"/>
      <c r="F985" s="29"/>
      <c r="G985" s="29"/>
      <c r="H985" s="29"/>
      <c r="I985" s="29"/>
      <c r="J985" s="29"/>
      <c r="K985" s="135"/>
      <c r="L985" s="1"/>
      <c r="M985" s="1"/>
      <c r="N985" s="29"/>
      <c r="O985" s="1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</row>
    <row r="986" spans="1:26" ht="12.75" customHeight="1" x14ac:dyDescent="0.2">
      <c r="A986" s="29"/>
      <c r="B986" s="29"/>
      <c r="C986" s="29"/>
      <c r="D986" s="29"/>
      <c r="E986" s="29"/>
      <c r="F986" s="29"/>
      <c r="G986" s="29"/>
      <c r="H986" s="29"/>
      <c r="I986" s="29"/>
      <c r="J986" s="29"/>
      <c r="K986" s="135"/>
      <c r="L986" s="1"/>
      <c r="M986" s="1"/>
      <c r="N986" s="29"/>
      <c r="O986" s="1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</row>
    <row r="987" spans="1:26" ht="12.75" customHeight="1" x14ac:dyDescent="0.2">
      <c r="A987" s="29"/>
      <c r="B987" s="29"/>
      <c r="C987" s="29"/>
      <c r="D987" s="29"/>
      <c r="E987" s="29"/>
      <c r="F987" s="29"/>
      <c r="G987" s="29"/>
      <c r="H987" s="29"/>
      <c r="I987" s="29"/>
      <c r="J987" s="29"/>
      <c r="K987" s="135"/>
      <c r="L987" s="1"/>
      <c r="M987" s="1"/>
      <c r="N987" s="29"/>
      <c r="O987" s="1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</row>
    <row r="988" spans="1:26" ht="12.75" customHeight="1" x14ac:dyDescent="0.2">
      <c r="A988" s="29"/>
      <c r="B988" s="29"/>
      <c r="C988" s="29"/>
      <c r="D988" s="29"/>
      <c r="E988" s="29"/>
      <c r="F988" s="29"/>
      <c r="G988" s="29"/>
      <c r="H988" s="29"/>
      <c r="I988" s="29"/>
      <c r="J988" s="29"/>
      <c r="K988" s="135"/>
      <c r="L988" s="1"/>
      <c r="M988" s="1"/>
      <c r="N988" s="29"/>
      <c r="O988" s="1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</row>
    <row r="989" spans="1:26" ht="12.75" customHeight="1" x14ac:dyDescent="0.2">
      <c r="A989" s="29"/>
      <c r="B989" s="29"/>
      <c r="C989" s="29"/>
      <c r="D989" s="29"/>
      <c r="E989" s="29"/>
      <c r="F989" s="29"/>
      <c r="G989" s="29"/>
      <c r="H989" s="29"/>
      <c r="I989" s="29"/>
      <c r="J989" s="29"/>
      <c r="K989" s="135"/>
      <c r="L989" s="1"/>
      <c r="M989" s="1"/>
      <c r="N989" s="29"/>
      <c r="O989" s="1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</row>
    <row r="990" spans="1:26" ht="12.75" customHeight="1" x14ac:dyDescent="0.2">
      <c r="A990" s="29"/>
      <c r="B990" s="29"/>
      <c r="C990" s="29"/>
      <c r="D990" s="29"/>
      <c r="E990" s="29"/>
      <c r="F990" s="29"/>
      <c r="G990" s="29"/>
      <c r="H990" s="29"/>
      <c r="I990" s="29"/>
      <c r="J990" s="29"/>
      <c r="K990" s="135"/>
      <c r="L990" s="1"/>
      <c r="M990" s="1"/>
      <c r="N990" s="29"/>
      <c r="O990" s="1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</row>
    <row r="991" spans="1:26" ht="12.75" customHeight="1" x14ac:dyDescent="0.2">
      <c r="A991" s="29"/>
      <c r="B991" s="29"/>
      <c r="C991" s="29"/>
      <c r="D991" s="29"/>
      <c r="E991" s="29"/>
      <c r="F991" s="29"/>
      <c r="G991" s="29"/>
      <c r="H991" s="29"/>
      <c r="I991" s="29"/>
      <c r="J991" s="29"/>
      <c r="K991" s="135"/>
      <c r="L991" s="1"/>
      <c r="M991" s="1"/>
      <c r="N991" s="29"/>
      <c r="O991" s="1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</row>
    <row r="992" spans="1:26" ht="12.75" customHeight="1" x14ac:dyDescent="0.2">
      <c r="A992" s="29"/>
      <c r="B992" s="29"/>
      <c r="C992" s="29"/>
      <c r="D992" s="29"/>
      <c r="E992" s="29"/>
      <c r="F992" s="29"/>
      <c r="G992" s="29"/>
      <c r="H992" s="29"/>
      <c r="I992" s="29"/>
      <c r="J992" s="29"/>
      <c r="K992" s="135"/>
      <c r="L992" s="1"/>
      <c r="M992" s="1"/>
      <c r="N992" s="29"/>
      <c r="O992" s="1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</row>
    <row r="993" spans="1:26" ht="12.75" customHeight="1" x14ac:dyDescent="0.2">
      <c r="A993" s="29"/>
      <c r="B993" s="29"/>
      <c r="C993" s="29"/>
      <c r="D993" s="29"/>
      <c r="E993" s="29"/>
      <c r="F993" s="29"/>
      <c r="G993" s="29"/>
      <c r="H993" s="29"/>
      <c r="I993" s="29"/>
      <c r="J993" s="29"/>
      <c r="K993" s="135"/>
      <c r="L993" s="1"/>
      <c r="M993" s="1"/>
      <c r="N993" s="29"/>
      <c r="O993" s="1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</row>
    <row r="994" spans="1:26" ht="12.75" customHeight="1" x14ac:dyDescent="0.2">
      <c r="A994" s="29"/>
      <c r="B994" s="29"/>
      <c r="C994" s="29"/>
      <c r="D994" s="29"/>
      <c r="E994" s="29"/>
      <c r="F994" s="29"/>
      <c r="G994" s="29"/>
      <c r="H994" s="29"/>
      <c r="I994" s="29"/>
      <c r="J994" s="29"/>
      <c r="K994" s="135"/>
      <c r="L994" s="1"/>
      <c r="M994" s="1"/>
      <c r="N994" s="29"/>
      <c r="O994" s="1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</row>
    <row r="995" spans="1:26" ht="12.75" customHeight="1" x14ac:dyDescent="0.2">
      <c r="A995" s="29"/>
      <c r="B995" s="29"/>
      <c r="C995" s="29"/>
      <c r="D995" s="29"/>
      <c r="E995" s="29"/>
      <c r="F995" s="29"/>
      <c r="G995" s="29"/>
      <c r="H995" s="29"/>
      <c r="I995" s="29"/>
      <c r="J995" s="29"/>
      <c r="K995" s="135"/>
      <c r="L995" s="1"/>
      <c r="M995" s="1"/>
      <c r="N995" s="29"/>
      <c r="O995" s="1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</row>
    <row r="996" spans="1:26" ht="12.75" customHeight="1" x14ac:dyDescent="0.2">
      <c r="A996" s="29"/>
      <c r="B996" s="29"/>
      <c r="C996" s="29"/>
      <c r="D996" s="29"/>
      <c r="E996" s="29"/>
      <c r="F996" s="29"/>
      <c r="G996" s="29"/>
      <c r="H996" s="29"/>
      <c r="I996" s="29"/>
      <c r="J996" s="29"/>
      <c r="K996" s="135"/>
      <c r="L996" s="1"/>
      <c r="M996" s="1"/>
      <c r="N996" s="29"/>
      <c r="O996" s="1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</row>
    <row r="997" spans="1:26" ht="12.75" customHeight="1" x14ac:dyDescent="0.2">
      <c r="A997" s="29"/>
      <c r="B997" s="29"/>
      <c r="C997" s="29"/>
      <c r="D997" s="29"/>
      <c r="E997" s="29"/>
      <c r="F997" s="29"/>
      <c r="G997" s="29"/>
      <c r="H997" s="29"/>
      <c r="I997" s="29"/>
      <c r="J997" s="29"/>
      <c r="K997" s="135"/>
      <c r="L997" s="1"/>
      <c r="M997" s="1"/>
      <c r="N997" s="29"/>
      <c r="O997" s="1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</row>
    <row r="998" spans="1:26" ht="12.75" customHeight="1" x14ac:dyDescent="0.2">
      <c r="A998" s="29"/>
      <c r="B998" s="29"/>
      <c r="C998" s="29"/>
      <c r="D998" s="29"/>
      <c r="E998" s="29"/>
      <c r="F998" s="29"/>
      <c r="G998" s="29"/>
      <c r="H998" s="29"/>
      <c r="I998" s="29"/>
      <c r="J998" s="29"/>
      <c r="K998" s="135"/>
      <c r="L998" s="1"/>
      <c r="M998" s="1"/>
      <c r="N998" s="29"/>
      <c r="O998" s="1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</row>
    <row r="999" spans="1:26" ht="12.75" customHeight="1" x14ac:dyDescent="0.2">
      <c r="A999" s="29"/>
      <c r="B999" s="29"/>
      <c r="C999" s="29"/>
      <c r="D999" s="29"/>
      <c r="E999" s="29"/>
      <c r="F999" s="29"/>
      <c r="G999" s="29"/>
      <c r="H999" s="29"/>
      <c r="I999" s="29"/>
      <c r="J999" s="29"/>
      <c r="K999" s="135"/>
      <c r="L999" s="1"/>
      <c r="M999" s="1"/>
      <c r="N999" s="29"/>
      <c r="O999" s="1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</row>
    <row r="1000" spans="1:26" ht="12.75" customHeight="1" x14ac:dyDescent="0.2">
      <c r="A1000" s="29"/>
      <c r="B1000" s="29"/>
      <c r="C1000" s="29"/>
      <c r="D1000" s="29"/>
      <c r="E1000" s="29"/>
      <c r="F1000" s="29"/>
      <c r="G1000" s="29"/>
      <c r="H1000" s="29"/>
      <c r="I1000" s="29"/>
      <c r="J1000" s="29"/>
      <c r="K1000" s="135"/>
      <c r="L1000" s="1"/>
      <c r="M1000" s="1"/>
      <c r="N1000" s="29"/>
      <c r="O1000" s="1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</row>
    <row r="1001" spans="1:26" ht="12.75" customHeight="1" x14ac:dyDescent="0.2">
      <c r="A1001" s="29"/>
      <c r="B1001" s="29"/>
      <c r="C1001" s="29"/>
      <c r="D1001" s="29"/>
      <c r="E1001" s="29"/>
      <c r="F1001" s="29"/>
      <c r="G1001" s="29"/>
      <c r="H1001" s="29"/>
      <c r="I1001" s="29"/>
      <c r="J1001" s="29"/>
      <c r="K1001" s="135"/>
      <c r="L1001" s="1"/>
      <c r="M1001" s="1"/>
      <c r="N1001" s="29"/>
      <c r="O1001" s="1"/>
      <c r="P1001" s="29"/>
      <c r="Q1001" s="29"/>
      <c r="R1001" s="29"/>
      <c r="S1001" s="29"/>
      <c r="T1001" s="29"/>
      <c r="U1001" s="29"/>
      <c r="V1001" s="29"/>
      <c r="W1001" s="29"/>
      <c r="X1001" s="29"/>
      <c r="Y1001" s="29"/>
      <c r="Z1001" s="29"/>
    </row>
    <row r="1002" spans="1:26" ht="12.75" customHeight="1" x14ac:dyDescent="0.2">
      <c r="A1002" s="29"/>
      <c r="B1002" s="29"/>
      <c r="C1002" s="29"/>
      <c r="D1002" s="29"/>
      <c r="E1002" s="29"/>
      <c r="F1002" s="29"/>
      <c r="G1002" s="29"/>
      <c r="H1002" s="29"/>
      <c r="I1002" s="29"/>
      <c r="J1002" s="29"/>
      <c r="K1002" s="135"/>
      <c r="L1002" s="1"/>
      <c r="M1002" s="1"/>
      <c r="N1002" s="29"/>
      <c r="O1002" s="1"/>
      <c r="P1002" s="29"/>
      <c r="Q1002" s="29"/>
      <c r="R1002" s="29"/>
      <c r="S1002" s="29"/>
      <c r="T1002" s="29"/>
      <c r="U1002" s="29"/>
      <c r="V1002" s="29"/>
      <c r="W1002" s="29"/>
      <c r="X1002" s="29"/>
      <c r="Y1002" s="29"/>
      <c r="Z1002" s="29"/>
    </row>
    <row r="1003" spans="1:26" ht="12.75" customHeight="1" x14ac:dyDescent="0.2">
      <c r="A1003" s="29"/>
      <c r="B1003" s="29"/>
      <c r="C1003" s="29"/>
      <c r="D1003" s="29"/>
      <c r="E1003" s="29"/>
      <c r="F1003" s="29"/>
      <c r="G1003" s="29"/>
      <c r="H1003" s="29"/>
      <c r="I1003" s="29"/>
      <c r="J1003" s="29"/>
      <c r="K1003" s="135"/>
      <c r="L1003" s="1"/>
      <c r="M1003" s="1"/>
      <c r="N1003" s="29"/>
      <c r="O1003" s="1"/>
      <c r="P1003" s="29"/>
      <c r="Q1003" s="29"/>
      <c r="R1003" s="29"/>
      <c r="S1003" s="29"/>
      <c r="T1003" s="29"/>
      <c r="U1003" s="29"/>
      <c r="V1003" s="29"/>
      <c r="W1003" s="29"/>
      <c r="X1003" s="29"/>
      <c r="Y1003" s="29"/>
      <c r="Z1003" s="29"/>
    </row>
    <row r="1004" spans="1:26" ht="12.75" customHeight="1" x14ac:dyDescent="0.2">
      <c r="A1004" s="29"/>
      <c r="B1004" s="29"/>
      <c r="C1004" s="29"/>
      <c r="D1004" s="29"/>
      <c r="E1004" s="29"/>
      <c r="F1004" s="29"/>
      <c r="G1004" s="29"/>
      <c r="H1004" s="29"/>
      <c r="I1004" s="29"/>
      <c r="J1004" s="29"/>
      <c r="K1004" s="135"/>
      <c r="L1004" s="1"/>
      <c r="M1004" s="1"/>
      <c r="N1004" s="29"/>
      <c r="O1004" s="1"/>
      <c r="P1004" s="29"/>
      <c r="Q1004" s="29"/>
      <c r="R1004" s="29"/>
      <c r="S1004" s="29"/>
      <c r="T1004" s="29"/>
      <c r="U1004" s="29"/>
      <c r="V1004" s="29"/>
      <c r="W1004" s="29"/>
      <c r="X1004" s="29"/>
      <c r="Y1004" s="29"/>
      <c r="Z1004" s="29"/>
    </row>
    <row r="1005" spans="1:26" ht="12.75" customHeight="1" x14ac:dyDescent="0.2">
      <c r="A1005" s="29"/>
      <c r="B1005" s="29"/>
      <c r="C1005" s="29"/>
      <c r="D1005" s="29"/>
      <c r="E1005" s="29"/>
      <c r="F1005" s="29"/>
      <c r="G1005" s="29"/>
      <c r="H1005" s="29"/>
      <c r="I1005" s="29"/>
      <c r="J1005" s="29"/>
      <c r="K1005" s="135"/>
      <c r="L1005" s="1"/>
      <c r="M1005" s="1"/>
      <c r="N1005" s="29"/>
      <c r="O1005" s="1"/>
      <c r="P1005" s="29"/>
      <c r="Q1005" s="29"/>
      <c r="R1005" s="29"/>
      <c r="S1005" s="29"/>
      <c r="T1005" s="29"/>
      <c r="U1005" s="29"/>
      <c r="V1005" s="29"/>
      <c r="W1005" s="29"/>
      <c r="X1005" s="29"/>
      <c r="Y1005" s="29"/>
      <c r="Z1005" s="29"/>
    </row>
  </sheetData>
  <mergeCells count="252">
    <mergeCell ref="B194:J194"/>
    <mergeCell ref="A195:A196"/>
    <mergeCell ref="B195:J195"/>
    <mergeCell ref="K195:K196"/>
    <mergeCell ref="L195:L196"/>
    <mergeCell ref="M195:M196"/>
    <mergeCell ref="B191:J191"/>
    <mergeCell ref="Q216:Q217"/>
    <mergeCell ref="R216:R217"/>
    <mergeCell ref="B215:J215"/>
    <mergeCell ref="A216:A217"/>
    <mergeCell ref="B216:J216"/>
    <mergeCell ref="K216:K217"/>
    <mergeCell ref="L216:L217"/>
    <mergeCell ref="M216:M217"/>
    <mergeCell ref="B212:J212"/>
    <mergeCell ref="B152:J152"/>
    <mergeCell ref="A153:A154"/>
    <mergeCell ref="B153:J153"/>
    <mergeCell ref="K153:K154"/>
    <mergeCell ref="L153:L154"/>
    <mergeCell ref="M153:M154"/>
    <mergeCell ref="B149:J149"/>
    <mergeCell ref="Q174:Q175"/>
    <mergeCell ref="R174:R175"/>
    <mergeCell ref="B173:J173"/>
    <mergeCell ref="A174:A175"/>
    <mergeCell ref="B174:J174"/>
    <mergeCell ref="K174:K175"/>
    <mergeCell ref="L174:L175"/>
    <mergeCell ref="M174:M175"/>
    <mergeCell ref="B170:J170"/>
    <mergeCell ref="B84:J84"/>
    <mergeCell ref="B81:J81"/>
    <mergeCell ref="B104:J104"/>
    <mergeCell ref="Q131:Q132"/>
    <mergeCell ref="R131:R132"/>
    <mergeCell ref="B130:J130"/>
    <mergeCell ref="A131:A132"/>
    <mergeCell ref="B131:J131"/>
    <mergeCell ref="K131:K132"/>
    <mergeCell ref="L131:L132"/>
    <mergeCell ref="M131:M132"/>
    <mergeCell ref="B127:J127"/>
    <mergeCell ref="B85:J85"/>
    <mergeCell ref="K85:K86"/>
    <mergeCell ref="L85:L86"/>
    <mergeCell ref="N108:N109"/>
    <mergeCell ref="O108:O109"/>
    <mergeCell ref="P108:P109"/>
    <mergeCell ref="Q108:Q109"/>
    <mergeCell ref="R108:R109"/>
    <mergeCell ref="B107:J107"/>
    <mergeCell ref="B108:J108"/>
    <mergeCell ref="K108:K109"/>
    <mergeCell ref="L108:L109"/>
    <mergeCell ref="M108:M109"/>
    <mergeCell ref="O195:O196"/>
    <mergeCell ref="P195:P196"/>
    <mergeCell ref="N216:N217"/>
    <mergeCell ref="O216:O217"/>
    <mergeCell ref="P216:P217"/>
    <mergeCell ref="N321:N322"/>
    <mergeCell ref="O321:O322"/>
    <mergeCell ref="Q85:Q86"/>
    <mergeCell ref="P153:P154"/>
    <mergeCell ref="N174:N175"/>
    <mergeCell ref="O174:O175"/>
    <mergeCell ref="P174:P175"/>
    <mergeCell ref="N195:N196"/>
    <mergeCell ref="R85:R86"/>
    <mergeCell ref="Q153:Q154"/>
    <mergeCell ref="R153:R154"/>
    <mergeCell ref="Q195:Q196"/>
    <mergeCell ref="R195:R196"/>
    <mergeCell ref="R321:R322"/>
    <mergeCell ref="B320:J320"/>
    <mergeCell ref="A321:A322"/>
    <mergeCell ref="B321:J321"/>
    <mergeCell ref="K321:K322"/>
    <mergeCell ref="L321:L322"/>
    <mergeCell ref="M321:M322"/>
    <mergeCell ref="B317:J317"/>
    <mergeCell ref="A85:A86"/>
    <mergeCell ref="A108:A109"/>
    <mergeCell ref="N131:N132"/>
    <mergeCell ref="O131:O132"/>
    <mergeCell ref="M85:M86"/>
    <mergeCell ref="N85:N86"/>
    <mergeCell ref="O85:O86"/>
    <mergeCell ref="P85:P86"/>
    <mergeCell ref="P131:P132"/>
    <mergeCell ref="N153:N154"/>
    <mergeCell ref="O153:O154"/>
    <mergeCell ref="Q62:Q63"/>
    <mergeCell ref="M39:M40"/>
    <mergeCell ref="N39:N40"/>
    <mergeCell ref="O39:O40"/>
    <mergeCell ref="P39:P40"/>
    <mergeCell ref="Q39:Q40"/>
    <mergeCell ref="R62:R63"/>
    <mergeCell ref="B62:J62"/>
    <mergeCell ref="K62:K63"/>
    <mergeCell ref="L62:L63"/>
    <mergeCell ref="R39:R40"/>
    <mergeCell ref="B61:J61"/>
    <mergeCell ref="B58:J58"/>
    <mergeCell ref="O16:O17"/>
    <mergeCell ref="P16:P17"/>
    <mergeCell ref="Q16:Q17"/>
    <mergeCell ref="R16:R17"/>
    <mergeCell ref="B15:J15"/>
    <mergeCell ref="B39:J39"/>
    <mergeCell ref="K39:K40"/>
    <mergeCell ref="L39:L40"/>
    <mergeCell ref="B38:J38"/>
    <mergeCell ref="B35:J35"/>
    <mergeCell ref="A16:A17"/>
    <mergeCell ref="B16:J16"/>
    <mergeCell ref="K16:K17"/>
    <mergeCell ref="L16:L17"/>
    <mergeCell ref="M16:M17"/>
    <mergeCell ref="N16:N17"/>
    <mergeCell ref="N300:N301"/>
    <mergeCell ref="O300:O301"/>
    <mergeCell ref="P300:P301"/>
    <mergeCell ref="N279:N280"/>
    <mergeCell ref="O279:O280"/>
    <mergeCell ref="P279:P280"/>
    <mergeCell ref="N258:N259"/>
    <mergeCell ref="O258:O259"/>
    <mergeCell ref="P258:P259"/>
    <mergeCell ref="N237:N238"/>
    <mergeCell ref="O237:O238"/>
    <mergeCell ref="P237:P238"/>
    <mergeCell ref="A39:A40"/>
    <mergeCell ref="M62:M63"/>
    <mergeCell ref="N62:N63"/>
    <mergeCell ref="O62:O63"/>
    <mergeCell ref="P62:P63"/>
    <mergeCell ref="A62:A63"/>
    <mergeCell ref="R279:R280"/>
    <mergeCell ref="B278:J278"/>
    <mergeCell ref="A279:A280"/>
    <mergeCell ref="B279:J279"/>
    <mergeCell ref="K279:K280"/>
    <mergeCell ref="L279:L280"/>
    <mergeCell ref="M279:M280"/>
    <mergeCell ref="B275:J275"/>
    <mergeCell ref="Q300:Q301"/>
    <mergeCell ref="R300:R301"/>
    <mergeCell ref="B299:J299"/>
    <mergeCell ref="A300:A301"/>
    <mergeCell ref="B300:J300"/>
    <mergeCell ref="K300:K301"/>
    <mergeCell ref="L300:L301"/>
    <mergeCell ref="M300:M301"/>
    <mergeCell ref="B296:J296"/>
    <mergeCell ref="R237:R238"/>
    <mergeCell ref="B236:J236"/>
    <mergeCell ref="A237:A238"/>
    <mergeCell ref="B237:J237"/>
    <mergeCell ref="K237:K238"/>
    <mergeCell ref="L237:L238"/>
    <mergeCell ref="M237:M238"/>
    <mergeCell ref="B233:J233"/>
    <mergeCell ref="Q258:Q259"/>
    <mergeCell ref="R258:R259"/>
    <mergeCell ref="B257:J257"/>
    <mergeCell ref="A258:A259"/>
    <mergeCell ref="B258:J258"/>
    <mergeCell ref="K258:K259"/>
    <mergeCell ref="L258:L259"/>
    <mergeCell ref="M258:M259"/>
    <mergeCell ref="B254:J254"/>
    <mergeCell ref="A384:A385"/>
    <mergeCell ref="B384:J384"/>
    <mergeCell ref="K384:K385"/>
    <mergeCell ref="L384:L385"/>
    <mergeCell ref="M384:M385"/>
    <mergeCell ref="N384:N385"/>
    <mergeCell ref="O384:O385"/>
    <mergeCell ref="P384:P385"/>
    <mergeCell ref="Q237:Q238"/>
    <mergeCell ref="Q279:Q280"/>
    <mergeCell ref="P321:P322"/>
    <mergeCell ref="Q321:Q322"/>
    <mergeCell ref="B341:J341"/>
    <mergeCell ref="A342:A343"/>
    <mergeCell ref="B342:J342"/>
    <mergeCell ref="K342:K343"/>
    <mergeCell ref="L342:L343"/>
    <mergeCell ref="M342:M343"/>
    <mergeCell ref="N342:N343"/>
    <mergeCell ref="O342:O343"/>
    <mergeCell ref="P342:P343"/>
    <mergeCell ref="Q342:Q343"/>
    <mergeCell ref="B362:J362"/>
    <mergeCell ref="A363:A364"/>
    <mergeCell ref="A426:A427"/>
    <mergeCell ref="B426:J426"/>
    <mergeCell ref="K426:K427"/>
    <mergeCell ref="L426:L427"/>
    <mergeCell ref="M426:M427"/>
    <mergeCell ref="N426:N427"/>
    <mergeCell ref="O426:O427"/>
    <mergeCell ref="P426:P427"/>
    <mergeCell ref="Q405:Q406"/>
    <mergeCell ref="A405:A406"/>
    <mergeCell ref="B405:J405"/>
    <mergeCell ref="K405:K406"/>
    <mergeCell ref="L405:L406"/>
    <mergeCell ref="M405:M406"/>
    <mergeCell ref="N405:N406"/>
    <mergeCell ref="O405:O406"/>
    <mergeCell ref="P405:P406"/>
    <mergeCell ref="B338:J338"/>
    <mergeCell ref="B359:J359"/>
    <mergeCell ref="B380:J380"/>
    <mergeCell ref="B401:J401"/>
    <mergeCell ref="B422:J422"/>
    <mergeCell ref="B443:J443"/>
    <mergeCell ref="Q426:Q427"/>
    <mergeCell ref="R426:R427"/>
    <mergeCell ref="B425:J425"/>
    <mergeCell ref="R405:R406"/>
    <mergeCell ref="B404:J404"/>
    <mergeCell ref="Q384:Q385"/>
    <mergeCell ref="R384:R385"/>
    <mergeCell ref="B383:J383"/>
    <mergeCell ref="R342:R343"/>
    <mergeCell ref="B363:J363"/>
    <mergeCell ref="K363:K364"/>
    <mergeCell ref="L363:L364"/>
    <mergeCell ref="M363:M364"/>
    <mergeCell ref="N363:N364"/>
    <mergeCell ref="O363:O364"/>
    <mergeCell ref="P363:P364"/>
    <mergeCell ref="Q363:Q364"/>
    <mergeCell ref="R363:R364"/>
    <mergeCell ref="Q447:Q448"/>
    <mergeCell ref="R447:R448"/>
    <mergeCell ref="B464:J464"/>
    <mergeCell ref="B446:J446"/>
    <mergeCell ref="A447:A448"/>
    <mergeCell ref="B447:J447"/>
    <mergeCell ref="K447:K448"/>
    <mergeCell ref="L447:L448"/>
    <mergeCell ref="M447:M448"/>
    <mergeCell ref="N447:N448"/>
    <mergeCell ref="O447:O448"/>
    <mergeCell ref="P447:P448"/>
  </mergeCells>
  <pageMargins left="0.7" right="0.7" top="0.75" bottom="0.75" header="0" footer="0"/>
  <pageSetup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0000"/>
  </sheetPr>
  <dimension ref="A1:Z972"/>
  <sheetViews>
    <sheetView topLeftCell="A220" workbookViewId="0">
      <selection activeCell="H247" sqref="H247"/>
    </sheetView>
  </sheetViews>
  <sheetFormatPr baseColWidth="10" defaultColWidth="12.5703125" defaultRowHeight="15" customHeight="1" x14ac:dyDescent="0.2"/>
  <cols>
    <col min="1" max="1" width="8.5703125" customWidth="1"/>
    <col min="2" max="7" width="7.140625" customWidth="1"/>
    <col min="8" max="8" width="15.7109375" style="149" customWidth="1"/>
    <col min="9" max="15" width="12.85546875" customWidth="1"/>
    <col min="16" max="17" width="11.42578125" customWidth="1"/>
    <col min="18" max="26" width="10" customWidth="1"/>
  </cols>
  <sheetData>
    <row r="1" spans="1:26" s="176" customFormat="1" ht="15" customHeight="1" x14ac:dyDescent="0.2">
      <c r="K1" s="149"/>
    </row>
    <row r="2" spans="1:26" s="176" customFormat="1" ht="15" customHeight="1" x14ac:dyDescent="0.2">
      <c r="K2" s="149"/>
    </row>
    <row r="3" spans="1:26" s="176" customFormat="1" ht="15" customHeight="1" x14ac:dyDescent="0.2">
      <c r="K3" s="149"/>
    </row>
    <row r="4" spans="1:26" s="176" customFormat="1" ht="15" customHeight="1" x14ac:dyDescent="0.2">
      <c r="K4" s="149"/>
    </row>
    <row r="5" spans="1:26" s="176" customFormat="1" ht="15" customHeight="1" x14ac:dyDescent="0.2">
      <c r="K5" s="149"/>
    </row>
    <row r="6" spans="1:26" s="176" customFormat="1" ht="15" customHeight="1" x14ac:dyDescent="0.2">
      <c r="K6" s="149"/>
    </row>
    <row r="7" spans="1:26" s="176" customFormat="1" ht="15" customHeight="1" x14ac:dyDescent="0.2">
      <c r="K7" s="149"/>
    </row>
    <row r="8" spans="1:26" s="176" customFormat="1" ht="15" customHeight="1" x14ac:dyDescent="0.2">
      <c r="K8" s="149"/>
    </row>
    <row r="9" spans="1:26" s="176" customFormat="1" ht="15" customHeight="1" x14ac:dyDescent="0.2">
      <c r="K9" s="149"/>
    </row>
    <row r="10" spans="1:26" s="176" customFormat="1" ht="15" customHeight="1" x14ac:dyDescent="0.2">
      <c r="K10" s="149"/>
    </row>
    <row r="11" spans="1:26" s="176" customFormat="1" ht="15" customHeight="1" x14ac:dyDescent="0.2">
      <c r="K11" s="149"/>
    </row>
    <row r="12" spans="1:26" s="176" customFormat="1" ht="12.75" x14ac:dyDescent="0.2">
      <c r="K12" s="149"/>
    </row>
    <row r="13" spans="1:26" s="176" customFormat="1" ht="12.75" x14ac:dyDescent="0.2">
      <c r="K13" s="149"/>
    </row>
    <row r="14" spans="1:26" ht="12.75" customHeight="1" x14ac:dyDescent="0.2">
      <c r="A14" s="29"/>
      <c r="B14" s="29"/>
      <c r="C14" s="29"/>
      <c r="D14" s="29"/>
      <c r="E14" s="29"/>
      <c r="F14" s="29"/>
      <c r="G14" s="29"/>
      <c r="H14" s="135"/>
      <c r="I14" s="1"/>
      <c r="J14" s="1"/>
      <c r="K14" s="29"/>
      <c r="L14" s="1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</row>
    <row r="15" spans="1:26" ht="26.25" customHeight="1" x14ac:dyDescent="0.4">
      <c r="A15" s="33"/>
      <c r="B15" s="221" t="s">
        <v>101</v>
      </c>
      <c r="C15" s="204"/>
      <c r="D15" s="204"/>
      <c r="E15" s="204"/>
      <c r="F15" s="204"/>
      <c r="G15" s="204"/>
      <c r="H15" s="166">
        <v>1301</v>
      </c>
      <c r="I15" s="170" t="s">
        <v>121</v>
      </c>
      <c r="J15" s="167"/>
      <c r="K15" s="167"/>
      <c r="L15" s="170"/>
      <c r="M15" s="167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</row>
    <row r="16" spans="1:26" ht="12.75" customHeight="1" x14ac:dyDescent="0.2">
      <c r="A16" s="29"/>
      <c r="B16" s="29"/>
      <c r="C16" s="29"/>
      <c r="D16" s="29"/>
      <c r="E16" s="29"/>
      <c r="F16" s="29"/>
      <c r="G16" s="29"/>
      <c r="H16" s="135"/>
      <c r="I16" s="1"/>
      <c r="J16" s="1"/>
      <c r="K16" s="29"/>
      <c r="L16" s="1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</row>
    <row r="17" spans="1:26" ht="12.75" customHeight="1" x14ac:dyDescent="0.2">
      <c r="A17" s="29"/>
      <c r="B17" s="29"/>
      <c r="C17" s="29"/>
      <c r="D17" s="29"/>
      <c r="E17" s="29"/>
      <c r="F17" s="29"/>
      <c r="G17" s="29"/>
      <c r="H17" s="135"/>
      <c r="I17" s="1"/>
      <c r="J17" s="1"/>
      <c r="K17" s="29"/>
      <c r="L17" s="1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</row>
    <row r="18" spans="1:26" ht="26.25" customHeight="1" x14ac:dyDescent="0.4">
      <c r="A18" s="33"/>
      <c r="B18" s="188" t="s">
        <v>101</v>
      </c>
      <c r="C18" s="189"/>
      <c r="D18" s="189"/>
      <c r="E18" s="189"/>
      <c r="F18" s="189"/>
      <c r="G18" s="189"/>
      <c r="H18" s="88">
        <v>1302</v>
      </c>
      <c r="I18" s="89"/>
      <c r="J18" s="89"/>
      <c r="K18" s="89"/>
      <c r="L18" s="89"/>
      <c r="M18" s="8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</row>
    <row r="19" spans="1:26" ht="20.25" customHeight="1" x14ac:dyDescent="0.2">
      <c r="A19" s="192" t="s">
        <v>9</v>
      </c>
      <c r="B19" s="193" t="s">
        <v>80</v>
      </c>
      <c r="C19" s="194"/>
      <c r="D19" s="194"/>
      <c r="E19" s="194"/>
      <c r="F19" s="194"/>
      <c r="G19" s="194"/>
      <c r="H19" s="196" t="s">
        <v>10</v>
      </c>
      <c r="I19" s="184" t="s">
        <v>2</v>
      </c>
      <c r="J19" s="184" t="s">
        <v>3</v>
      </c>
      <c r="K19" s="191" t="s">
        <v>4</v>
      </c>
      <c r="L19" s="184" t="s">
        <v>5</v>
      </c>
      <c r="M19" s="198" t="s">
        <v>6</v>
      </c>
      <c r="N19" s="198" t="s">
        <v>7</v>
      </c>
      <c r="O19" s="184" t="s">
        <v>8</v>
      </c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</row>
    <row r="20" spans="1:26" ht="15.75" customHeight="1" x14ac:dyDescent="0.25">
      <c r="A20" s="185"/>
      <c r="B20" s="49" t="s">
        <v>81</v>
      </c>
      <c r="C20" s="49" t="s">
        <v>82</v>
      </c>
      <c r="D20" s="49" t="s">
        <v>83</v>
      </c>
      <c r="E20" s="49" t="s">
        <v>84</v>
      </c>
      <c r="F20" s="49" t="s">
        <v>85</v>
      </c>
      <c r="G20" s="49" t="s">
        <v>86</v>
      </c>
      <c r="H20" s="197"/>
      <c r="I20" s="185"/>
      <c r="J20" s="185"/>
      <c r="K20" s="185"/>
      <c r="L20" s="185"/>
      <c r="M20" s="185"/>
      <c r="N20" s="185"/>
      <c r="O20" s="185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</row>
    <row r="21" spans="1:26" ht="15.75" customHeight="1" x14ac:dyDescent="0.25">
      <c r="A21" s="49">
        <v>1302</v>
      </c>
      <c r="B21" s="50"/>
      <c r="C21" s="50"/>
      <c r="D21" s="50"/>
      <c r="E21" s="50"/>
      <c r="F21" s="50"/>
      <c r="G21" s="50"/>
      <c r="H21" s="82"/>
      <c r="I21" s="141"/>
      <c r="J21" s="142"/>
      <c r="K21" s="143"/>
      <c r="L21" s="133"/>
      <c r="M21" s="51">
        <f>B21</f>
        <v>0</v>
      </c>
      <c r="N21" s="134"/>
      <c r="O21" s="133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</row>
    <row r="22" spans="1:26" ht="15.75" customHeight="1" x14ac:dyDescent="0.25">
      <c r="A22" s="49">
        <v>1401</v>
      </c>
      <c r="B22" s="50"/>
      <c r="C22" s="50"/>
      <c r="D22" s="50"/>
      <c r="E22" s="50"/>
      <c r="F22" s="50"/>
      <c r="G22" s="50"/>
      <c r="H22" s="82"/>
      <c r="I22" s="144"/>
      <c r="J22" s="81"/>
      <c r="K22" s="145"/>
      <c r="L22" s="54" t="str">
        <f>IF(C22=0,"",C22/B21)</f>
        <v/>
      </c>
      <c r="M22" s="53"/>
      <c r="N22" s="54" t="str">
        <f t="shared" ref="N22:N25" si="0">IF(M22=0,"",M22/M21)</f>
        <v/>
      </c>
      <c r="O22" s="54" t="str">
        <f t="shared" ref="O22:O25" si="1">IF(M22=0,"",100%-N22)</f>
        <v/>
      </c>
      <c r="P22" s="8" t="e">
        <f>M22/M21</f>
        <v>#DIV/0!</v>
      </c>
      <c r="Q22" s="8" t="e">
        <f>100%-P22</f>
        <v>#DIV/0!</v>
      </c>
      <c r="R22" s="29"/>
      <c r="S22" s="29"/>
      <c r="T22" s="29"/>
      <c r="U22" s="29"/>
      <c r="V22" s="29"/>
      <c r="W22" s="29"/>
      <c r="X22" s="29"/>
      <c r="Y22" s="29"/>
      <c r="Z22" s="29"/>
    </row>
    <row r="23" spans="1:26" ht="15.75" customHeight="1" x14ac:dyDescent="0.25">
      <c r="A23" s="49">
        <v>1402</v>
      </c>
      <c r="B23" s="50"/>
      <c r="C23" s="50"/>
      <c r="D23" s="50"/>
      <c r="E23" s="50"/>
      <c r="F23" s="50"/>
      <c r="G23" s="50"/>
      <c r="H23" s="82"/>
      <c r="I23" s="144"/>
      <c r="J23" s="81"/>
      <c r="K23" s="145"/>
      <c r="L23" s="124" t="str">
        <f>IF(D23=0,"",D23/C22)</f>
        <v/>
      </c>
      <c r="M23" s="53"/>
      <c r="N23" s="124" t="str">
        <f t="shared" si="0"/>
        <v/>
      </c>
      <c r="O23" s="124" t="str">
        <f t="shared" si="1"/>
        <v/>
      </c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</row>
    <row r="24" spans="1:26" ht="15.75" customHeight="1" x14ac:dyDescent="0.25">
      <c r="A24" s="49">
        <v>1501</v>
      </c>
      <c r="B24" s="50"/>
      <c r="C24" s="50"/>
      <c r="D24" s="50"/>
      <c r="E24" s="50"/>
      <c r="F24" s="50"/>
      <c r="G24" s="50"/>
      <c r="H24" s="82"/>
      <c r="I24" s="144"/>
      <c r="J24" s="81"/>
      <c r="K24" s="145"/>
      <c r="L24" s="124" t="str">
        <f>IF(E24=0,"",E24/D23)</f>
        <v/>
      </c>
      <c r="M24" s="53"/>
      <c r="N24" s="124" t="str">
        <f t="shared" si="0"/>
        <v/>
      </c>
      <c r="O24" s="124" t="str">
        <f t="shared" si="1"/>
        <v/>
      </c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</row>
    <row r="25" spans="1:26" ht="15.75" customHeight="1" x14ac:dyDescent="0.25">
      <c r="A25" s="49">
        <v>1502</v>
      </c>
      <c r="B25" s="50"/>
      <c r="C25" s="50"/>
      <c r="D25" s="50"/>
      <c r="E25" s="50"/>
      <c r="F25" s="50"/>
      <c r="G25" s="50"/>
      <c r="H25" s="82"/>
      <c r="I25" s="144"/>
      <c r="J25" s="81"/>
      <c r="K25" s="145"/>
      <c r="L25" s="124" t="str">
        <f>IF(F25=0,"",F25/E24)</f>
        <v/>
      </c>
      <c r="M25" s="53"/>
      <c r="N25" s="124" t="str">
        <f t="shared" si="0"/>
        <v/>
      </c>
      <c r="O25" s="124" t="str">
        <f t="shared" si="1"/>
        <v/>
      </c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</row>
    <row r="26" spans="1:26" ht="15.75" customHeight="1" x14ac:dyDescent="0.25">
      <c r="A26" s="49">
        <v>1601</v>
      </c>
      <c r="B26" s="50"/>
      <c r="C26" s="50"/>
      <c r="D26" s="50"/>
      <c r="E26" s="50"/>
      <c r="F26" s="50"/>
      <c r="G26" s="50">
        <v>91</v>
      </c>
      <c r="H26" s="82"/>
      <c r="I26" s="144"/>
      <c r="J26" s="81"/>
      <c r="K26" s="145"/>
      <c r="L26" s="124"/>
      <c r="M26" s="169">
        <v>117</v>
      </c>
      <c r="N26" s="124"/>
      <c r="O26" s="124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</row>
    <row r="27" spans="1:26" ht="15.75" customHeight="1" x14ac:dyDescent="0.25">
      <c r="A27" s="49">
        <v>1602</v>
      </c>
      <c r="B27" s="50"/>
      <c r="C27" s="50"/>
      <c r="D27" s="50"/>
      <c r="E27" s="50"/>
      <c r="F27" s="50"/>
      <c r="G27" s="50">
        <v>13</v>
      </c>
      <c r="H27" s="82"/>
      <c r="I27" s="144"/>
      <c r="J27" s="81"/>
      <c r="K27" s="137"/>
      <c r="L27" s="81"/>
      <c r="M27" s="169">
        <v>18</v>
      </c>
      <c r="N27" s="81"/>
      <c r="O27" s="7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</row>
    <row r="28" spans="1:26" ht="15.75" customHeight="1" x14ac:dyDescent="0.25">
      <c r="A28" s="91" t="s">
        <v>104</v>
      </c>
      <c r="B28" s="50"/>
      <c r="C28" s="50"/>
      <c r="D28" s="50"/>
      <c r="E28" s="50"/>
      <c r="F28" s="50"/>
      <c r="G28" s="50">
        <v>1</v>
      </c>
      <c r="H28" s="82"/>
      <c r="I28" s="144"/>
      <c r="J28" s="81"/>
      <c r="K28" s="137"/>
      <c r="L28" s="81"/>
      <c r="M28" s="169">
        <v>2</v>
      </c>
      <c r="N28" s="81"/>
      <c r="O28" s="7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</row>
    <row r="29" spans="1:26" ht="15.75" customHeight="1" x14ac:dyDescent="0.25">
      <c r="A29" s="91" t="s">
        <v>105</v>
      </c>
      <c r="B29" s="50"/>
      <c r="C29" s="50"/>
      <c r="D29" s="50"/>
      <c r="E29" s="50"/>
      <c r="F29" s="50"/>
      <c r="G29" s="50"/>
      <c r="H29" s="82"/>
      <c r="I29" s="144"/>
      <c r="J29" s="81"/>
      <c r="K29" s="137"/>
      <c r="L29" s="81"/>
      <c r="M29" s="169"/>
      <c r="N29" s="81"/>
      <c r="O29" s="7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26" ht="15.75" customHeight="1" x14ac:dyDescent="0.25">
      <c r="A30" s="91" t="s">
        <v>106</v>
      </c>
      <c r="B30" s="50"/>
      <c r="C30" s="50"/>
      <c r="D30" s="50"/>
      <c r="E30" s="50"/>
      <c r="F30" s="50"/>
      <c r="G30" s="50">
        <v>1</v>
      </c>
      <c r="H30" s="82"/>
      <c r="I30" s="144"/>
      <c r="J30" s="81"/>
      <c r="K30" s="137"/>
      <c r="L30" s="81"/>
      <c r="M30" s="169">
        <v>1</v>
      </c>
      <c r="N30" s="81"/>
      <c r="O30" s="7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</row>
    <row r="31" spans="1:26" ht="15.75" customHeight="1" x14ac:dyDescent="0.25">
      <c r="A31" s="91" t="s">
        <v>107</v>
      </c>
      <c r="B31" s="50"/>
      <c r="C31" s="50"/>
      <c r="D31" s="50"/>
      <c r="E31" s="50"/>
      <c r="F31" s="50"/>
      <c r="G31" s="50"/>
      <c r="H31" s="82"/>
      <c r="I31" s="144"/>
      <c r="J31" s="81"/>
      <c r="K31" s="137"/>
      <c r="L31" s="81"/>
      <c r="M31" s="169"/>
      <c r="N31" s="81"/>
      <c r="O31" s="7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26" ht="15.75" customHeight="1" x14ac:dyDescent="0.25">
      <c r="A32" s="91" t="s">
        <v>108</v>
      </c>
      <c r="B32" s="50"/>
      <c r="C32" s="50"/>
      <c r="D32" s="50"/>
      <c r="E32" s="50"/>
      <c r="F32" s="50"/>
      <c r="G32" s="50"/>
      <c r="H32" s="82"/>
      <c r="I32" s="146"/>
      <c r="J32" s="147"/>
      <c r="K32" s="148"/>
      <c r="L32" s="147"/>
      <c r="M32" s="169"/>
      <c r="N32" s="147"/>
      <c r="O32" s="52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</row>
    <row r="33" spans="1:26" ht="18" x14ac:dyDescent="0.25">
      <c r="A33" s="28"/>
      <c r="B33" s="220" t="s">
        <v>90</v>
      </c>
      <c r="C33" s="194"/>
      <c r="D33" s="194"/>
      <c r="E33" s="194"/>
      <c r="F33" s="194"/>
      <c r="G33" s="195"/>
      <c r="H33" s="59">
        <f>SUM(H21:H32)</f>
        <v>0</v>
      </c>
      <c r="I33" s="93" t="str">
        <f>IF(H29=0,"",H29/B21)</f>
        <v/>
      </c>
      <c r="J33" s="93" t="str">
        <f>IF(H33=0,"",H33/B21)</f>
        <v/>
      </c>
      <c r="K33" s="93" t="str">
        <f>IF(H29=0,"",J33-I33)</f>
        <v/>
      </c>
      <c r="L33" s="1"/>
      <c r="M33" s="29"/>
      <c r="N33" s="25"/>
      <c r="O33" s="1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ht="12.75" customHeight="1" x14ac:dyDescent="0.2">
      <c r="A34" s="29"/>
      <c r="B34" s="29"/>
      <c r="C34" s="29"/>
      <c r="D34" s="29"/>
      <c r="E34" s="29"/>
      <c r="F34" s="29"/>
      <c r="G34" s="29"/>
      <c r="H34" s="135"/>
      <c r="I34" s="1"/>
      <c r="J34" s="1"/>
      <c r="K34" s="29"/>
      <c r="L34" s="1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</row>
    <row r="35" spans="1:26" ht="12.75" customHeight="1" x14ac:dyDescent="0.2">
      <c r="A35" s="29"/>
      <c r="B35" s="29"/>
      <c r="C35" s="29"/>
      <c r="D35" s="29"/>
      <c r="E35" s="29"/>
      <c r="F35" s="29"/>
      <c r="G35" s="29"/>
      <c r="H35" s="135"/>
      <c r="I35" s="1"/>
      <c r="J35" s="1"/>
      <c r="K35" s="29"/>
      <c r="L35" s="1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ht="26.25" x14ac:dyDescent="0.4">
      <c r="A36" s="33"/>
      <c r="B36" s="188" t="s">
        <v>101</v>
      </c>
      <c r="C36" s="189"/>
      <c r="D36" s="189"/>
      <c r="E36" s="189"/>
      <c r="F36" s="189"/>
      <c r="G36" s="189"/>
      <c r="H36" s="88">
        <v>1401</v>
      </c>
      <c r="I36" s="89"/>
      <c r="J36" s="89"/>
      <c r="K36" s="89"/>
      <c r="L36" s="89"/>
      <c r="M36" s="8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ht="20.25" customHeight="1" x14ac:dyDescent="0.2">
      <c r="A37" s="192" t="s">
        <v>9</v>
      </c>
      <c r="B37" s="193" t="s">
        <v>80</v>
      </c>
      <c r="C37" s="194"/>
      <c r="D37" s="194"/>
      <c r="E37" s="194"/>
      <c r="F37" s="194"/>
      <c r="G37" s="194"/>
      <c r="H37" s="196" t="s">
        <v>10</v>
      </c>
      <c r="I37" s="184" t="s">
        <v>2</v>
      </c>
      <c r="J37" s="184" t="s">
        <v>3</v>
      </c>
      <c r="K37" s="191" t="s">
        <v>4</v>
      </c>
      <c r="L37" s="184" t="s">
        <v>5</v>
      </c>
      <c r="M37" s="198" t="s">
        <v>6</v>
      </c>
      <c r="N37" s="198" t="s">
        <v>7</v>
      </c>
      <c r="O37" s="184" t="s">
        <v>8</v>
      </c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ht="15.75" customHeight="1" x14ac:dyDescent="0.25">
      <c r="A38" s="185"/>
      <c r="B38" s="49" t="s">
        <v>81</v>
      </c>
      <c r="C38" s="49" t="s">
        <v>82</v>
      </c>
      <c r="D38" s="49" t="s">
        <v>83</v>
      </c>
      <c r="E38" s="49" t="s">
        <v>84</v>
      </c>
      <c r="F38" s="49" t="s">
        <v>85</v>
      </c>
      <c r="G38" s="49" t="s">
        <v>86</v>
      </c>
      <c r="H38" s="197"/>
      <c r="I38" s="185"/>
      <c r="J38" s="185"/>
      <c r="K38" s="185"/>
      <c r="L38" s="185"/>
      <c r="M38" s="185"/>
      <c r="N38" s="185"/>
      <c r="O38" s="185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</row>
    <row r="39" spans="1:26" ht="15.75" customHeight="1" x14ac:dyDescent="0.25">
      <c r="A39" s="49">
        <v>1401</v>
      </c>
      <c r="B39" s="50"/>
      <c r="C39" s="50"/>
      <c r="D39" s="50"/>
      <c r="E39" s="50"/>
      <c r="F39" s="50"/>
      <c r="G39" s="50"/>
      <c r="H39" s="82"/>
      <c r="I39" s="141"/>
      <c r="J39" s="142"/>
      <c r="K39" s="143"/>
      <c r="L39" s="133"/>
      <c r="M39" s="51">
        <f>B39</f>
        <v>0</v>
      </c>
      <c r="N39" s="134"/>
      <c r="O39" s="133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</row>
    <row r="40" spans="1:26" ht="15.75" customHeight="1" x14ac:dyDescent="0.25">
      <c r="A40" s="49">
        <v>1402</v>
      </c>
      <c r="B40" s="50"/>
      <c r="C40" s="50"/>
      <c r="D40" s="50"/>
      <c r="E40" s="50"/>
      <c r="F40" s="50"/>
      <c r="G40" s="50"/>
      <c r="H40" s="82"/>
      <c r="I40" s="144"/>
      <c r="J40" s="81"/>
      <c r="K40" s="145"/>
      <c r="L40" s="54" t="str">
        <f>IF(C40=0,"",C40/B39)</f>
        <v/>
      </c>
      <c r="M40" s="53"/>
      <c r="N40" s="54" t="str">
        <f t="shared" ref="N40:N44" si="2">IF(M40=0,"",M40/M39)</f>
        <v/>
      </c>
      <c r="O40" s="54" t="str">
        <f t="shared" ref="O40:O44" si="3">IF(M40=0,"",100%-N40)</f>
        <v/>
      </c>
      <c r="P40" s="8" t="e">
        <f>M40/M39</f>
        <v>#DIV/0!</v>
      </c>
      <c r="Q40" s="8" t="e">
        <f>100%-P40</f>
        <v>#DIV/0!</v>
      </c>
      <c r="R40" s="29"/>
      <c r="S40" s="29"/>
      <c r="T40" s="29"/>
      <c r="U40" s="29"/>
      <c r="V40" s="29"/>
      <c r="W40" s="29"/>
      <c r="X40" s="29"/>
      <c r="Y40" s="29"/>
      <c r="Z40" s="29"/>
    </row>
    <row r="41" spans="1:26" ht="15.75" customHeight="1" x14ac:dyDescent="0.25">
      <c r="A41" s="49">
        <v>1501</v>
      </c>
      <c r="B41" s="50"/>
      <c r="C41" s="50"/>
      <c r="D41" s="50"/>
      <c r="E41" s="50"/>
      <c r="F41" s="50"/>
      <c r="G41" s="50"/>
      <c r="H41" s="82"/>
      <c r="I41" s="144"/>
      <c r="J41" s="81"/>
      <c r="K41" s="145"/>
      <c r="L41" s="124" t="str">
        <f>IF(D41=0,"",D41/C40)</f>
        <v/>
      </c>
      <c r="M41" s="53"/>
      <c r="N41" s="124" t="str">
        <f t="shared" si="2"/>
        <v/>
      </c>
      <c r="O41" s="124" t="str">
        <f t="shared" si="3"/>
        <v/>
      </c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ht="15.75" customHeight="1" x14ac:dyDescent="0.25">
      <c r="A42" s="49">
        <v>1502</v>
      </c>
      <c r="B42" s="50"/>
      <c r="C42" s="50"/>
      <c r="D42" s="50"/>
      <c r="E42" s="50"/>
      <c r="F42" s="50"/>
      <c r="G42" s="50"/>
      <c r="H42" s="82"/>
      <c r="I42" s="144"/>
      <c r="J42" s="81"/>
      <c r="K42" s="145"/>
      <c r="L42" s="124" t="str">
        <f>IF(E42=0,"",E42/D41)</f>
        <v/>
      </c>
      <c r="M42" s="53"/>
      <c r="N42" s="124" t="str">
        <f t="shared" si="2"/>
        <v/>
      </c>
      <c r="O42" s="124" t="str">
        <f t="shared" si="3"/>
        <v/>
      </c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</row>
    <row r="43" spans="1:26" ht="15.75" customHeight="1" x14ac:dyDescent="0.25">
      <c r="A43" s="49">
        <v>1601</v>
      </c>
      <c r="B43" s="50"/>
      <c r="C43" s="50"/>
      <c r="D43" s="50"/>
      <c r="E43" s="50"/>
      <c r="F43" s="50">
        <v>6</v>
      </c>
      <c r="G43" s="50"/>
      <c r="H43" s="82"/>
      <c r="I43" s="144"/>
      <c r="J43" s="81"/>
      <c r="K43" s="145"/>
      <c r="L43" s="124"/>
      <c r="M43" s="53">
        <v>8</v>
      </c>
      <c r="N43" s="124"/>
      <c r="O43" s="124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ht="15.75" customHeight="1" x14ac:dyDescent="0.25">
      <c r="A44" s="49">
        <v>1602</v>
      </c>
      <c r="B44" s="50"/>
      <c r="C44" s="50"/>
      <c r="D44" s="50"/>
      <c r="E44" s="50"/>
      <c r="F44" s="50"/>
      <c r="G44" s="50">
        <v>6</v>
      </c>
      <c r="H44" s="82"/>
      <c r="I44" s="144"/>
      <c r="J44" s="81"/>
      <c r="K44" s="145"/>
      <c r="L44" s="124">
        <f>IF(G44=0,"",G44/F43)</f>
        <v>1</v>
      </c>
      <c r="M44" s="169">
        <v>8</v>
      </c>
      <c r="N44" s="124">
        <f t="shared" si="2"/>
        <v>1</v>
      </c>
      <c r="O44" s="124">
        <f t="shared" si="3"/>
        <v>0</v>
      </c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</row>
    <row r="45" spans="1:26" ht="15.75" customHeight="1" x14ac:dyDescent="0.25">
      <c r="A45" s="49">
        <v>1701</v>
      </c>
      <c r="B45" s="50"/>
      <c r="C45" s="50"/>
      <c r="D45" s="50"/>
      <c r="E45" s="50"/>
      <c r="F45" s="50"/>
      <c r="G45" s="50"/>
      <c r="H45" s="82"/>
      <c r="I45" s="144"/>
      <c r="J45" s="81"/>
      <c r="K45" s="137"/>
      <c r="L45" s="81"/>
      <c r="M45" s="169">
        <v>1</v>
      </c>
      <c r="N45" s="81"/>
      <c r="O45" s="7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spans="1:26" ht="15.75" customHeight="1" x14ac:dyDescent="0.25">
      <c r="A46" s="91" t="s">
        <v>105</v>
      </c>
      <c r="B46" s="50"/>
      <c r="C46" s="50"/>
      <c r="D46" s="50"/>
      <c r="E46" s="50"/>
      <c r="F46" s="50"/>
      <c r="G46" s="50"/>
      <c r="H46" s="82"/>
      <c r="I46" s="144"/>
      <c r="J46" s="81"/>
      <c r="K46" s="137"/>
      <c r="L46" s="81"/>
      <c r="M46" s="169"/>
      <c r="N46" s="81"/>
      <c r="O46" s="7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spans="1:26" ht="15.75" customHeight="1" x14ac:dyDescent="0.25">
      <c r="A47" s="91" t="s">
        <v>106</v>
      </c>
      <c r="B47" s="50"/>
      <c r="C47" s="50"/>
      <c r="D47" s="50"/>
      <c r="E47" s="50"/>
      <c r="F47" s="50"/>
      <c r="G47" s="50"/>
      <c r="H47" s="82"/>
      <c r="I47" s="144"/>
      <c r="J47" s="81"/>
      <c r="K47" s="137"/>
      <c r="L47" s="81"/>
      <c r="M47" s="169"/>
      <c r="N47" s="81"/>
      <c r="O47" s="7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ht="15.75" customHeight="1" x14ac:dyDescent="0.25">
      <c r="A48" s="91" t="s">
        <v>107</v>
      </c>
      <c r="B48" s="50"/>
      <c r="C48" s="50"/>
      <c r="D48" s="50"/>
      <c r="E48" s="50"/>
      <c r="F48" s="50"/>
      <c r="G48" s="50"/>
      <c r="H48" s="82"/>
      <c r="I48" s="146"/>
      <c r="J48" s="147"/>
      <c r="K48" s="148"/>
      <c r="L48" s="147"/>
      <c r="M48" s="169"/>
      <c r="N48" s="147"/>
      <c r="O48" s="52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spans="1:26" ht="18" customHeight="1" x14ac:dyDescent="0.25">
      <c r="A49" s="28"/>
      <c r="B49" s="220" t="s">
        <v>90</v>
      </c>
      <c r="C49" s="194"/>
      <c r="D49" s="194"/>
      <c r="E49" s="194"/>
      <c r="F49" s="194"/>
      <c r="G49" s="195"/>
      <c r="H49" s="59">
        <f>SUM(H39:H48)</f>
        <v>0</v>
      </c>
      <c r="I49" s="93" t="str">
        <f>IF(H47=0,"",H47/B39)</f>
        <v/>
      </c>
      <c r="J49" s="93" t="str">
        <f>IF(H49=0,"",H49/B39)</f>
        <v/>
      </c>
      <c r="K49" s="93" t="str">
        <f>IF(H47=0,"",J49-I49)</f>
        <v/>
      </c>
      <c r="L49" s="1"/>
      <c r="M49" s="29"/>
      <c r="N49" s="25"/>
      <c r="O49" s="1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spans="1:26" ht="12.75" customHeight="1" x14ac:dyDescent="0.2">
      <c r="A50" s="29"/>
      <c r="B50" s="29"/>
      <c r="C50" s="29"/>
      <c r="D50" s="29"/>
      <c r="E50" s="29"/>
      <c r="F50" s="29"/>
      <c r="G50" s="29"/>
      <c r="H50" s="135"/>
      <c r="I50" s="1"/>
      <c r="J50" s="1"/>
      <c r="K50" s="29"/>
      <c r="L50" s="1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</row>
    <row r="51" spans="1:26" ht="12.75" customHeight="1" x14ac:dyDescent="0.2">
      <c r="A51" s="29"/>
      <c r="B51" s="29"/>
      <c r="C51" s="29"/>
      <c r="D51" s="29"/>
      <c r="E51" s="29"/>
      <c r="F51" s="29"/>
      <c r="G51" s="29"/>
      <c r="H51" s="135"/>
      <c r="I51" s="1"/>
      <c r="J51" s="1"/>
      <c r="K51" s="29"/>
      <c r="L51" s="1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spans="1:26" ht="26.25" customHeight="1" x14ac:dyDescent="0.4">
      <c r="A52" s="33"/>
      <c r="B52" s="188" t="s">
        <v>101</v>
      </c>
      <c r="C52" s="189"/>
      <c r="D52" s="189"/>
      <c r="E52" s="189"/>
      <c r="F52" s="189"/>
      <c r="G52" s="189"/>
      <c r="H52" s="88">
        <v>1402</v>
      </c>
      <c r="I52" s="89"/>
      <c r="J52" s="89"/>
      <c r="K52" s="89"/>
      <c r="L52" s="89"/>
      <c r="M52" s="8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</row>
    <row r="53" spans="1:26" ht="20.25" customHeight="1" x14ac:dyDescent="0.2">
      <c r="A53" s="192" t="s">
        <v>9</v>
      </c>
      <c r="B53" s="193" t="s">
        <v>80</v>
      </c>
      <c r="C53" s="194"/>
      <c r="D53" s="194"/>
      <c r="E53" s="194"/>
      <c r="F53" s="194"/>
      <c r="G53" s="194"/>
      <c r="H53" s="196" t="s">
        <v>10</v>
      </c>
      <c r="I53" s="184" t="s">
        <v>2</v>
      </c>
      <c r="J53" s="184" t="s">
        <v>3</v>
      </c>
      <c r="K53" s="191" t="s">
        <v>4</v>
      </c>
      <c r="L53" s="184" t="s">
        <v>5</v>
      </c>
      <c r="M53" s="198" t="s">
        <v>6</v>
      </c>
      <c r="N53" s="198" t="s">
        <v>7</v>
      </c>
      <c r="O53" s="184" t="s">
        <v>8</v>
      </c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spans="1:26" ht="15.75" customHeight="1" x14ac:dyDescent="0.25">
      <c r="A54" s="185"/>
      <c r="B54" s="49" t="s">
        <v>81</v>
      </c>
      <c r="C54" s="49" t="s">
        <v>82</v>
      </c>
      <c r="D54" s="49" t="s">
        <v>83</v>
      </c>
      <c r="E54" s="49" t="s">
        <v>84</v>
      </c>
      <c r="F54" s="49" t="s">
        <v>85</v>
      </c>
      <c r="G54" s="49" t="s">
        <v>86</v>
      </c>
      <c r="H54" s="197"/>
      <c r="I54" s="185"/>
      <c r="J54" s="185"/>
      <c r="K54" s="185"/>
      <c r="L54" s="185"/>
      <c r="M54" s="185"/>
      <c r="N54" s="185"/>
      <c r="O54" s="185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</row>
    <row r="55" spans="1:26" ht="15.75" customHeight="1" x14ac:dyDescent="0.25">
      <c r="A55" s="49">
        <v>1402</v>
      </c>
      <c r="B55" s="50"/>
      <c r="C55" s="50"/>
      <c r="D55" s="50"/>
      <c r="E55" s="50"/>
      <c r="F55" s="50"/>
      <c r="G55" s="50"/>
      <c r="H55" s="82"/>
      <c r="I55" s="141"/>
      <c r="J55" s="142"/>
      <c r="K55" s="143"/>
      <c r="L55" s="133"/>
      <c r="M55" s="51">
        <f>B55</f>
        <v>0</v>
      </c>
      <c r="N55" s="134"/>
      <c r="O55" s="133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spans="1:26" ht="15.75" customHeight="1" x14ac:dyDescent="0.25">
      <c r="A56" s="49">
        <v>1501</v>
      </c>
      <c r="B56" s="50"/>
      <c r="C56" s="50"/>
      <c r="D56" s="50"/>
      <c r="E56" s="50"/>
      <c r="F56" s="50"/>
      <c r="G56" s="50"/>
      <c r="H56" s="82"/>
      <c r="I56" s="144"/>
      <c r="J56" s="81"/>
      <c r="K56" s="145"/>
      <c r="L56" s="54" t="str">
        <f>IF(C56=0,"",C56/B55)</f>
        <v/>
      </c>
      <c r="M56" s="53"/>
      <c r="N56" s="54" t="str">
        <f t="shared" ref="N56:N60" si="4">IF(M56=0,"",M56/M55)</f>
        <v/>
      </c>
      <c r="O56" s="54" t="str">
        <f t="shared" ref="O56:O60" si="5">IF(M56=0,"",100%-N56)</f>
        <v/>
      </c>
      <c r="P56" s="8" t="e">
        <f>M56/M55</f>
        <v>#DIV/0!</v>
      </c>
      <c r="Q56" s="8" t="e">
        <f>100%-P56</f>
        <v>#DIV/0!</v>
      </c>
      <c r="R56" s="29"/>
      <c r="S56" s="29"/>
      <c r="T56" s="29"/>
      <c r="U56" s="29"/>
      <c r="V56" s="29"/>
      <c r="W56" s="29"/>
      <c r="X56" s="29"/>
      <c r="Y56" s="29"/>
      <c r="Z56" s="29"/>
    </row>
    <row r="57" spans="1:26" ht="15.75" customHeight="1" x14ac:dyDescent="0.25">
      <c r="A57" s="49">
        <v>1502</v>
      </c>
      <c r="B57" s="50"/>
      <c r="C57" s="50"/>
      <c r="D57" s="50"/>
      <c r="E57" s="50"/>
      <c r="F57" s="50"/>
      <c r="G57" s="50"/>
      <c r="H57" s="82"/>
      <c r="I57" s="144"/>
      <c r="J57" s="81"/>
      <c r="K57" s="145"/>
      <c r="L57" s="124" t="str">
        <f>IF(D57=0,"",D57/C56)</f>
        <v/>
      </c>
      <c r="M57" s="53"/>
      <c r="N57" s="124" t="str">
        <f t="shared" si="4"/>
        <v/>
      </c>
      <c r="O57" s="124" t="str">
        <f t="shared" si="5"/>
        <v/>
      </c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spans="1:26" ht="15.75" customHeight="1" x14ac:dyDescent="0.25">
      <c r="A58" s="49">
        <v>1601</v>
      </c>
      <c r="B58" s="50"/>
      <c r="C58" s="50"/>
      <c r="D58" s="50"/>
      <c r="E58" s="50">
        <v>339</v>
      </c>
      <c r="F58" s="50"/>
      <c r="G58" s="50"/>
      <c r="H58" s="82"/>
      <c r="I58" s="144"/>
      <c r="J58" s="81"/>
      <c r="K58" s="145"/>
      <c r="L58" s="124"/>
      <c r="M58" s="53">
        <v>342</v>
      </c>
      <c r="N58" s="124"/>
      <c r="O58" s="124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spans="1:26" ht="15.75" customHeight="1" x14ac:dyDescent="0.25">
      <c r="A59" s="49">
        <v>1602</v>
      </c>
      <c r="B59" s="50"/>
      <c r="C59" s="50"/>
      <c r="D59" s="50"/>
      <c r="E59" s="50"/>
      <c r="F59" s="50">
        <v>318</v>
      </c>
      <c r="G59" s="50"/>
      <c r="H59" s="82"/>
      <c r="I59" s="144"/>
      <c r="J59" s="81"/>
      <c r="K59" s="145"/>
      <c r="L59" s="124">
        <f>IF(F59=0,"",F59/E58)</f>
        <v>0.93805309734513276</v>
      </c>
      <c r="M59" s="53">
        <v>321</v>
      </c>
      <c r="N59" s="124">
        <f t="shared" si="4"/>
        <v>0.93859649122807021</v>
      </c>
      <c r="O59" s="124">
        <f t="shared" si="5"/>
        <v>6.1403508771929793E-2</v>
      </c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</row>
    <row r="60" spans="1:26" ht="15.75" customHeight="1" x14ac:dyDescent="0.25">
      <c r="A60" s="49">
        <v>1701</v>
      </c>
      <c r="B60" s="50"/>
      <c r="C60" s="50"/>
      <c r="D60" s="50"/>
      <c r="E60" s="50"/>
      <c r="F60" s="50"/>
      <c r="G60" s="50">
        <v>7</v>
      </c>
      <c r="H60" s="82"/>
      <c r="I60" s="144"/>
      <c r="J60" s="81"/>
      <c r="K60" s="145"/>
      <c r="L60" s="124">
        <f>IF(G60=0,"",G60/F59)</f>
        <v>2.20125786163522E-2</v>
      </c>
      <c r="M60" s="169">
        <v>32</v>
      </c>
      <c r="N60" s="124">
        <f t="shared" si="4"/>
        <v>9.9688473520249218E-2</v>
      </c>
      <c r="O60" s="124">
        <f t="shared" si="5"/>
        <v>0.90031152647975077</v>
      </c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spans="1:26" ht="15.75" customHeight="1" x14ac:dyDescent="0.25">
      <c r="A61" s="49" t="s">
        <v>105</v>
      </c>
      <c r="B61" s="50"/>
      <c r="C61" s="50"/>
      <c r="D61" s="50"/>
      <c r="E61" s="50"/>
      <c r="F61" s="50"/>
      <c r="G61" s="50">
        <v>1</v>
      </c>
      <c r="H61" s="82"/>
      <c r="I61" s="144"/>
      <c r="J61" s="81"/>
      <c r="K61" s="137"/>
      <c r="L61" s="81"/>
      <c r="M61" s="169">
        <v>1</v>
      </c>
      <c r="N61" s="81"/>
      <c r="O61" s="7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</row>
    <row r="62" spans="1:26" ht="15.75" customHeight="1" x14ac:dyDescent="0.25">
      <c r="A62" s="49" t="s">
        <v>106</v>
      </c>
      <c r="B62" s="50"/>
      <c r="C62" s="50"/>
      <c r="D62" s="50"/>
      <c r="E62" s="50"/>
      <c r="F62" s="50"/>
      <c r="G62" s="50">
        <v>1</v>
      </c>
      <c r="H62" s="82"/>
      <c r="I62" s="144"/>
      <c r="J62" s="81"/>
      <c r="K62" s="137"/>
      <c r="L62" s="81"/>
      <c r="M62" s="169">
        <v>1</v>
      </c>
      <c r="N62" s="81"/>
      <c r="O62" s="7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</row>
    <row r="63" spans="1:26" ht="15.75" customHeight="1" x14ac:dyDescent="0.25">
      <c r="A63" s="91" t="s">
        <v>107</v>
      </c>
      <c r="B63" s="50"/>
      <c r="C63" s="50"/>
      <c r="D63" s="50"/>
      <c r="E63" s="50"/>
      <c r="F63" s="50"/>
      <c r="G63" s="50">
        <v>1</v>
      </c>
      <c r="H63" s="82"/>
      <c r="I63" s="144"/>
      <c r="J63" s="81"/>
      <c r="K63" s="137"/>
      <c r="L63" s="81"/>
      <c r="M63" s="169">
        <v>1</v>
      </c>
      <c r="N63" s="81"/>
      <c r="O63" s="7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</row>
    <row r="64" spans="1:26" ht="15.75" customHeight="1" x14ac:dyDescent="0.25">
      <c r="A64" s="91" t="s">
        <v>108</v>
      </c>
      <c r="B64" s="50"/>
      <c r="C64" s="50"/>
      <c r="D64" s="50"/>
      <c r="E64" s="50"/>
      <c r="F64" s="50"/>
      <c r="G64" s="50"/>
      <c r="H64" s="82"/>
      <c r="I64" s="146"/>
      <c r="J64" s="147"/>
      <c r="K64" s="148"/>
      <c r="L64" s="147"/>
      <c r="M64" s="169"/>
      <c r="N64" s="147"/>
      <c r="O64" s="52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</row>
    <row r="65" spans="1:26" ht="18" customHeight="1" x14ac:dyDescent="0.25">
      <c r="A65" s="28"/>
      <c r="B65" s="220" t="s">
        <v>90</v>
      </c>
      <c r="C65" s="194"/>
      <c r="D65" s="194"/>
      <c r="E65" s="194"/>
      <c r="F65" s="194"/>
      <c r="G65" s="195"/>
      <c r="H65" s="59">
        <f>SUM(H55:H64)</f>
        <v>0</v>
      </c>
      <c r="I65" s="93" t="str">
        <f>IF(H63=0,"",H63/B55)</f>
        <v/>
      </c>
      <c r="J65" s="93" t="str">
        <f>IF(H65=0,"",H65/B55)</f>
        <v/>
      </c>
      <c r="K65" s="93" t="str">
        <f>IF(H63=0,"",J65-I65)</f>
        <v/>
      </c>
      <c r="L65" s="1"/>
      <c r="M65" s="29"/>
      <c r="N65" s="25"/>
      <c r="O65" s="1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</row>
    <row r="66" spans="1:26" ht="12.75" customHeight="1" x14ac:dyDescent="0.2">
      <c r="A66" s="29"/>
      <c r="B66" s="29"/>
      <c r="C66" s="29"/>
      <c r="D66" s="29"/>
      <c r="E66" s="29"/>
      <c r="F66" s="29"/>
      <c r="G66" s="29"/>
      <c r="H66" s="135"/>
      <c r="I66" s="1"/>
      <c r="J66" s="1"/>
      <c r="K66" s="29"/>
      <c r="L66" s="1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</row>
    <row r="67" spans="1:26" ht="12.75" customHeight="1" x14ac:dyDescent="0.2">
      <c r="A67" s="29"/>
      <c r="B67" s="29"/>
      <c r="C67" s="29"/>
      <c r="D67" s="29"/>
      <c r="E67" s="29"/>
      <c r="F67" s="29"/>
      <c r="G67" s="29"/>
      <c r="H67" s="135"/>
      <c r="I67" s="1"/>
      <c r="J67" s="1"/>
      <c r="K67" s="29"/>
      <c r="L67" s="1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</row>
    <row r="68" spans="1:26" ht="26.25" customHeight="1" x14ac:dyDescent="0.4">
      <c r="A68" s="33"/>
      <c r="B68" s="221" t="s">
        <v>101</v>
      </c>
      <c r="C68" s="204"/>
      <c r="D68" s="204"/>
      <c r="E68" s="204"/>
      <c r="F68" s="204"/>
      <c r="G68" s="204"/>
      <c r="H68" s="166">
        <v>1501</v>
      </c>
      <c r="I68" s="170" t="s">
        <v>121</v>
      </c>
      <c r="J68" s="167"/>
      <c r="K68" s="170"/>
      <c r="L68" s="167"/>
      <c r="M68" s="167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</row>
    <row r="69" spans="1:26" ht="12.75" customHeight="1" x14ac:dyDescent="0.2">
      <c r="A69" s="29"/>
      <c r="B69" s="29"/>
      <c r="C69" s="29"/>
      <c r="D69" s="29"/>
      <c r="E69" s="29"/>
      <c r="F69" s="29"/>
      <c r="G69" s="29"/>
      <c r="H69" s="135"/>
      <c r="I69" s="1"/>
      <c r="J69" s="1"/>
      <c r="K69" s="29"/>
      <c r="L69" s="1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</row>
    <row r="70" spans="1:26" ht="12.75" customHeight="1" x14ac:dyDescent="0.2">
      <c r="A70" s="29"/>
      <c r="B70" s="29"/>
      <c r="C70" s="29"/>
      <c r="D70" s="29"/>
      <c r="E70" s="29"/>
      <c r="F70" s="29"/>
      <c r="G70" s="29"/>
      <c r="H70" s="135"/>
      <c r="I70" s="1"/>
      <c r="J70" s="1"/>
      <c r="K70" s="29"/>
      <c r="L70" s="1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</row>
    <row r="71" spans="1:26" ht="26.25" customHeight="1" x14ac:dyDescent="0.4">
      <c r="A71" s="33"/>
      <c r="B71" s="188" t="s">
        <v>101</v>
      </c>
      <c r="C71" s="189"/>
      <c r="D71" s="189"/>
      <c r="E71" s="189"/>
      <c r="F71" s="189"/>
      <c r="G71" s="189"/>
      <c r="H71" s="88">
        <v>1502</v>
      </c>
      <c r="I71" s="89"/>
      <c r="J71" s="89"/>
      <c r="K71" s="89"/>
      <c r="L71" s="89"/>
      <c r="M71" s="8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</row>
    <row r="72" spans="1:26" ht="20.25" customHeight="1" x14ac:dyDescent="0.2">
      <c r="A72" s="192" t="s">
        <v>9</v>
      </c>
      <c r="B72" s="193" t="s">
        <v>80</v>
      </c>
      <c r="C72" s="194"/>
      <c r="D72" s="194"/>
      <c r="E72" s="194"/>
      <c r="F72" s="194"/>
      <c r="G72" s="194"/>
      <c r="H72" s="196" t="s">
        <v>10</v>
      </c>
      <c r="I72" s="184" t="s">
        <v>2</v>
      </c>
      <c r="J72" s="184" t="s">
        <v>3</v>
      </c>
      <c r="K72" s="191" t="s">
        <v>4</v>
      </c>
      <c r="L72" s="184" t="s">
        <v>5</v>
      </c>
      <c r="M72" s="198" t="s">
        <v>6</v>
      </c>
      <c r="N72" s="198" t="s">
        <v>7</v>
      </c>
      <c r="O72" s="184" t="s">
        <v>8</v>
      </c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</row>
    <row r="73" spans="1:26" ht="15.75" customHeight="1" x14ac:dyDescent="0.25">
      <c r="A73" s="185"/>
      <c r="B73" s="49" t="s">
        <v>81</v>
      </c>
      <c r="C73" s="49" t="s">
        <v>82</v>
      </c>
      <c r="D73" s="49" t="s">
        <v>83</v>
      </c>
      <c r="E73" s="49" t="s">
        <v>84</v>
      </c>
      <c r="F73" s="49" t="s">
        <v>85</v>
      </c>
      <c r="G73" s="49" t="s">
        <v>86</v>
      </c>
      <c r="H73" s="197"/>
      <c r="I73" s="185"/>
      <c r="J73" s="185"/>
      <c r="K73" s="185"/>
      <c r="L73" s="185"/>
      <c r="M73" s="185"/>
      <c r="N73" s="185"/>
      <c r="O73" s="185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</row>
    <row r="74" spans="1:26" ht="15.75" customHeight="1" x14ac:dyDescent="0.25">
      <c r="A74" s="49">
        <v>1502</v>
      </c>
      <c r="B74" s="50">
        <v>574</v>
      </c>
      <c r="C74" s="50"/>
      <c r="D74" s="50"/>
      <c r="E74" s="50"/>
      <c r="F74" s="50"/>
      <c r="G74" s="50"/>
      <c r="H74" s="82"/>
      <c r="I74" s="141"/>
      <c r="J74" s="142"/>
      <c r="K74" s="143"/>
      <c r="L74" s="133"/>
      <c r="M74" s="51">
        <f>B74</f>
        <v>574</v>
      </c>
      <c r="N74" s="134"/>
      <c r="O74" s="133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</row>
    <row r="75" spans="1:26" ht="15.75" customHeight="1" x14ac:dyDescent="0.25">
      <c r="A75" s="49">
        <v>1601</v>
      </c>
      <c r="B75" s="50"/>
      <c r="C75" s="50">
        <v>471</v>
      </c>
      <c r="D75" s="50"/>
      <c r="E75" s="50"/>
      <c r="F75" s="50"/>
      <c r="G75" s="50"/>
      <c r="H75" s="82"/>
      <c r="I75" s="144"/>
      <c r="J75" s="81"/>
      <c r="K75" s="145"/>
      <c r="L75" s="54">
        <f>IF(C75=0,"",C75/B74)</f>
        <v>0.82055749128919864</v>
      </c>
      <c r="M75" s="53">
        <v>473</v>
      </c>
      <c r="N75" s="54">
        <f t="shared" ref="N75:N79" si="6">IF(M75=0,"",M75/M74)</f>
        <v>0.8240418118466899</v>
      </c>
      <c r="O75" s="54">
        <f t="shared" ref="O75:O79" si="7">IF(M75=0,"",100%-N75)</f>
        <v>0.1759581881533101</v>
      </c>
      <c r="P75" s="8">
        <f>M75/M74</f>
        <v>0.8240418118466899</v>
      </c>
      <c r="Q75" s="8">
        <f>100%-P75</f>
        <v>0.1759581881533101</v>
      </c>
      <c r="R75" s="29"/>
      <c r="S75" s="29"/>
      <c r="T75" s="29"/>
      <c r="U75" s="29"/>
      <c r="V75" s="29"/>
      <c r="W75" s="29"/>
      <c r="X75" s="29"/>
      <c r="Y75" s="29"/>
      <c r="Z75" s="29"/>
    </row>
    <row r="76" spans="1:26" ht="15.75" customHeight="1" x14ac:dyDescent="0.25">
      <c r="A76" s="49">
        <v>1602</v>
      </c>
      <c r="B76" s="50"/>
      <c r="C76" s="50"/>
      <c r="D76" s="50">
        <v>447</v>
      </c>
      <c r="E76" s="50"/>
      <c r="F76" s="50"/>
      <c r="G76" s="50"/>
      <c r="H76" s="82"/>
      <c r="I76" s="144"/>
      <c r="J76" s="81"/>
      <c r="K76" s="145"/>
      <c r="L76" s="124">
        <f>IF(D76=0,"",D76/C75)</f>
        <v>0.94904458598726116</v>
      </c>
      <c r="M76" s="53">
        <v>444</v>
      </c>
      <c r="N76" s="124">
        <f t="shared" si="6"/>
        <v>0.93868921775898517</v>
      </c>
      <c r="O76" s="124">
        <f t="shared" si="7"/>
        <v>6.1310782241014827E-2</v>
      </c>
      <c r="P76" s="29"/>
      <c r="Q76" s="35">
        <f>M76/M74</f>
        <v>0.77351916376306618</v>
      </c>
      <c r="R76" s="29"/>
      <c r="S76" s="29"/>
      <c r="T76" s="29"/>
      <c r="U76" s="29"/>
      <c r="V76" s="29"/>
      <c r="W76" s="29"/>
      <c r="X76" s="29"/>
      <c r="Y76" s="29"/>
      <c r="Z76" s="29"/>
    </row>
    <row r="77" spans="1:26" ht="15.75" customHeight="1" x14ac:dyDescent="0.25">
      <c r="A77" s="49">
        <v>1701</v>
      </c>
      <c r="B77" s="50"/>
      <c r="C77" s="50"/>
      <c r="D77" s="50"/>
      <c r="E77" s="50">
        <v>411</v>
      </c>
      <c r="F77" s="50"/>
      <c r="G77" s="50"/>
      <c r="H77" s="82"/>
      <c r="I77" s="144"/>
      <c r="J77" s="81"/>
      <c r="K77" s="145"/>
      <c r="L77" s="124">
        <f>IF(E77=0,"",E77/D76)</f>
        <v>0.91946308724832215</v>
      </c>
      <c r="M77" s="53">
        <v>430</v>
      </c>
      <c r="N77" s="124">
        <f t="shared" si="6"/>
        <v>0.96846846846846846</v>
      </c>
      <c r="O77" s="124">
        <f t="shared" si="7"/>
        <v>3.1531531531531543E-2</v>
      </c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</row>
    <row r="78" spans="1:26" ht="15.75" customHeight="1" x14ac:dyDescent="0.25">
      <c r="A78" s="49" t="s">
        <v>105</v>
      </c>
      <c r="B78" s="50"/>
      <c r="C78" s="50"/>
      <c r="D78" s="50"/>
      <c r="E78" s="50"/>
      <c r="F78" s="50">
        <v>176</v>
      </c>
      <c r="G78" s="50"/>
      <c r="H78" s="82"/>
      <c r="I78" s="144"/>
      <c r="J78" s="81"/>
      <c r="K78" s="145"/>
      <c r="L78" s="124">
        <f>IF(F78=0,"",F78/E77)</f>
        <v>0.42822384428223842</v>
      </c>
      <c r="M78" s="53">
        <v>222</v>
      </c>
      <c r="N78" s="124">
        <f t="shared" si="6"/>
        <v>0.51627906976744187</v>
      </c>
      <c r="O78" s="124">
        <f t="shared" si="7"/>
        <v>0.48372093023255813</v>
      </c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</row>
    <row r="79" spans="1:26" ht="15.75" customHeight="1" x14ac:dyDescent="0.25">
      <c r="A79" s="49" t="s">
        <v>106</v>
      </c>
      <c r="B79" s="50"/>
      <c r="C79" s="50"/>
      <c r="D79" s="50"/>
      <c r="E79" s="50"/>
      <c r="F79" s="50"/>
      <c r="G79" s="50">
        <v>176</v>
      </c>
      <c r="H79" s="82">
        <v>84</v>
      </c>
      <c r="I79" s="144"/>
      <c r="J79" s="81"/>
      <c r="K79" s="145"/>
      <c r="L79" s="124">
        <f>IF(G79=0,"",G79/F78)</f>
        <v>1</v>
      </c>
      <c r="M79" s="169">
        <v>222</v>
      </c>
      <c r="N79" s="124">
        <f t="shared" si="6"/>
        <v>1</v>
      </c>
      <c r="O79" s="124">
        <f t="shared" si="7"/>
        <v>0</v>
      </c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</row>
    <row r="80" spans="1:26" ht="15.75" customHeight="1" x14ac:dyDescent="0.25">
      <c r="A80" s="49">
        <v>1802</v>
      </c>
      <c r="B80" s="50"/>
      <c r="C80" s="50"/>
      <c r="D80" s="50"/>
      <c r="E80" s="50"/>
      <c r="F80" s="50"/>
      <c r="G80" s="50">
        <v>17</v>
      </c>
      <c r="H80" s="82">
        <v>4</v>
      </c>
      <c r="I80" s="144"/>
      <c r="J80" s="81"/>
      <c r="K80" s="137"/>
      <c r="L80" s="81"/>
      <c r="M80" s="169">
        <v>37</v>
      </c>
      <c r="N80" s="81"/>
      <c r="O80" s="7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</row>
    <row r="81" spans="1:26" ht="15.75" customHeight="1" x14ac:dyDescent="0.25">
      <c r="A81" s="91" t="s">
        <v>108</v>
      </c>
      <c r="B81" s="50"/>
      <c r="C81" s="50"/>
      <c r="D81" s="50"/>
      <c r="E81" s="50"/>
      <c r="F81" s="50"/>
      <c r="G81" s="50">
        <v>6</v>
      </c>
      <c r="H81" s="82">
        <v>6</v>
      </c>
      <c r="I81" s="144"/>
      <c r="J81" s="81"/>
      <c r="K81" s="137"/>
      <c r="L81" s="81"/>
      <c r="M81" s="169">
        <v>8</v>
      </c>
      <c r="N81" s="81"/>
      <c r="O81" s="7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</row>
    <row r="82" spans="1:26" ht="15.75" customHeight="1" x14ac:dyDescent="0.25">
      <c r="A82" s="91" t="s">
        <v>109</v>
      </c>
      <c r="B82" s="50"/>
      <c r="C82" s="50"/>
      <c r="D82" s="50"/>
      <c r="E82" s="50"/>
      <c r="F82" s="50"/>
      <c r="G82" s="50"/>
      <c r="H82" s="82"/>
      <c r="I82" s="144"/>
      <c r="J82" s="81"/>
      <c r="K82" s="137"/>
      <c r="L82" s="81"/>
      <c r="M82" s="169"/>
      <c r="N82" s="81"/>
      <c r="O82" s="7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</row>
    <row r="83" spans="1:26" ht="15.75" customHeight="1" x14ac:dyDescent="0.25">
      <c r="A83" s="91" t="s">
        <v>110</v>
      </c>
      <c r="B83" s="50"/>
      <c r="C83" s="50"/>
      <c r="D83" s="50"/>
      <c r="E83" s="50"/>
      <c r="F83" s="50"/>
      <c r="G83" s="50"/>
      <c r="H83" s="82"/>
      <c r="I83" s="146"/>
      <c r="J83" s="147"/>
      <c r="K83" s="148"/>
      <c r="L83" s="147"/>
      <c r="M83" s="169"/>
      <c r="N83" s="147"/>
      <c r="O83" s="52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</row>
    <row r="84" spans="1:26" ht="18" customHeight="1" x14ac:dyDescent="0.25">
      <c r="A84" s="28"/>
      <c r="B84" s="220" t="s">
        <v>90</v>
      </c>
      <c r="C84" s="194"/>
      <c r="D84" s="194"/>
      <c r="E84" s="194"/>
      <c r="F84" s="194"/>
      <c r="G84" s="195"/>
      <c r="H84" s="59">
        <f>SUM(H74:H83)</f>
        <v>94</v>
      </c>
      <c r="I84" s="93">
        <f>H79/B74</f>
        <v>0.14634146341463414</v>
      </c>
      <c r="J84" s="93">
        <f>H84/B74</f>
        <v>0.16376306620209058</v>
      </c>
      <c r="K84" s="93">
        <f>(J84-I84)</f>
        <v>1.7421602787456442E-2</v>
      </c>
      <c r="L84" s="1"/>
      <c r="M84" s="29"/>
      <c r="N84" s="25"/>
      <c r="O84" s="1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</row>
    <row r="85" spans="1:26" ht="12.75" customHeight="1" x14ac:dyDescent="0.2">
      <c r="A85" s="29"/>
      <c r="B85" s="29"/>
      <c r="C85" s="29"/>
      <c r="D85" s="29"/>
      <c r="E85" s="29"/>
      <c r="F85" s="29"/>
      <c r="G85" s="29"/>
      <c r="H85" s="135"/>
      <c r="I85" s="1"/>
      <c r="J85" s="1"/>
      <c r="K85" s="29"/>
      <c r="L85" s="1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</row>
    <row r="86" spans="1:26" ht="12.75" customHeight="1" x14ac:dyDescent="0.2">
      <c r="A86" s="29"/>
      <c r="B86" s="29"/>
      <c r="C86" s="29"/>
      <c r="D86" s="29"/>
      <c r="E86" s="29"/>
      <c r="F86" s="29"/>
      <c r="G86" s="29"/>
      <c r="H86" s="135"/>
      <c r="I86" s="1"/>
      <c r="J86" s="1"/>
      <c r="K86" s="29"/>
      <c r="L86" s="1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</row>
    <row r="87" spans="1:26" ht="26.25" customHeight="1" x14ac:dyDescent="0.4">
      <c r="A87" s="33"/>
      <c r="B87" s="188" t="s">
        <v>101</v>
      </c>
      <c r="C87" s="189"/>
      <c r="D87" s="189"/>
      <c r="E87" s="189"/>
      <c r="F87" s="189"/>
      <c r="G87" s="189"/>
      <c r="H87" s="88">
        <v>1601</v>
      </c>
      <c r="I87" s="89"/>
      <c r="J87" s="89"/>
      <c r="K87" s="89"/>
      <c r="L87" s="89"/>
      <c r="M87" s="8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</row>
    <row r="88" spans="1:26" ht="20.25" customHeight="1" x14ac:dyDescent="0.2">
      <c r="A88" s="192" t="s">
        <v>9</v>
      </c>
      <c r="B88" s="193" t="s">
        <v>80</v>
      </c>
      <c r="C88" s="194"/>
      <c r="D88" s="194"/>
      <c r="E88" s="194"/>
      <c r="F88" s="194"/>
      <c r="G88" s="194"/>
      <c r="H88" s="196" t="s">
        <v>10</v>
      </c>
      <c r="I88" s="184" t="s">
        <v>2</v>
      </c>
      <c r="J88" s="184" t="s">
        <v>3</v>
      </c>
      <c r="K88" s="191" t="s">
        <v>4</v>
      </c>
      <c r="L88" s="184" t="s">
        <v>5</v>
      </c>
      <c r="M88" s="198" t="s">
        <v>6</v>
      </c>
      <c r="N88" s="198" t="s">
        <v>7</v>
      </c>
      <c r="O88" s="184" t="s">
        <v>8</v>
      </c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</row>
    <row r="89" spans="1:26" ht="15.75" customHeight="1" x14ac:dyDescent="0.25">
      <c r="A89" s="185"/>
      <c r="B89" s="49" t="s">
        <v>81</v>
      </c>
      <c r="C89" s="49" t="s">
        <v>82</v>
      </c>
      <c r="D89" s="49" t="s">
        <v>83</v>
      </c>
      <c r="E89" s="49" t="s">
        <v>84</v>
      </c>
      <c r="F89" s="49" t="s">
        <v>85</v>
      </c>
      <c r="G89" s="49" t="s">
        <v>86</v>
      </c>
      <c r="H89" s="197"/>
      <c r="I89" s="185"/>
      <c r="J89" s="185"/>
      <c r="K89" s="185"/>
      <c r="L89" s="185"/>
      <c r="M89" s="185"/>
      <c r="N89" s="185"/>
      <c r="O89" s="185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</row>
    <row r="90" spans="1:26" ht="15.75" customHeight="1" x14ac:dyDescent="0.25">
      <c r="A90" s="49">
        <v>1601</v>
      </c>
      <c r="B90" s="50">
        <v>61</v>
      </c>
      <c r="C90" s="50"/>
      <c r="D90" s="50"/>
      <c r="E90" s="50"/>
      <c r="F90" s="50"/>
      <c r="G90" s="50"/>
      <c r="H90" s="82"/>
      <c r="I90" s="141"/>
      <c r="J90" s="142"/>
      <c r="K90" s="143"/>
      <c r="L90" s="133"/>
      <c r="M90" s="51">
        <f>B90</f>
        <v>61</v>
      </c>
      <c r="N90" s="134"/>
      <c r="O90" s="133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</row>
    <row r="91" spans="1:26" ht="15.75" customHeight="1" x14ac:dyDescent="0.25">
      <c r="A91" s="49">
        <v>1602</v>
      </c>
      <c r="B91" s="50"/>
      <c r="C91" s="50">
        <v>44</v>
      </c>
      <c r="D91" s="50"/>
      <c r="E91" s="50"/>
      <c r="F91" s="50"/>
      <c r="G91" s="50"/>
      <c r="H91" s="82"/>
      <c r="I91" s="144"/>
      <c r="J91" s="81"/>
      <c r="K91" s="145"/>
      <c r="L91" s="54">
        <f>IF(C91=0,"",C91/B90)</f>
        <v>0.72131147540983609</v>
      </c>
      <c r="M91" s="53">
        <v>44</v>
      </c>
      <c r="N91" s="54">
        <f t="shared" ref="N91:N95" si="8">IF(M91=0,"",M91/M90)</f>
        <v>0.72131147540983609</v>
      </c>
      <c r="O91" s="54">
        <f t="shared" ref="O91:O95" si="9">IF(M91=0,"",100%-N91)</f>
        <v>0.27868852459016391</v>
      </c>
      <c r="P91" s="8">
        <f>M91/M90</f>
        <v>0.72131147540983609</v>
      </c>
      <c r="Q91" s="8">
        <f>100%-P91</f>
        <v>0.27868852459016391</v>
      </c>
      <c r="R91" s="29"/>
      <c r="S91" s="29"/>
      <c r="T91" s="29"/>
      <c r="U91" s="29"/>
      <c r="V91" s="29"/>
      <c r="W91" s="29"/>
      <c r="X91" s="29"/>
      <c r="Y91" s="29"/>
      <c r="Z91" s="29"/>
    </row>
    <row r="92" spans="1:26" ht="15.75" customHeight="1" x14ac:dyDescent="0.25">
      <c r="A92" s="49">
        <v>1701</v>
      </c>
      <c r="B92" s="50"/>
      <c r="C92" s="50"/>
      <c r="D92" s="50">
        <v>28</v>
      </c>
      <c r="E92" s="50"/>
      <c r="F92" s="50"/>
      <c r="G92" s="50"/>
      <c r="H92" s="82"/>
      <c r="I92" s="144"/>
      <c r="J92" s="81"/>
      <c r="K92" s="145"/>
      <c r="L92" s="124">
        <f>IF(D92=0,"",D92/C91)</f>
        <v>0.63636363636363635</v>
      </c>
      <c r="M92" s="53">
        <v>34</v>
      </c>
      <c r="N92" s="124">
        <f t="shared" si="8"/>
        <v>0.77272727272727271</v>
      </c>
      <c r="O92" s="124">
        <f t="shared" si="9"/>
        <v>0.22727272727272729</v>
      </c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</row>
    <row r="93" spans="1:26" ht="15.75" customHeight="1" x14ac:dyDescent="0.25">
      <c r="A93" s="49" t="s">
        <v>105</v>
      </c>
      <c r="B93" s="50"/>
      <c r="C93" s="50"/>
      <c r="D93" s="50"/>
      <c r="E93" s="50">
        <v>23</v>
      </c>
      <c r="F93" s="50"/>
      <c r="G93" s="50"/>
      <c r="H93" s="82"/>
      <c r="I93" s="144"/>
      <c r="J93" s="81"/>
      <c r="K93" s="145"/>
      <c r="L93" s="124">
        <f>IF(E93=0,"",E93/D92)</f>
        <v>0.8214285714285714</v>
      </c>
      <c r="M93" s="53">
        <v>25</v>
      </c>
      <c r="N93" s="124">
        <f t="shared" si="8"/>
        <v>0.73529411764705888</v>
      </c>
      <c r="O93" s="124">
        <f t="shared" si="9"/>
        <v>0.26470588235294112</v>
      </c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</row>
    <row r="94" spans="1:26" ht="15.75" customHeight="1" x14ac:dyDescent="0.25">
      <c r="A94" s="49" t="s">
        <v>106</v>
      </c>
      <c r="B94" s="50"/>
      <c r="C94" s="50"/>
      <c r="D94" s="50"/>
      <c r="E94" s="50"/>
      <c r="F94" s="50">
        <v>23</v>
      </c>
      <c r="G94" s="50"/>
      <c r="H94" s="82"/>
      <c r="I94" s="144"/>
      <c r="J94" s="81"/>
      <c r="K94" s="145"/>
      <c r="L94" s="124">
        <f>IF(F94=0,"",F94/E93)</f>
        <v>1</v>
      </c>
      <c r="M94" s="53">
        <v>25</v>
      </c>
      <c r="N94" s="124">
        <f t="shared" si="8"/>
        <v>1</v>
      </c>
      <c r="O94" s="124">
        <f t="shared" si="9"/>
        <v>0</v>
      </c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</row>
    <row r="95" spans="1:26" ht="15.75" customHeight="1" x14ac:dyDescent="0.25">
      <c r="A95" s="49" t="s">
        <v>107</v>
      </c>
      <c r="B95" s="50"/>
      <c r="C95" s="50"/>
      <c r="D95" s="50"/>
      <c r="E95" s="50"/>
      <c r="F95" s="50"/>
      <c r="G95" s="50">
        <v>12</v>
      </c>
      <c r="H95" s="82"/>
      <c r="I95" s="144"/>
      <c r="J95" s="81"/>
      <c r="K95" s="145"/>
      <c r="L95" s="124">
        <f>IF(G95=0,"",G95/F94)</f>
        <v>0.52173913043478259</v>
      </c>
      <c r="M95" s="169">
        <v>15</v>
      </c>
      <c r="N95" s="124">
        <f t="shared" si="8"/>
        <v>0.6</v>
      </c>
      <c r="O95" s="124">
        <f t="shared" si="9"/>
        <v>0.4</v>
      </c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</row>
    <row r="96" spans="1:26" ht="15.75" customHeight="1" x14ac:dyDescent="0.25">
      <c r="A96" s="49">
        <v>1901</v>
      </c>
      <c r="B96" s="50"/>
      <c r="C96" s="50"/>
      <c r="D96" s="50"/>
      <c r="E96" s="50"/>
      <c r="F96" s="50"/>
      <c r="G96" s="50"/>
      <c r="H96" s="82"/>
      <c r="I96" s="144"/>
      <c r="J96" s="81"/>
      <c r="K96" s="137"/>
      <c r="L96" s="81"/>
      <c r="M96" s="169"/>
      <c r="N96" s="81"/>
      <c r="O96" s="7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</row>
    <row r="97" spans="1:26" ht="15.75" customHeight="1" x14ac:dyDescent="0.25">
      <c r="A97" s="91" t="s">
        <v>109</v>
      </c>
      <c r="B97" s="50"/>
      <c r="C97" s="50"/>
      <c r="D97" s="50"/>
      <c r="E97" s="50"/>
      <c r="F97" s="50"/>
      <c r="G97" s="50"/>
      <c r="H97" s="82"/>
      <c r="I97" s="144"/>
      <c r="J97" s="81"/>
      <c r="K97" s="137"/>
      <c r="L97" s="81"/>
      <c r="M97" s="169"/>
      <c r="N97" s="81"/>
      <c r="O97" s="7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</row>
    <row r="98" spans="1:26" ht="15.75" customHeight="1" x14ac:dyDescent="0.25">
      <c r="A98" s="91" t="s">
        <v>110</v>
      </c>
      <c r="B98" s="50"/>
      <c r="C98" s="50"/>
      <c r="D98" s="50"/>
      <c r="E98" s="50"/>
      <c r="F98" s="50"/>
      <c r="G98" s="50"/>
      <c r="H98" s="82"/>
      <c r="I98" s="144"/>
      <c r="J98" s="81"/>
      <c r="K98" s="137"/>
      <c r="L98" s="81"/>
      <c r="M98" s="169"/>
      <c r="N98" s="81"/>
      <c r="O98" s="7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</row>
    <row r="99" spans="1:26" ht="15.75" customHeight="1" x14ac:dyDescent="0.25">
      <c r="A99" s="91" t="s">
        <v>111</v>
      </c>
      <c r="B99" s="50"/>
      <c r="C99" s="50"/>
      <c r="D99" s="50"/>
      <c r="E99" s="50"/>
      <c r="F99" s="50"/>
      <c r="G99" s="50"/>
      <c r="H99" s="82"/>
      <c r="I99" s="146"/>
      <c r="J99" s="147"/>
      <c r="K99" s="148"/>
      <c r="L99" s="147"/>
      <c r="M99" s="169"/>
      <c r="N99" s="147"/>
      <c r="O99" s="52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</row>
    <row r="100" spans="1:26" ht="18" customHeight="1" x14ac:dyDescent="0.25">
      <c r="A100" s="28"/>
      <c r="B100" s="220" t="s">
        <v>90</v>
      </c>
      <c r="C100" s="194"/>
      <c r="D100" s="194"/>
      <c r="E100" s="194"/>
      <c r="F100" s="194"/>
      <c r="G100" s="195"/>
      <c r="H100" s="59">
        <f>SUM(H90:H99)</f>
        <v>0</v>
      </c>
      <c r="I100" s="93" t="str">
        <f>IF(H98=0,"",H98/B90)</f>
        <v/>
      </c>
      <c r="J100" s="93" t="str">
        <f>IF(H100=0,"",H100/B90)</f>
        <v/>
      </c>
      <c r="K100" s="93" t="str">
        <f>IF(H98=0,"",J100-I100)</f>
        <v/>
      </c>
      <c r="L100" s="1"/>
      <c r="M100" s="29"/>
      <c r="N100" s="25"/>
      <c r="O100" s="1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</row>
    <row r="101" spans="1:26" ht="12.75" customHeight="1" x14ac:dyDescent="0.2">
      <c r="A101" s="29"/>
      <c r="B101" s="29"/>
      <c r="C101" s="29"/>
      <c r="D101" s="29"/>
      <c r="E101" s="29"/>
      <c r="F101" s="29"/>
      <c r="G101" s="29"/>
      <c r="H101" s="135"/>
      <c r="I101" s="1"/>
      <c r="J101" s="1"/>
      <c r="K101" s="29"/>
      <c r="L101" s="1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</row>
    <row r="102" spans="1:26" ht="12.75" customHeight="1" x14ac:dyDescent="0.2">
      <c r="A102" s="29"/>
      <c r="B102" s="29"/>
      <c r="C102" s="29"/>
      <c r="D102" s="29"/>
      <c r="E102" s="29"/>
      <c r="F102" s="29"/>
      <c r="G102" s="29"/>
      <c r="H102" s="135"/>
      <c r="I102" s="1"/>
      <c r="J102" s="1"/>
      <c r="K102" s="29"/>
      <c r="L102" s="1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</row>
    <row r="103" spans="1:26" ht="26.25" customHeight="1" x14ac:dyDescent="0.4">
      <c r="A103" s="33"/>
      <c r="B103" s="188" t="s">
        <v>101</v>
      </c>
      <c r="C103" s="189"/>
      <c r="D103" s="189"/>
      <c r="E103" s="189"/>
      <c r="F103" s="189"/>
      <c r="G103" s="189"/>
      <c r="H103" s="88">
        <v>1602</v>
      </c>
      <c r="I103" s="89"/>
      <c r="J103" s="89"/>
      <c r="K103" s="89"/>
      <c r="L103" s="89"/>
      <c r="M103" s="8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</row>
    <row r="104" spans="1:26" ht="20.25" customHeight="1" x14ac:dyDescent="0.2">
      <c r="A104" s="192" t="s">
        <v>9</v>
      </c>
      <c r="B104" s="193" t="s">
        <v>80</v>
      </c>
      <c r="C104" s="194"/>
      <c r="D104" s="194"/>
      <c r="E104" s="194"/>
      <c r="F104" s="194"/>
      <c r="G104" s="194"/>
      <c r="H104" s="196" t="s">
        <v>10</v>
      </c>
      <c r="I104" s="184" t="s">
        <v>2</v>
      </c>
      <c r="J104" s="184" t="s">
        <v>3</v>
      </c>
      <c r="K104" s="191" t="s">
        <v>4</v>
      </c>
      <c r="L104" s="184" t="s">
        <v>5</v>
      </c>
      <c r="M104" s="198" t="s">
        <v>6</v>
      </c>
      <c r="N104" s="198" t="s">
        <v>7</v>
      </c>
      <c r="O104" s="184" t="s">
        <v>8</v>
      </c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</row>
    <row r="105" spans="1:26" ht="15.75" customHeight="1" x14ac:dyDescent="0.25">
      <c r="A105" s="185"/>
      <c r="B105" s="49" t="s">
        <v>81</v>
      </c>
      <c r="C105" s="49" t="s">
        <v>82</v>
      </c>
      <c r="D105" s="49" t="s">
        <v>83</v>
      </c>
      <c r="E105" s="49" t="s">
        <v>84</v>
      </c>
      <c r="F105" s="49" t="s">
        <v>85</v>
      </c>
      <c r="G105" s="49" t="s">
        <v>86</v>
      </c>
      <c r="H105" s="197"/>
      <c r="I105" s="185"/>
      <c r="J105" s="185"/>
      <c r="K105" s="185"/>
      <c r="L105" s="185"/>
      <c r="M105" s="185"/>
      <c r="N105" s="185"/>
      <c r="O105" s="185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</row>
    <row r="106" spans="1:26" ht="15.75" customHeight="1" x14ac:dyDescent="0.25">
      <c r="A106" s="49">
        <v>1602</v>
      </c>
      <c r="B106" s="50">
        <v>780</v>
      </c>
      <c r="C106" s="50"/>
      <c r="D106" s="50"/>
      <c r="E106" s="50"/>
      <c r="F106" s="50"/>
      <c r="G106" s="50"/>
      <c r="H106" s="82"/>
      <c r="I106" s="141"/>
      <c r="J106" s="142"/>
      <c r="K106" s="143"/>
      <c r="L106" s="133"/>
      <c r="M106" s="51">
        <f>B106</f>
        <v>780</v>
      </c>
      <c r="N106" s="134"/>
      <c r="O106" s="133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</row>
    <row r="107" spans="1:26" ht="15.75" customHeight="1" x14ac:dyDescent="0.25">
      <c r="A107" s="49">
        <v>1701</v>
      </c>
      <c r="B107" s="50"/>
      <c r="C107" s="50">
        <v>583</v>
      </c>
      <c r="D107" s="50"/>
      <c r="E107" s="50"/>
      <c r="F107" s="50"/>
      <c r="G107" s="50"/>
      <c r="H107" s="82"/>
      <c r="I107" s="144"/>
      <c r="J107" s="81"/>
      <c r="K107" s="145"/>
      <c r="L107" s="54">
        <f>IF(C107=0,"",C107/B106)</f>
        <v>0.74743589743589745</v>
      </c>
      <c r="M107" s="53">
        <v>584</v>
      </c>
      <c r="N107" s="54">
        <f t="shared" ref="N107:N111" si="10">IF(M107=0,"",M107/M106)</f>
        <v>0.74871794871794872</v>
      </c>
      <c r="O107" s="54">
        <f t="shared" ref="O107:O111" si="11">IF(M107=0,"",100%-N107)</f>
        <v>0.25128205128205128</v>
      </c>
      <c r="P107" s="8">
        <f>M107/M106</f>
        <v>0.74871794871794872</v>
      </c>
      <c r="Q107" s="8">
        <f>100%-P107</f>
        <v>0.25128205128205128</v>
      </c>
      <c r="R107" s="29"/>
      <c r="S107" s="29"/>
      <c r="T107" s="29"/>
      <c r="U107" s="29"/>
      <c r="V107" s="29"/>
      <c r="W107" s="29"/>
      <c r="X107" s="29"/>
      <c r="Y107" s="29"/>
      <c r="Z107" s="29"/>
    </row>
    <row r="108" spans="1:26" ht="15.75" customHeight="1" x14ac:dyDescent="0.25">
      <c r="A108" s="49" t="s">
        <v>105</v>
      </c>
      <c r="B108" s="50"/>
      <c r="C108" s="50"/>
      <c r="D108" s="50">
        <v>474</v>
      </c>
      <c r="E108" s="50"/>
      <c r="F108" s="50"/>
      <c r="G108" s="50"/>
      <c r="H108" s="82"/>
      <c r="I108" s="144"/>
      <c r="J108" s="81"/>
      <c r="K108" s="145"/>
      <c r="L108" s="124">
        <f>IF(D108=0,"",D108/C107)</f>
        <v>0.81303602058319036</v>
      </c>
      <c r="M108" s="53">
        <v>541</v>
      </c>
      <c r="N108" s="124">
        <f t="shared" si="10"/>
        <v>0.92636986301369861</v>
      </c>
      <c r="O108" s="124">
        <f t="shared" si="11"/>
        <v>7.3630136986301387E-2</v>
      </c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</row>
    <row r="109" spans="1:26" ht="15.75" customHeight="1" x14ac:dyDescent="0.25">
      <c r="A109" s="49" t="s">
        <v>106</v>
      </c>
      <c r="B109" s="50"/>
      <c r="C109" s="50"/>
      <c r="D109" s="50"/>
      <c r="E109" s="50">
        <v>474</v>
      </c>
      <c r="F109" s="50"/>
      <c r="G109" s="50"/>
      <c r="H109" s="82"/>
      <c r="I109" s="144"/>
      <c r="J109" s="81"/>
      <c r="K109" s="145"/>
      <c r="L109" s="124">
        <f>IF(E109=0,"",E109/D108)</f>
        <v>1</v>
      </c>
      <c r="M109" s="53">
        <v>497</v>
      </c>
      <c r="N109" s="124">
        <f t="shared" si="10"/>
        <v>0.91866913123844729</v>
      </c>
      <c r="O109" s="124">
        <f t="shared" si="11"/>
        <v>8.133086876155271E-2</v>
      </c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</row>
    <row r="110" spans="1:26" ht="15.75" customHeight="1" x14ac:dyDescent="0.25">
      <c r="A110" s="49" t="s">
        <v>107</v>
      </c>
      <c r="B110" s="50"/>
      <c r="C110" s="50"/>
      <c r="D110" s="50"/>
      <c r="E110" s="50"/>
      <c r="F110" s="50">
        <v>474</v>
      </c>
      <c r="G110" s="50"/>
      <c r="H110" s="82"/>
      <c r="I110" s="144"/>
      <c r="J110" s="81"/>
      <c r="K110" s="145"/>
      <c r="L110" s="124">
        <f>IF(F110=0,"",F110/E109)</f>
        <v>1</v>
      </c>
      <c r="M110" s="53">
        <v>497</v>
      </c>
      <c r="N110" s="124">
        <f t="shared" si="10"/>
        <v>1</v>
      </c>
      <c r="O110" s="124">
        <f t="shared" si="11"/>
        <v>0</v>
      </c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</row>
    <row r="111" spans="1:26" ht="15.75" customHeight="1" x14ac:dyDescent="0.25">
      <c r="A111" s="49" t="s">
        <v>108</v>
      </c>
      <c r="B111" s="50"/>
      <c r="C111" s="50"/>
      <c r="D111" s="50"/>
      <c r="E111" s="50"/>
      <c r="F111" s="50"/>
      <c r="G111" s="50">
        <v>206</v>
      </c>
      <c r="H111" s="82">
        <v>157</v>
      </c>
      <c r="I111" s="144"/>
      <c r="J111" s="81"/>
      <c r="K111" s="145"/>
      <c r="L111" s="124">
        <f>IF(G111=0,"",G111/F110)</f>
        <v>0.43459915611814348</v>
      </c>
      <c r="M111" s="169">
        <v>218</v>
      </c>
      <c r="N111" s="124">
        <f t="shared" si="10"/>
        <v>0.43863179074446679</v>
      </c>
      <c r="O111" s="124">
        <f t="shared" si="11"/>
        <v>0.56136820925553321</v>
      </c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</row>
    <row r="112" spans="1:26" ht="15.75" customHeight="1" x14ac:dyDescent="0.25">
      <c r="A112" s="91" t="s">
        <v>109</v>
      </c>
      <c r="B112" s="50"/>
      <c r="C112" s="50"/>
      <c r="D112" s="50"/>
      <c r="E112" s="50"/>
      <c r="F112" s="50"/>
      <c r="G112" s="50">
        <v>33</v>
      </c>
      <c r="H112" s="82">
        <v>28</v>
      </c>
      <c r="I112" s="144"/>
      <c r="J112" s="81"/>
      <c r="K112" s="137"/>
      <c r="L112" s="81"/>
      <c r="M112" s="169">
        <v>50</v>
      </c>
      <c r="N112" s="81"/>
      <c r="O112" s="7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</row>
    <row r="113" spans="1:26" ht="15.75" customHeight="1" x14ac:dyDescent="0.25">
      <c r="A113" s="91" t="s">
        <v>110</v>
      </c>
      <c r="B113" s="50"/>
      <c r="C113" s="50"/>
      <c r="D113" s="50"/>
      <c r="E113" s="50"/>
      <c r="F113" s="50"/>
      <c r="G113" s="50">
        <v>16</v>
      </c>
      <c r="H113" s="82">
        <v>16</v>
      </c>
      <c r="I113" s="144"/>
      <c r="J113" s="81"/>
      <c r="K113" s="137"/>
      <c r="L113" s="81"/>
      <c r="M113" s="169">
        <v>16</v>
      </c>
      <c r="N113" s="81"/>
      <c r="O113" s="7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</row>
    <row r="114" spans="1:26" ht="15.75" customHeight="1" x14ac:dyDescent="0.25">
      <c r="A114" s="91" t="s">
        <v>111</v>
      </c>
      <c r="B114" s="50"/>
      <c r="C114" s="50"/>
      <c r="D114" s="50"/>
      <c r="E114" s="50"/>
      <c r="F114" s="50"/>
      <c r="G114" s="50"/>
      <c r="H114" s="82"/>
      <c r="I114" s="144"/>
      <c r="J114" s="81"/>
      <c r="K114" s="137"/>
      <c r="L114" s="81"/>
      <c r="M114" s="169"/>
      <c r="N114" s="81"/>
      <c r="O114" s="7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</row>
    <row r="115" spans="1:26" ht="15.75" customHeight="1" x14ac:dyDescent="0.25">
      <c r="A115" s="91" t="s">
        <v>112</v>
      </c>
      <c r="B115" s="50"/>
      <c r="C115" s="50"/>
      <c r="D115" s="50"/>
      <c r="E115" s="50"/>
      <c r="F115" s="50"/>
      <c r="G115" s="50"/>
      <c r="H115" s="82"/>
      <c r="I115" s="146"/>
      <c r="J115" s="147"/>
      <c r="K115" s="148"/>
      <c r="L115" s="147"/>
      <c r="M115" s="169"/>
      <c r="N115" s="147"/>
      <c r="O115" s="52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</row>
    <row r="116" spans="1:26" ht="18" customHeight="1" x14ac:dyDescent="0.25">
      <c r="A116" s="28"/>
      <c r="B116" s="220" t="s">
        <v>90</v>
      </c>
      <c r="C116" s="194"/>
      <c r="D116" s="194"/>
      <c r="E116" s="194"/>
      <c r="F116" s="194"/>
      <c r="G116" s="195"/>
      <c r="H116" s="59">
        <f>SUM(H106:H115)</f>
        <v>201</v>
      </c>
      <c r="I116" s="93">
        <f>H111/B106</f>
        <v>0.20128205128205129</v>
      </c>
      <c r="J116" s="93">
        <f>IF(H116=0,"",H116/B106)</f>
        <v>0.25769230769230766</v>
      </c>
      <c r="K116" s="93">
        <f>J116-I116</f>
        <v>5.6410256410256376E-2</v>
      </c>
      <c r="L116" s="1"/>
      <c r="M116" s="29"/>
      <c r="N116" s="25"/>
      <c r="O116" s="1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</row>
    <row r="117" spans="1:26" ht="12.75" customHeight="1" x14ac:dyDescent="0.2">
      <c r="A117" s="29"/>
      <c r="B117" s="29"/>
      <c r="C117" s="29"/>
      <c r="D117" s="29"/>
      <c r="E117" s="29"/>
      <c r="F117" s="29"/>
      <c r="G117" s="29"/>
      <c r="H117" s="135"/>
      <c r="I117" s="1"/>
      <c r="J117" s="1"/>
      <c r="K117" s="29"/>
      <c r="L117" s="1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</row>
    <row r="118" spans="1:26" ht="12.75" customHeight="1" x14ac:dyDescent="0.2">
      <c r="A118" s="29"/>
      <c r="B118" s="29"/>
      <c r="C118" s="29"/>
      <c r="D118" s="29"/>
      <c r="E118" s="29"/>
      <c r="F118" s="29"/>
      <c r="G118" s="29"/>
      <c r="H118" s="135"/>
      <c r="I118" s="1"/>
      <c r="J118" s="1"/>
      <c r="K118" s="29"/>
      <c r="L118" s="1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</row>
    <row r="119" spans="1:26" ht="26.25" customHeight="1" x14ac:dyDescent="0.4">
      <c r="A119" s="33"/>
      <c r="B119" s="188" t="s">
        <v>101</v>
      </c>
      <c r="C119" s="189"/>
      <c r="D119" s="189"/>
      <c r="E119" s="189"/>
      <c r="F119" s="189"/>
      <c r="G119" s="189"/>
      <c r="H119" s="88">
        <v>1701</v>
      </c>
      <c r="I119" s="89"/>
      <c r="J119" s="89"/>
      <c r="K119" s="89"/>
      <c r="L119" s="89"/>
      <c r="M119" s="8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</row>
    <row r="120" spans="1:26" ht="20.25" customHeight="1" x14ac:dyDescent="0.2">
      <c r="A120" s="192" t="s">
        <v>9</v>
      </c>
      <c r="B120" s="193" t="s">
        <v>80</v>
      </c>
      <c r="C120" s="194"/>
      <c r="D120" s="194"/>
      <c r="E120" s="194"/>
      <c r="F120" s="194"/>
      <c r="G120" s="194"/>
      <c r="H120" s="196" t="s">
        <v>10</v>
      </c>
      <c r="I120" s="184" t="s">
        <v>2</v>
      </c>
      <c r="J120" s="184" t="s">
        <v>3</v>
      </c>
      <c r="K120" s="191" t="s">
        <v>4</v>
      </c>
      <c r="L120" s="184" t="s">
        <v>5</v>
      </c>
      <c r="M120" s="198" t="s">
        <v>6</v>
      </c>
      <c r="N120" s="198" t="s">
        <v>7</v>
      </c>
      <c r="O120" s="184" t="s">
        <v>8</v>
      </c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</row>
    <row r="121" spans="1:26" ht="15.75" customHeight="1" x14ac:dyDescent="0.25">
      <c r="A121" s="185"/>
      <c r="B121" s="49" t="s">
        <v>81</v>
      </c>
      <c r="C121" s="49" t="s">
        <v>82</v>
      </c>
      <c r="D121" s="49" t="s">
        <v>83</v>
      </c>
      <c r="E121" s="49" t="s">
        <v>84</v>
      </c>
      <c r="F121" s="49" t="s">
        <v>85</v>
      </c>
      <c r="G121" s="49" t="s">
        <v>86</v>
      </c>
      <c r="H121" s="197"/>
      <c r="I121" s="185"/>
      <c r="J121" s="185"/>
      <c r="K121" s="185"/>
      <c r="L121" s="185"/>
      <c r="M121" s="185"/>
      <c r="N121" s="185"/>
      <c r="O121" s="185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</row>
    <row r="122" spans="1:26" ht="15.75" customHeight="1" x14ac:dyDescent="0.25">
      <c r="A122" s="49">
        <v>1701</v>
      </c>
      <c r="B122" s="50">
        <v>90</v>
      </c>
      <c r="C122" s="50"/>
      <c r="D122" s="50"/>
      <c r="E122" s="50"/>
      <c r="F122" s="50"/>
      <c r="G122" s="50"/>
      <c r="H122" s="82"/>
      <c r="I122" s="141"/>
      <c r="J122" s="142"/>
      <c r="K122" s="143"/>
      <c r="L122" s="133"/>
      <c r="M122" s="51">
        <f>B122</f>
        <v>90</v>
      </c>
      <c r="N122" s="134"/>
      <c r="O122" s="133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</row>
    <row r="123" spans="1:26" ht="15.75" customHeight="1" x14ac:dyDescent="0.25">
      <c r="A123" s="49" t="s">
        <v>105</v>
      </c>
      <c r="B123" s="50"/>
      <c r="C123" s="50">
        <v>52</v>
      </c>
      <c r="D123" s="50"/>
      <c r="E123" s="50"/>
      <c r="F123" s="50"/>
      <c r="G123" s="50"/>
      <c r="H123" s="82"/>
      <c r="I123" s="144"/>
      <c r="J123" s="81"/>
      <c r="K123" s="145"/>
      <c r="L123" s="54">
        <f>IF(C123=0,"",C123/B122)</f>
        <v>0.57777777777777772</v>
      </c>
      <c r="M123" s="53">
        <v>55</v>
      </c>
      <c r="N123" s="54">
        <f t="shared" ref="N123:N127" si="12">IF(M123=0,"",M123/M122)</f>
        <v>0.61111111111111116</v>
      </c>
      <c r="O123" s="54">
        <f t="shared" ref="O123:O127" si="13">IF(M123=0,"",100%-N123)</f>
        <v>0.38888888888888884</v>
      </c>
      <c r="P123" s="8">
        <f>M123/M122</f>
        <v>0.61111111111111116</v>
      </c>
      <c r="Q123" s="8">
        <f>100%-P123</f>
        <v>0.38888888888888884</v>
      </c>
      <c r="R123" s="29"/>
      <c r="S123" s="29"/>
      <c r="T123" s="29"/>
      <c r="U123" s="29"/>
      <c r="V123" s="29"/>
      <c r="W123" s="29"/>
      <c r="X123" s="29"/>
      <c r="Y123" s="29"/>
      <c r="Z123" s="29"/>
    </row>
    <row r="124" spans="1:26" ht="15.75" customHeight="1" x14ac:dyDescent="0.25">
      <c r="A124" s="49" t="s">
        <v>106</v>
      </c>
      <c r="B124" s="50"/>
      <c r="C124" s="50"/>
      <c r="D124" s="50">
        <v>52</v>
      </c>
      <c r="E124" s="50"/>
      <c r="F124" s="50"/>
      <c r="G124" s="50"/>
      <c r="H124" s="82"/>
      <c r="I124" s="144"/>
      <c r="J124" s="81"/>
      <c r="K124" s="145"/>
      <c r="L124" s="124">
        <f>IF(D124=0,"",D124/C123)</f>
        <v>1</v>
      </c>
      <c r="M124" s="53">
        <v>55</v>
      </c>
      <c r="N124" s="124">
        <f t="shared" si="12"/>
        <v>1</v>
      </c>
      <c r="O124" s="124">
        <f t="shared" si="13"/>
        <v>0</v>
      </c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</row>
    <row r="125" spans="1:26" ht="15.75" customHeight="1" x14ac:dyDescent="0.25">
      <c r="A125" s="49" t="s">
        <v>107</v>
      </c>
      <c r="B125" s="50"/>
      <c r="C125" s="50"/>
      <c r="D125" s="50"/>
      <c r="E125" s="50">
        <v>44</v>
      </c>
      <c r="F125" s="50"/>
      <c r="G125" s="50"/>
      <c r="H125" s="82"/>
      <c r="I125" s="144"/>
      <c r="J125" s="81"/>
      <c r="K125" s="145"/>
      <c r="L125" s="124">
        <f>IF(E125=0,"",E125/D124)</f>
        <v>0.84615384615384615</v>
      </c>
      <c r="M125" s="53">
        <v>45</v>
      </c>
      <c r="N125" s="124">
        <f t="shared" si="12"/>
        <v>0.81818181818181823</v>
      </c>
      <c r="O125" s="124">
        <f t="shared" si="13"/>
        <v>0.18181818181818177</v>
      </c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</row>
    <row r="126" spans="1:26" ht="15.75" customHeight="1" x14ac:dyDescent="0.25">
      <c r="A126" s="49" t="s">
        <v>108</v>
      </c>
      <c r="B126" s="50"/>
      <c r="C126" s="50"/>
      <c r="D126" s="50"/>
      <c r="E126" s="50"/>
      <c r="F126" s="50">
        <v>44</v>
      </c>
      <c r="G126" s="50"/>
      <c r="H126" s="82"/>
      <c r="I126" s="144"/>
      <c r="J126" s="81"/>
      <c r="K126" s="145"/>
      <c r="L126" s="124">
        <f>IF(F126=0,"",F126/E125)</f>
        <v>1</v>
      </c>
      <c r="M126" s="53">
        <v>45</v>
      </c>
      <c r="N126" s="124">
        <f t="shared" si="12"/>
        <v>1</v>
      </c>
      <c r="O126" s="124">
        <f t="shared" si="13"/>
        <v>0</v>
      </c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</row>
    <row r="127" spans="1:26" ht="15.75" customHeight="1" x14ac:dyDescent="0.25">
      <c r="A127" s="49">
        <v>1902</v>
      </c>
      <c r="B127" s="50"/>
      <c r="C127" s="50"/>
      <c r="D127" s="50"/>
      <c r="E127" s="50"/>
      <c r="F127" s="50"/>
      <c r="G127" s="50">
        <v>5</v>
      </c>
      <c r="H127" s="82">
        <v>1</v>
      </c>
      <c r="I127" s="144"/>
      <c r="J127" s="81"/>
      <c r="K127" s="145"/>
      <c r="L127" s="124">
        <f>IF(G127=0,"",G127/F126)</f>
        <v>0.11363636363636363</v>
      </c>
      <c r="M127" s="169">
        <v>5</v>
      </c>
      <c r="N127" s="124">
        <f t="shared" si="12"/>
        <v>0.1111111111111111</v>
      </c>
      <c r="O127" s="124">
        <f t="shared" si="13"/>
        <v>0.88888888888888884</v>
      </c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</row>
    <row r="128" spans="1:26" ht="15.75" customHeight="1" x14ac:dyDescent="0.25">
      <c r="A128" s="91" t="s">
        <v>110</v>
      </c>
      <c r="B128" s="50"/>
      <c r="C128" s="50"/>
      <c r="D128" s="50"/>
      <c r="E128" s="50"/>
      <c r="F128" s="50"/>
      <c r="G128" s="50">
        <v>1</v>
      </c>
      <c r="H128" s="82">
        <v>1</v>
      </c>
      <c r="I128" s="144"/>
      <c r="J128" s="81"/>
      <c r="K128" s="137"/>
      <c r="L128" s="81"/>
      <c r="M128" s="169">
        <v>2</v>
      </c>
      <c r="N128" s="81"/>
      <c r="O128" s="7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</row>
    <row r="129" spans="1:26" ht="15.75" customHeight="1" x14ac:dyDescent="0.25">
      <c r="A129" s="91" t="s">
        <v>111</v>
      </c>
      <c r="B129" s="50"/>
      <c r="C129" s="50"/>
      <c r="D129" s="50"/>
      <c r="E129" s="50"/>
      <c r="F129" s="50"/>
      <c r="G129" s="50">
        <v>1</v>
      </c>
      <c r="H129" s="82">
        <v>1</v>
      </c>
      <c r="I129" s="144"/>
      <c r="J129" s="81"/>
      <c r="K129" s="137"/>
      <c r="L129" s="81"/>
      <c r="M129" s="169">
        <v>1</v>
      </c>
      <c r="N129" s="81"/>
      <c r="O129" s="7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</row>
    <row r="130" spans="1:26" ht="15.75" customHeight="1" x14ac:dyDescent="0.25">
      <c r="A130" s="91" t="s">
        <v>112</v>
      </c>
      <c r="B130" s="50"/>
      <c r="C130" s="50"/>
      <c r="D130" s="50"/>
      <c r="E130" s="50"/>
      <c r="F130" s="50"/>
      <c r="G130" s="50"/>
      <c r="H130" s="82"/>
      <c r="I130" s="144"/>
      <c r="J130" s="81"/>
      <c r="K130" s="137"/>
      <c r="L130" s="81"/>
      <c r="M130" s="169"/>
      <c r="N130" s="81"/>
      <c r="O130" s="7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</row>
    <row r="131" spans="1:26" ht="15.75" customHeight="1" x14ac:dyDescent="0.25">
      <c r="A131" s="91" t="s">
        <v>113</v>
      </c>
      <c r="B131" s="50"/>
      <c r="C131" s="50"/>
      <c r="D131" s="50"/>
      <c r="E131" s="50"/>
      <c r="F131" s="50"/>
      <c r="G131" s="50"/>
      <c r="H131" s="82"/>
      <c r="I131" s="146"/>
      <c r="J131" s="147"/>
      <c r="K131" s="148"/>
      <c r="L131" s="147"/>
      <c r="M131" s="169"/>
      <c r="N131" s="147"/>
      <c r="O131" s="52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</row>
    <row r="132" spans="1:26" ht="18" customHeight="1" x14ac:dyDescent="0.25">
      <c r="A132" s="28"/>
      <c r="B132" s="220" t="s">
        <v>90</v>
      </c>
      <c r="C132" s="194"/>
      <c r="D132" s="194"/>
      <c r="E132" s="194"/>
      <c r="F132" s="194"/>
      <c r="G132" s="195"/>
      <c r="H132" s="59">
        <f>SUM(H122:H131)</f>
        <v>3</v>
      </c>
      <c r="I132" s="93">
        <f>H127/B122</f>
        <v>1.1111111111111112E-2</v>
      </c>
      <c r="J132" s="93">
        <f>IF(H132=0,"",H132/B122)</f>
        <v>3.3333333333333333E-2</v>
      </c>
      <c r="K132" s="93">
        <f>J132-I132</f>
        <v>2.222222222222222E-2</v>
      </c>
      <c r="L132" s="1"/>
      <c r="M132" s="29"/>
      <c r="N132" s="25"/>
      <c r="O132" s="1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</row>
    <row r="133" spans="1:26" ht="12.75" customHeight="1" x14ac:dyDescent="0.2">
      <c r="A133" s="29"/>
      <c r="B133" s="29"/>
      <c r="C133" s="29"/>
      <c r="D133" s="29"/>
      <c r="E133" s="29"/>
      <c r="F133" s="29"/>
      <c r="G133" s="29"/>
      <c r="H133" s="135"/>
      <c r="I133" s="1"/>
      <c r="J133" s="1"/>
      <c r="K133" s="29"/>
      <c r="L133" s="1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</row>
    <row r="134" spans="1:26" ht="12.75" customHeight="1" x14ac:dyDescent="0.2">
      <c r="A134" s="29"/>
      <c r="B134" s="29"/>
      <c r="C134" s="29"/>
      <c r="D134" s="29"/>
      <c r="E134" s="29"/>
      <c r="F134" s="29"/>
      <c r="G134" s="29"/>
      <c r="H134" s="135"/>
      <c r="I134" s="1"/>
      <c r="J134" s="1"/>
      <c r="K134" s="29"/>
      <c r="L134" s="1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</row>
    <row r="135" spans="1:26" ht="26.25" customHeight="1" x14ac:dyDescent="0.4">
      <c r="A135" s="33"/>
      <c r="B135" s="188" t="s">
        <v>101</v>
      </c>
      <c r="C135" s="189"/>
      <c r="D135" s="189"/>
      <c r="E135" s="189"/>
      <c r="F135" s="189"/>
      <c r="G135" s="189"/>
      <c r="H135" s="88">
        <v>1702</v>
      </c>
      <c r="I135" s="89"/>
      <c r="J135" s="89"/>
      <c r="K135" s="89"/>
      <c r="L135" s="89"/>
      <c r="M135" s="8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</row>
    <row r="136" spans="1:26" ht="20.25" customHeight="1" x14ac:dyDescent="0.2">
      <c r="A136" s="192" t="s">
        <v>9</v>
      </c>
      <c r="B136" s="193" t="s">
        <v>80</v>
      </c>
      <c r="C136" s="194"/>
      <c r="D136" s="194"/>
      <c r="E136" s="194"/>
      <c r="F136" s="194"/>
      <c r="G136" s="194"/>
      <c r="H136" s="196" t="s">
        <v>10</v>
      </c>
      <c r="I136" s="184" t="s">
        <v>2</v>
      </c>
      <c r="J136" s="184" t="s">
        <v>3</v>
      </c>
      <c r="K136" s="191" t="s">
        <v>4</v>
      </c>
      <c r="L136" s="184" t="s">
        <v>5</v>
      </c>
      <c r="M136" s="198" t="s">
        <v>6</v>
      </c>
      <c r="N136" s="198" t="s">
        <v>7</v>
      </c>
      <c r="O136" s="184" t="s">
        <v>8</v>
      </c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</row>
    <row r="137" spans="1:26" ht="15.75" customHeight="1" x14ac:dyDescent="0.25">
      <c r="A137" s="185"/>
      <c r="B137" s="49" t="s">
        <v>81</v>
      </c>
      <c r="C137" s="49" t="s">
        <v>82</v>
      </c>
      <c r="D137" s="49" t="s">
        <v>83</v>
      </c>
      <c r="E137" s="49" t="s">
        <v>84</v>
      </c>
      <c r="F137" s="49" t="s">
        <v>85</v>
      </c>
      <c r="G137" s="49" t="s">
        <v>86</v>
      </c>
      <c r="H137" s="197"/>
      <c r="I137" s="185"/>
      <c r="J137" s="185"/>
      <c r="K137" s="185"/>
      <c r="L137" s="185"/>
      <c r="M137" s="185"/>
      <c r="N137" s="185"/>
      <c r="O137" s="185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</row>
    <row r="138" spans="1:26" ht="15.75" customHeight="1" x14ac:dyDescent="0.25">
      <c r="A138" s="49">
        <v>1702</v>
      </c>
      <c r="B138" s="50">
        <v>391</v>
      </c>
      <c r="C138" s="50"/>
      <c r="D138" s="50"/>
      <c r="E138" s="50"/>
      <c r="F138" s="50"/>
      <c r="G138" s="50"/>
      <c r="H138" s="82"/>
      <c r="I138" s="141"/>
      <c r="J138" s="142"/>
      <c r="K138" s="143"/>
      <c r="L138" s="133"/>
      <c r="M138" s="51">
        <f>B138</f>
        <v>391</v>
      </c>
      <c r="N138" s="134"/>
      <c r="O138" s="133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</row>
    <row r="139" spans="1:26" ht="15.75" customHeight="1" x14ac:dyDescent="0.25">
      <c r="A139" s="49">
        <v>1801</v>
      </c>
      <c r="B139" s="50"/>
      <c r="C139" s="50">
        <v>295</v>
      </c>
      <c r="D139" s="50"/>
      <c r="E139" s="50"/>
      <c r="F139" s="50"/>
      <c r="G139" s="50"/>
      <c r="H139" s="82"/>
      <c r="I139" s="144"/>
      <c r="J139" s="81"/>
      <c r="K139" s="145"/>
      <c r="L139" s="54">
        <f>IF(C139=0,"",C139/B138)</f>
        <v>0.75447570332480818</v>
      </c>
      <c r="M139" s="53">
        <v>301</v>
      </c>
      <c r="N139" s="54">
        <f t="shared" ref="N139:N143" si="14">IF(M139=0,"",M139/M138)</f>
        <v>0.76982097186700771</v>
      </c>
      <c r="O139" s="54">
        <f t="shared" ref="O139:O143" si="15">IF(M139=0,"",100%-N139)</f>
        <v>0.23017902813299229</v>
      </c>
      <c r="P139" s="8">
        <f>M140/M138</f>
        <v>0.76982097186700771</v>
      </c>
      <c r="Q139" s="8">
        <f>100%-P139</f>
        <v>0.23017902813299229</v>
      </c>
      <c r="R139" s="29"/>
      <c r="S139" s="29"/>
      <c r="T139" s="29"/>
      <c r="U139" s="29"/>
      <c r="V139" s="29"/>
      <c r="W139" s="29"/>
      <c r="X139" s="29"/>
      <c r="Y139" s="29"/>
      <c r="Z139" s="29"/>
    </row>
    <row r="140" spans="1:26" ht="15.75" customHeight="1" x14ac:dyDescent="0.25">
      <c r="A140" s="49">
        <v>1802</v>
      </c>
      <c r="B140" s="50"/>
      <c r="C140" s="50"/>
      <c r="D140" s="50">
        <v>295</v>
      </c>
      <c r="E140" s="50"/>
      <c r="F140" s="50"/>
      <c r="G140" s="50"/>
      <c r="H140" s="82"/>
      <c r="I140" s="144"/>
      <c r="J140" s="81"/>
      <c r="K140" s="145"/>
      <c r="L140" s="124">
        <f>IF(D140=0,"",D140/C139)</f>
        <v>1</v>
      </c>
      <c r="M140" s="53">
        <v>301</v>
      </c>
      <c r="N140" s="124">
        <f t="shared" si="14"/>
        <v>1</v>
      </c>
      <c r="O140" s="124">
        <f t="shared" si="15"/>
        <v>0</v>
      </c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</row>
    <row r="141" spans="1:26" ht="15.75" customHeight="1" x14ac:dyDescent="0.25">
      <c r="A141" s="49">
        <v>1901</v>
      </c>
      <c r="B141" s="50"/>
      <c r="C141" s="50"/>
      <c r="D141" s="50"/>
      <c r="E141" s="50">
        <v>274</v>
      </c>
      <c r="F141" s="50"/>
      <c r="G141" s="50"/>
      <c r="H141" s="82"/>
      <c r="I141" s="144"/>
      <c r="J141" s="81"/>
      <c r="K141" s="145"/>
      <c r="L141" s="124">
        <f>IF(E141=0,"",E141/D140)</f>
        <v>0.92881355932203391</v>
      </c>
      <c r="M141" s="53">
        <v>288</v>
      </c>
      <c r="N141" s="124">
        <f t="shared" si="14"/>
        <v>0.95681063122923593</v>
      </c>
      <c r="O141" s="124">
        <f t="shared" si="15"/>
        <v>4.3189368770764069E-2</v>
      </c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</row>
    <row r="142" spans="1:26" ht="15.75" customHeight="1" x14ac:dyDescent="0.25">
      <c r="A142" s="49">
        <v>1902</v>
      </c>
      <c r="B142" s="50"/>
      <c r="C142" s="50"/>
      <c r="D142" s="50"/>
      <c r="E142" s="50"/>
      <c r="F142" s="50">
        <v>263</v>
      </c>
      <c r="G142" s="50"/>
      <c r="H142" s="82"/>
      <c r="I142" s="144"/>
      <c r="J142" s="81"/>
      <c r="K142" s="145"/>
      <c r="L142" s="124">
        <f>IF(F142=0,"",F142/E141)</f>
        <v>0.95985401459854014</v>
      </c>
      <c r="M142" s="53">
        <v>271</v>
      </c>
      <c r="N142" s="124">
        <f t="shared" si="14"/>
        <v>0.94097222222222221</v>
      </c>
      <c r="O142" s="124">
        <f t="shared" si="15"/>
        <v>5.902777777777779E-2</v>
      </c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</row>
    <row r="143" spans="1:26" ht="15.75" customHeight="1" x14ac:dyDescent="0.25">
      <c r="A143" s="49">
        <v>2001</v>
      </c>
      <c r="B143" s="50"/>
      <c r="C143" s="50"/>
      <c r="D143" s="50"/>
      <c r="E143" s="50"/>
      <c r="F143" s="50"/>
      <c r="G143" s="50">
        <v>258</v>
      </c>
      <c r="H143" s="82">
        <v>218</v>
      </c>
      <c r="I143" s="144"/>
      <c r="J143" s="81"/>
      <c r="K143" s="145"/>
      <c r="L143" s="124">
        <f>IF(G143=0,"",G143/F142)</f>
        <v>0.98098859315589348</v>
      </c>
      <c r="M143" s="169">
        <v>264</v>
      </c>
      <c r="N143" s="124">
        <f t="shared" si="14"/>
        <v>0.97416974169741699</v>
      </c>
      <c r="O143" s="124">
        <f t="shared" si="15"/>
        <v>2.5830258302583009E-2</v>
      </c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</row>
    <row r="144" spans="1:26" ht="15.75" customHeight="1" x14ac:dyDescent="0.25">
      <c r="A144" s="91" t="s">
        <v>111</v>
      </c>
      <c r="B144" s="50"/>
      <c r="C144" s="50"/>
      <c r="D144" s="50"/>
      <c r="E144" s="50"/>
      <c r="F144" s="50"/>
      <c r="G144" s="50">
        <v>40</v>
      </c>
      <c r="H144" s="82">
        <v>40</v>
      </c>
      <c r="I144" s="144"/>
      <c r="J144" s="81"/>
      <c r="K144" s="137"/>
      <c r="L144" s="81"/>
      <c r="M144" s="169">
        <v>46</v>
      </c>
      <c r="N144" s="81"/>
      <c r="O144" s="7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</row>
    <row r="145" spans="1:26" ht="15.75" customHeight="1" x14ac:dyDescent="0.25">
      <c r="A145" s="91" t="s">
        <v>112</v>
      </c>
      <c r="B145" s="50"/>
      <c r="C145" s="50"/>
      <c r="D145" s="50"/>
      <c r="E145" s="50"/>
      <c r="F145" s="50"/>
      <c r="G145" s="50">
        <v>16</v>
      </c>
      <c r="H145" s="82">
        <v>9</v>
      </c>
      <c r="I145" s="144"/>
      <c r="J145" s="81"/>
      <c r="K145" s="137"/>
      <c r="L145" s="81"/>
      <c r="M145" s="169">
        <v>17</v>
      </c>
      <c r="N145" s="81"/>
      <c r="O145" s="7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</row>
    <row r="146" spans="1:26" ht="15.75" customHeight="1" x14ac:dyDescent="0.25">
      <c r="A146" s="91" t="s">
        <v>113</v>
      </c>
      <c r="B146" s="50"/>
      <c r="C146" s="50"/>
      <c r="D146" s="50"/>
      <c r="E146" s="50"/>
      <c r="F146" s="50"/>
      <c r="G146" s="50">
        <v>2</v>
      </c>
      <c r="H146" s="82">
        <v>2</v>
      </c>
      <c r="I146" s="144"/>
      <c r="J146" s="81"/>
      <c r="K146" s="137"/>
      <c r="L146" s="81"/>
      <c r="M146" s="169">
        <v>2</v>
      </c>
      <c r="N146" s="81"/>
      <c r="O146" s="7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</row>
    <row r="147" spans="1:26" ht="15.75" customHeight="1" x14ac:dyDescent="0.25">
      <c r="A147" s="91" t="s">
        <v>114</v>
      </c>
      <c r="B147" s="50"/>
      <c r="C147" s="50"/>
      <c r="D147" s="50"/>
      <c r="E147" s="50"/>
      <c r="F147" s="50"/>
      <c r="G147" s="50"/>
      <c r="H147" s="82"/>
      <c r="I147" s="146"/>
      <c r="J147" s="147"/>
      <c r="K147" s="148"/>
      <c r="L147" s="147"/>
      <c r="M147" s="169"/>
      <c r="N147" s="147"/>
      <c r="O147" s="52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</row>
    <row r="148" spans="1:26" ht="18" customHeight="1" x14ac:dyDescent="0.25">
      <c r="A148" s="28"/>
      <c r="B148" s="220" t="s">
        <v>90</v>
      </c>
      <c r="C148" s="194"/>
      <c r="D148" s="194"/>
      <c r="E148" s="194"/>
      <c r="F148" s="194"/>
      <c r="G148" s="195"/>
      <c r="H148" s="59">
        <f>SUM(H138:H147)</f>
        <v>269</v>
      </c>
      <c r="I148" s="93">
        <f>IF(H143=0,"",H143/B138)</f>
        <v>0.55754475703324813</v>
      </c>
      <c r="J148" s="93">
        <f>IF(H148=0,"",H148/B138)</f>
        <v>0.68797953964194369</v>
      </c>
      <c r="K148" s="93">
        <f>IF(H146=0,"",J148-I148)</f>
        <v>0.13043478260869557</v>
      </c>
      <c r="L148" s="1"/>
      <c r="M148" s="29"/>
      <c r="N148" s="25"/>
      <c r="O148" s="1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</row>
    <row r="149" spans="1:26" ht="12.75" customHeight="1" x14ac:dyDescent="0.2">
      <c r="A149" s="29"/>
      <c r="B149" s="29"/>
      <c r="C149" s="29"/>
      <c r="D149" s="29"/>
      <c r="E149" s="29"/>
      <c r="F149" s="29"/>
      <c r="G149" s="29"/>
      <c r="H149" s="135"/>
      <c r="I149" s="1"/>
      <c r="J149" s="1"/>
      <c r="K149" s="29"/>
      <c r="L149" s="1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</row>
    <row r="150" spans="1:26" ht="12.75" customHeight="1" x14ac:dyDescent="0.2">
      <c r="A150" s="29"/>
      <c r="B150" s="29"/>
      <c r="C150" s="29"/>
      <c r="D150" s="29"/>
      <c r="E150" s="29"/>
      <c r="F150" s="29"/>
      <c r="G150" s="29"/>
      <c r="H150" s="135"/>
      <c r="I150" s="1"/>
      <c r="J150" s="1"/>
      <c r="K150" s="29"/>
      <c r="L150" s="1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</row>
    <row r="151" spans="1:26" ht="26.25" customHeight="1" x14ac:dyDescent="0.4">
      <c r="A151" s="33"/>
      <c r="B151" s="188" t="s">
        <v>101</v>
      </c>
      <c r="C151" s="189"/>
      <c r="D151" s="189"/>
      <c r="E151" s="189"/>
      <c r="F151" s="189"/>
      <c r="G151" s="189"/>
      <c r="H151" s="88">
        <v>1801</v>
      </c>
      <c r="I151" s="89"/>
      <c r="J151" s="89"/>
      <c r="K151" s="89"/>
      <c r="L151" s="89"/>
      <c r="M151" s="8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</row>
    <row r="152" spans="1:26" ht="20.25" customHeight="1" x14ac:dyDescent="0.2">
      <c r="A152" s="192" t="s">
        <v>9</v>
      </c>
      <c r="B152" s="193" t="s">
        <v>80</v>
      </c>
      <c r="C152" s="194"/>
      <c r="D152" s="194"/>
      <c r="E152" s="194"/>
      <c r="F152" s="194"/>
      <c r="G152" s="194"/>
      <c r="H152" s="196" t="s">
        <v>10</v>
      </c>
      <c r="I152" s="184" t="s">
        <v>2</v>
      </c>
      <c r="J152" s="184" t="s">
        <v>3</v>
      </c>
      <c r="K152" s="191" t="s">
        <v>4</v>
      </c>
      <c r="L152" s="184" t="s">
        <v>5</v>
      </c>
      <c r="M152" s="198" t="s">
        <v>6</v>
      </c>
      <c r="N152" s="198" t="s">
        <v>7</v>
      </c>
      <c r="O152" s="184" t="s">
        <v>8</v>
      </c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</row>
    <row r="153" spans="1:26" ht="15.75" customHeight="1" x14ac:dyDescent="0.25">
      <c r="A153" s="185"/>
      <c r="B153" s="49" t="s">
        <v>81</v>
      </c>
      <c r="C153" s="49" t="s">
        <v>82</v>
      </c>
      <c r="D153" s="49" t="s">
        <v>83</v>
      </c>
      <c r="E153" s="49" t="s">
        <v>84</v>
      </c>
      <c r="F153" s="49" t="s">
        <v>85</v>
      </c>
      <c r="G153" s="49" t="s">
        <v>86</v>
      </c>
      <c r="H153" s="197"/>
      <c r="I153" s="185"/>
      <c r="J153" s="185"/>
      <c r="K153" s="185"/>
      <c r="L153" s="185"/>
      <c r="M153" s="185"/>
      <c r="N153" s="185"/>
      <c r="O153" s="185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</row>
    <row r="154" spans="1:26" ht="15.75" customHeight="1" x14ac:dyDescent="0.25">
      <c r="A154" s="49">
        <v>1801</v>
      </c>
      <c r="B154" s="50">
        <v>71</v>
      </c>
      <c r="C154" s="50"/>
      <c r="D154" s="50"/>
      <c r="E154" s="50"/>
      <c r="F154" s="50"/>
      <c r="G154" s="50"/>
      <c r="H154" s="82"/>
      <c r="I154" s="141"/>
      <c r="J154" s="142"/>
      <c r="K154" s="143"/>
      <c r="L154" s="133"/>
      <c r="M154" s="51">
        <f>B154</f>
        <v>71</v>
      </c>
      <c r="N154" s="134"/>
      <c r="O154" s="133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</row>
    <row r="155" spans="1:26" ht="15.75" customHeight="1" x14ac:dyDescent="0.25">
      <c r="A155" s="49">
        <v>1802</v>
      </c>
      <c r="B155" s="50"/>
      <c r="C155" s="50">
        <v>49</v>
      </c>
      <c r="D155" s="50"/>
      <c r="E155" s="50"/>
      <c r="F155" s="50"/>
      <c r="G155" s="50"/>
      <c r="H155" s="82"/>
      <c r="I155" s="144"/>
      <c r="J155" s="81"/>
      <c r="K155" s="145"/>
      <c r="L155" s="54">
        <f>IF(C155=0,"",C155/B154)</f>
        <v>0.6901408450704225</v>
      </c>
      <c r="M155" s="53">
        <v>49</v>
      </c>
      <c r="N155" s="54">
        <f t="shared" ref="N155:N159" si="16">IF(M155=0,"",M155/M154)</f>
        <v>0.6901408450704225</v>
      </c>
      <c r="O155" s="54">
        <f t="shared" ref="O155:O159" si="17">IF(M155=0,"",100%-N155)</f>
        <v>0.3098591549295775</v>
      </c>
      <c r="P155" s="8">
        <f>M156/M154</f>
        <v>0.6901408450704225</v>
      </c>
      <c r="Q155" s="29"/>
      <c r="R155" s="29"/>
      <c r="S155" s="29"/>
      <c r="T155" s="29"/>
      <c r="U155" s="29"/>
      <c r="V155" s="29"/>
      <c r="W155" s="29"/>
      <c r="X155" s="29"/>
      <c r="Y155" s="29"/>
      <c r="Z155" s="29"/>
    </row>
    <row r="156" spans="1:26" ht="15.75" customHeight="1" x14ac:dyDescent="0.25">
      <c r="A156" s="49">
        <v>1901</v>
      </c>
      <c r="B156" s="50"/>
      <c r="C156" s="50"/>
      <c r="D156" s="50">
        <v>49</v>
      </c>
      <c r="E156" s="50"/>
      <c r="F156" s="50"/>
      <c r="G156" s="50"/>
      <c r="H156" s="82"/>
      <c r="I156" s="144"/>
      <c r="J156" s="81"/>
      <c r="K156" s="145"/>
      <c r="L156" s="124">
        <f>IF(D156=0,"",D156/C155)</f>
        <v>1</v>
      </c>
      <c r="M156" s="53">
        <v>49</v>
      </c>
      <c r="N156" s="124">
        <f t="shared" si="16"/>
        <v>1</v>
      </c>
      <c r="O156" s="124">
        <f t="shared" si="17"/>
        <v>0</v>
      </c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</row>
    <row r="157" spans="1:26" ht="15.75" customHeight="1" x14ac:dyDescent="0.25">
      <c r="A157" s="49">
        <v>1902</v>
      </c>
      <c r="B157" s="50"/>
      <c r="C157" s="50"/>
      <c r="D157" s="50"/>
      <c r="E157" s="50">
        <v>6</v>
      </c>
      <c r="F157" s="50"/>
      <c r="G157" s="50"/>
      <c r="H157" s="82"/>
      <c r="I157" s="144"/>
      <c r="J157" s="81"/>
      <c r="K157" s="145"/>
      <c r="L157" s="124">
        <f>IF(E157=0,"",E157/D156)</f>
        <v>0.12244897959183673</v>
      </c>
      <c r="M157" s="53">
        <v>6</v>
      </c>
      <c r="N157" s="124">
        <f t="shared" si="16"/>
        <v>0.12244897959183673</v>
      </c>
      <c r="O157" s="124">
        <f t="shared" si="17"/>
        <v>0.87755102040816324</v>
      </c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</row>
    <row r="158" spans="1:26" ht="15.75" customHeight="1" x14ac:dyDescent="0.25">
      <c r="A158" s="49">
        <v>2001</v>
      </c>
      <c r="B158" s="50"/>
      <c r="C158" s="50"/>
      <c r="D158" s="50"/>
      <c r="E158" s="50"/>
      <c r="F158" s="50">
        <v>4</v>
      </c>
      <c r="G158" s="50"/>
      <c r="H158" s="82"/>
      <c r="I158" s="144"/>
      <c r="J158" s="81"/>
      <c r="K158" s="145"/>
      <c r="L158" s="124">
        <f>IF(F158=0,"",F158/E157)</f>
        <v>0.66666666666666663</v>
      </c>
      <c r="M158" s="53">
        <v>6</v>
      </c>
      <c r="N158" s="124">
        <f t="shared" si="16"/>
        <v>1</v>
      </c>
      <c r="O158" s="124">
        <f t="shared" si="17"/>
        <v>0</v>
      </c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</row>
    <row r="159" spans="1:26" ht="15.75" customHeight="1" x14ac:dyDescent="0.25">
      <c r="A159" s="49">
        <v>2002</v>
      </c>
      <c r="B159" s="50"/>
      <c r="C159" s="50"/>
      <c r="D159" s="50"/>
      <c r="E159" s="50"/>
      <c r="F159" s="50"/>
      <c r="G159" s="50">
        <v>4</v>
      </c>
      <c r="H159" s="82">
        <v>1</v>
      </c>
      <c r="I159" s="144"/>
      <c r="J159" s="81"/>
      <c r="K159" s="145"/>
      <c r="L159" s="124">
        <f>IF(G159=0,"",G159/F158)</f>
        <v>1</v>
      </c>
      <c r="M159" s="169">
        <v>6</v>
      </c>
      <c r="N159" s="124">
        <f t="shared" si="16"/>
        <v>1</v>
      </c>
      <c r="O159" s="124">
        <f t="shared" si="17"/>
        <v>0</v>
      </c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</row>
    <row r="160" spans="1:26" ht="15.75" customHeight="1" x14ac:dyDescent="0.25">
      <c r="A160" s="91" t="s">
        <v>112</v>
      </c>
      <c r="B160" s="50"/>
      <c r="C160" s="50"/>
      <c r="D160" s="50"/>
      <c r="E160" s="50"/>
      <c r="F160" s="50"/>
      <c r="G160" s="50">
        <v>4</v>
      </c>
      <c r="H160" s="82">
        <v>3</v>
      </c>
      <c r="I160" s="144"/>
      <c r="J160" s="81"/>
      <c r="K160" s="137"/>
      <c r="L160" s="81"/>
      <c r="M160" s="169">
        <v>5</v>
      </c>
      <c r="N160" s="81"/>
      <c r="O160" s="7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</row>
    <row r="161" spans="1:26" ht="15.75" customHeight="1" x14ac:dyDescent="0.25">
      <c r="A161" s="91" t="s">
        <v>113</v>
      </c>
      <c r="B161" s="50"/>
      <c r="C161" s="50"/>
      <c r="D161" s="50"/>
      <c r="E161" s="50"/>
      <c r="F161" s="50"/>
      <c r="G161" s="50">
        <v>1</v>
      </c>
      <c r="H161" s="82"/>
      <c r="I161" s="144"/>
      <c r="J161" s="81"/>
      <c r="K161" s="137"/>
      <c r="L161" s="81"/>
      <c r="M161" s="169">
        <v>1</v>
      </c>
      <c r="N161" s="81"/>
      <c r="O161" s="7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</row>
    <row r="162" spans="1:26" ht="15.75" customHeight="1" x14ac:dyDescent="0.25">
      <c r="A162" s="91" t="s">
        <v>114</v>
      </c>
      <c r="B162" s="50"/>
      <c r="C162" s="50"/>
      <c r="D162" s="50"/>
      <c r="E162" s="50"/>
      <c r="F162" s="50"/>
      <c r="G162" s="50"/>
      <c r="H162" s="82"/>
      <c r="I162" s="144"/>
      <c r="J162" s="81"/>
      <c r="K162" s="137"/>
      <c r="L162" s="81"/>
      <c r="M162" s="169"/>
      <c r="N162" s="81"/>
      <c r="O162" s="7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</row>
    <row r="163" spans="1:26" ht="15.75" customHeight="1" x14ac:dyDescent="0.25">
      <c r="A163" s="91" t="s">
        <v>115</v>
      </c>
      <c r="B163" s="50"/>
      <c r="C163" s="50"/>
      <c r="D163" s="50"/>
      <c r="E163" s="50"/>
      <c r="F163" s="50"/>
      <c r="G163" s="50"/>
      <c r="H163" s="82"/>
      <c r="I163" s="146"/>
      <c r="J163" s="147"/>
      <c r="K163" s="148"/>
      <c r="L163" s="147"/>
      <c r="M163" s="169"/>
      <c r="N163" s="147"/>
      <c r="O163" s="52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</row>
    <row r="164" spans="1:26" ht="18" customHeight="1" x14ac:dyDescent="0.25">
      <c r="A164" s="28"/>
      <c r="B164" s="220" t="s">
        <v>90</v>
      </c>
      <c r="C164" s="194"/>
      <c r="D164" s="194"/>
      <c r="E164" s="194"/>
      <c r="F164" s="194"/>
      <c r="G164" s="195"/>
      <c r="H164" s="59">
        <f>SUM(H154:H163)</f>
        <v>4</v>
      </c>
      <c r="I164" s="93">
        <f>IF(H159=0,"",H159/B154)</f>
        <v>1.4084507042253521E-2</v>
      </c>
      <c r="J164" s="93">
        <f>IF(H164=0,"",H164/B154)</f>
        <v>5.6338028169014086E-2</v>
      </c>
      <c r="K164" s="93">
        <f>J164-I164</f>
        <v>4.2253521126760563E-2</v>
      </c>
      <c r="L164" s="1"/>
      <c r="M164" s="29"/>
      <c r="N164" s="25"/>
      <c r="O164" s="1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</row>
    <row r="165" spans="1:26" ht="12.75" customHeight="1" x14ac:dyDescent="0.2">
      <c r="A165" s="29"/>
      <c r="B165" s="29"/>
      <c r="C165" s="29"/>
      <c r="D165" s="29"/>
      <c r="E165" s="29"/>
      <c r="F165" s="29"/>
      <c r="G165" s="29"/>
      <c r="H165" s="135"/>
      <c r="I165" s="1"/>
      <c r="J165" s="1"/>
      <c r="K165" s="29"/>
      <c r="L165" s="1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</row>
    <row r="166" spans="1:26" ht="12.75" customHeight="1" x14ac:dyDescent="0.2">
      <c r="A166" s="29"/>
      <c r="B166" s="29"/>
      <c r="C166" s="29"/>
      <c r="D166" s="29"/>
      <c r="E166" s="29"/>
      <c r="F166" s="29"/>
      <c r="G166" s="29"/>
      <c r="H166" s="135"/>
      <c r="I166" s="1"/>
      <c r="J166" s="1"/>
      <c r="K166" s="29"/>
      <c r="L166" s="1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</row>
    <row r="167" spans="1:26" ht="26.25" customHeight="1" x14ac:dyDescent="0.4">
      <c r="A167" s="33"/>
      <c r="B167" s="188" t="s">
        <v>101</v>
      </c>
      <c r="C167" s="189"/>
      <c r="D167" s="189"/>
      <c r="E167" s="189"/>
      <c r="F167" s="189"/>
      <c r="G167" s="189"/>
      <c r="H167" s="88">
        <v>1802</v>
      </c>
      <c r="I167" s="89"/>
      <c r="J167" s="89"/>
      <c r="K167" s="89"/>
      <c r="L167" s="89"/>
      <c r="M167" s="8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</row>
    <row r="168" spans="1:26" ht="20.25" customHeight="1" x14ac:dyDescent="0.2">
      <c r="A168" s="192" t="s">
        <v>9</v>
      </c>
      <c r="B168" s="193" t="s">
        <v>80</v>
      </c>
      <c r="C168" s="194"/>
      <c r="D168" s="194"/>
      <c r="E168" s="194"/>
      <c r="F168" s="194"/>
      <c r="G168" s="194"/>
      <c r="H168" s="196" t="s">
        <v>10</v>
      </c>
      <c r="I168" s="184" t="s">
        <v>2</v>
      </c>
      <c r="J168" s="184" t="s">
        <v>3</v>
      </c>
      <c r="K168" s="191" t="s">
        <v>4</v>
      </c>
      <c r="L168" s="184" t="s">
        <v>5</v>
      </c>
      <c r="M168" s="198" t="s">
        <v>6</v>
      </c>
      <c r="N168" s="198" t="s">
        <v>7</v>
      </c>
      <c r="O168" s="184" t="s">
        <v>8</v>
      </c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</row>
    <row r="169" spans="1:26" ht="15.75" customHeight="1" x14ac:dyDescent="0.25">
      <c r="A169" s="185"/>
      <c r="B169" s="49" t="s">
        <v>81</v>
      </c>
      <c r="C169" s="49" t="s">
        <v>82</v>
      </c>
      <c r="D169" s="49" t="s">
        <v>83</v>
      </c>
      <c r="E169" s="49" t="s">
        <v>84</v>
      </c>
      <c r="F169" s="49" t="s">
        <v>85</v>
      </c>
      <c r="G169" s="49" t="s">
        <v>86</v>
      </c>
      <c r="H169" s="197"/>
      <c r="I169" s="185"/>
      <c r="J169" s="185"/>
      <c r="K169" s="185"/>
      <c r="L169" s="185"/>
      <c r="M169" s="185"/>
      <c r="N169" s="185"/>
      <c r="O169" s="185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</row>
    <row r="170" spans="1:26" ht="15.75" customHeight="1" x14ac:dyDescent="0.25">
      <c r="A170" s="49">
        <v>1802</v>
      </c>
      <c r="B170" s="50">
        <v>372</v>
      </c>
      <c r="C170" s="50"/>
      <c r="D170" s="50"/>
      <c r="E170" s="50"/>
      <c r="F170" s="50"/>
      <c r="G170" s="50"/>
      <c r="H170" s="82"/>
      <c r="I170" s="141"/>
      <c r="J170" s="142"/>
      <c r="K170" s="143"/>
      <c r="L170" s="133"/>
      <c r="M170" s="51">
        <f>B170</f>
        <v>372</v>
      </c>
      <c r="N170" s="134"/>
      <c r="O170" s="133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</row>
    <row r="171" spans="1:26" ht="15.75" customHeight="1" x14ac:dyDescent="0.25">
      <c r="A171" s="49">
        <v>1901</v>
      </c>
      <c r="B171" s="50"/>
      <c r="C171" s="50">
        <v>304</v>
      </c>
      <c r="D171" s="50"/>
      <c r="E171" s="50"/>
      <c r="F171" s="50"/>
      <c r="G171" s="50"/>
      <c r="H171" s="82"/>
      <c r="I171" s="144"/>
      <c r="J171" s="81"/>
      <c r="K171" s="145"/>
      <c r="L171" s="54">
        <f>IF(C171=0,"",C171/B170)</f>
        <v>0.81720430107526887</v>
      </c>
      <c r="M171" s="53">
        <v>299</v>
      </c>
      <c r="N171" s="54">
        <f t="shared" ref="N171:N175" si="18">IF(M171=0,"",M171/M170)</f>
        <v>0.80376344086021501</v>
      </c>
      <c r="O171" s="54">
        <f t="shared" ref="O171:O175" si="19">IF(M171=0,"",100%-N171)</f>
        <v>0.19623655913978499</v>
      </c>
      <c r="P171" s="8">
        <f>M172/M170</f>
        <v>0.80376344086021501</v>
      </c>
      <c r="Q171" s="29"/>
      <c r="R171" s="29"/>
      <c r="S171" s="29"/>
      <c r="T171" s="29"/>
      <c r="U171" s="29"/>
      <c r="V171" s="29"/>
      <c r="W171" s="29"/>
      <c r="X171" s="29"/>
      <c r="Y171" s="29"/>
      <c r="Z171" s="29"/>
    </row>
    <row r="172" spans="1:26" ht="15.75" customHeight="1" x14ac:dyDescent="0.25">
      <c r="A172" s="49">
        <v>1902</v>
      </c>
      <c r="B172" s="50"/>
      <c r="C172" s="50"/>
      <c r="D172" s="50">
        <v>298</v>
      </c>
      <c r="E172" s="50"/>
      <c r="F172" s="50"/>
      <c r="G172" s="50"/>
      <c r="H172" s="82"/>
      <c r="I172" s="144"/>
      <c r="J172" s="81"/>
      <c r="K172" s="145"/>
      <c r="L172" s="124">
        <f>IF(D172=0,"",D172/C171)</f>
        <v>0.98026315789473684</v>
      </c>
      <c r="M172" s="53">
        <v>299</v>
      </c>
      <c r="N172" s="124">
        <f t="shared" si="18"/>
        <v>1</v>
      </c>
      <c r="O172" s="124">
        <f t="shared" si="19"/>
        <v>0</v>
      </c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</row>
    <row r="173" spans="1:26" ht="15.75" customHeight="1" x14ac:dyDescent="0.25">
      <c r="A173" s="49">
        <v>2001</v>
      </c>
      <c r="B173" s="50"/>
      <c r="C173" s="50"/>
      <c r="D173" s="50"/>
      <c r="E173" s="50">
        <v>292</v>
      </c>
      <c r="F173" s="50"/>
      <c r="G173" s="50"/>
      <c r="H173" s="82"/>
      <c r="I173" s="144"/>
      <c r="J173" s="81"/>
      <c r="K173" s="145"/>
      <c r="L173" s="124">
        <f>IF(E173=0,"",E173/D172)</f>
        <v>0.97986577181208057</v>
      </c>
      <c r="M173" s="53">
        <v>293</v>
      </c>
      <c r="N173" s="124">
        <f t="shared" si="18"/>
        <v>0.97993311036789299</v>
      </c>
      <c r="O173" s="124">
        <f t="shared" si="19"/>
        <v>2.006688963210701E-2</v>
      </c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</row>
    <row r="174" spans="1:26" ht="15.75" customHeight="1" x14ac:dyDescent="0.25">
      <c r="A174" s="49">
        <v>2002</v>
      </c>
      <c r="B174" s="50"/>
      <c r="C174" s="50"/>
      <c r="D174" s="50"/>
      <c r="E174" s="50"/>
      <c r="F174" s="50">
        <v>291</v>
      </c>
      <c r="G174" s="50"/>
      <c r="H174" s="82"/>
      <c r="I174" s="144"/>
      <c r="J174" s="81"/>
      <c r="K174" s="145"/>
      <c r="L174" s="124">
        <f>IF(F174=0,"",F174/E173)</f>
        <v>0.99657534246575341</v>
      </c>
      <c r="M174" s="53">
        <v>291</v>
      </c>
      <c r="N174" s="124">
        <f t="shared" si="18"/>
        <v>0.99317406143344711</v>
      </c>
      <c r="O174" s="124">
        <f t="shared" si="19"/>
        <v>6.8259385665528916E-3</v>
      </c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</row>
    <row r="175" spans="1:26" ht="15.75" customHeight="1" x14ac:dyDescent="0.25">
      <c r="A175" s="49">
        <v>2101</v>
      </c>
      <c r="B175" s="50"/>
      <c r="C175" s="50"/>
      <c r="D175" s="50"/>
      <c r="E175" s="50"/>
      <c r="F175" s="50"/>
      <c r="G175" s="50">
        <v>288</v>
      </c>
      <c r="H175" s="82">
        <v>246</v>
      </c>
      <c r="I175" s="144"/>
      <c r="J175" s="81"/>
      <c r="K175" s="145"/>
      <c r="L175" s="124">
        <f>IF(G175=0,"",G175/F174)</f>
        <v>0.98969072164948457</v>
      </c>
      <c r="M175" s="53">
        <v>291</v>
      </c>
      <c r="N175" s="124">
        <f t="shared" si="18"/>
        <v>1</v>
      </c>
      <c r="O175" s="124">
        <f t="shared" si="19"/>
        <v>0</v>
      </c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</row>
    <row r="176" spans="1:26" ht="15.75" customHeight="1" x14ac:dyDescent="0.25">
      <c r="A176" s="91" t="s">
        <v>113</v>
      </c>
      <c r="B176" s="50"/>
      <c r="C176" s="50"/>
      <c r="D176" s="50"/>
      <c r="E176" s="50"/>
      <c r="F176" s="50"/>
      <c r="G176" s="50">
        <v>10</v>
      </c>
      <c r="H176" s="82">
        <v>9</v>
      </c>
      <c r="I176" s="144"/>
      <c r="J176" s="81"/>
      <c r="K176" s="137"/>
      <c r="L176" s="81"/>
      <c r="M176" s="169">
        <v>18</v>
      </c>
      <c r="N176" s="81"/>
      <c r="O176" s="7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</row>
    <row r="177" spans="1:26" ht="15.75" customHeight="1" x14ac:dyDescent="0.25">
      <c r="A177" s="91" t="s">
        <v>114</v>
      </c>
      <c r="B177" s="50"/>
      <c r="C177" s="50"/>
      <c r="D177" s="50"/>
      <c r="E177" s="50"/>
      <c r="F177" s="50"/>
      <c r="G177" s="50">
        <v>15</v>
      </c>
      <c r="H177" s="82">
        <v>8</v>
      </c>
      <c r="I177" s="144"/>
      <c r="J177" s="81"/>
      <c r="K177" s="137"/>
      <c r="L177" s="81"/>
      <c r="M177" s="169">
        <v>15</v>
      </c>
      <c r="N177" s="81"/>
      <c r="O177" s="7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</row>
    <row r="178" spans="1:26" ht="15.75" customHeight="1" x14ac:dyDescent="0.25">
      <c r="A178" s="91" t="s">
        <v>115</v>
      </c>
      <c r="B178" s="50"/>
      <c r="C178" s="50"/>
      <c r="D178" s="50"/>
      <c r="E178" s="50"/>
      <c r="F178" s="50"/>
      <c r="G178" s="50">
        <v>1</v>
      </c>
      <c r="H178" s="82"/>
      <c r="I178" s="144"/>
      <c r="J178" s="81"/>
      <c r="K178" s="137"/>
      <c r="L178" s="81"/>
      <c r="M178" s="169">
        <v>1</v>
      </c>
      <c r="N178" s="81"/>
      <c r="O178" s="7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</row>
    <row r="179" spans="1:26" ht="15.75" customHeight="1" x14ac:dyDescent="0.25">
      <c r="A179" s="91" t="s">
        <v>128</v>
      </c>
      <c r="B179" s="50"/>
      <c r="C179" s="50"/>
      <c r="D179" s="50"/>
      <c r="E179" s="50"/>
      <c r="F179" s="50"/>
      <c r="G179" s="50">
        <v>1</v>
      </c>
      <c r="H179" s="82">
        <v>1</v>
      </c>
      <c r="I179" s="146"/>
      <c r="J179" s="147"/>
      <c r="K179" s="148"/>
      <c r="L179" s="147"/>
      <c r="M179" s="169"/>
      <c r="N179" s="147"/>
      <c r="O179" s="52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</row>
    <row r="180" spans="1:26" ht="18" customHeight="1" x14ac:dyDescent="0.25">
      <c r="A180" s="28"/>
      <c r="B180" s="220" t="s">
        <v>90</v>
      </c>
      <c r="C180" s="194"/>
      <c r="D180" s="194"/>
      <c r="E180" s="194"/>
      <c r="F180" s="194"/>
      <c r="G180" s="195"/>
      <c r="H180" s="59">
        <f>SUM(H170:H179)</f>
        <v>264</v>
      </c>
      <c r="I180" s="93">
        <f>IF(H175=0,"",H175/B170)</f>
        <v>0.66129032258064513</v>
      </c>
      <c r="J180" s="93">
        <f>IF(H180=0,"",H180/B170)</f>
        <v>0.70967741935483875</v>
      </c>
      <c r="K180" s="93">
        <f>J180-I180</f>
        <v>4.8387096774193616E-2</v>
      </c>
      <c r="L180" s="1"/>
      <c r="M180" s="29"/>
      <c r="N180" s="25"/>
      <c r="O180" s="1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</row>
    <row r="181" spans="1:26" ht="12.75" customHeight="1" x14ac:dyDescent="0.2">
      <c r="A181" s="29"/>
      <c r="B181" s="29"/>
      <c r="C181" s="29"/>
      <c r="D181" s="29"/>
      <c r="E181" s="29"/>
      <c r="F181" s="29"/>
      <c r="G181" s="29"/>
      <c r="H181" s="135"/>
      <c r="I181" s="1"/>
      <c r="J181" s="1"/>
      <c r="K181" s="29"/>
      <c r="L181" s="1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</row>
    <row r="182" spans="1:26" ht="12.75" customHeight="1" x14ac:dyDescent="0.2">
      <c r="A182" s="29"/>
      <c r="B182" s="29"/>
      <c r="C182" s="29"/>
      <c r="D182" s="29"/>
      <c r="E182" s="29"/>
      <c r="F182" s="29"/>
      <c r="G182" s="29"/>
      <c r="H182" s="135"/>
      <c r="I182" s="1"/>
      <c r="J182" s="1"/>
      <c r="K182" s="29"/>
      <c r="L182" s="1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</row>
    <row r="183" spans="1:26" ht="26.25" customHeight="1" x14ac:dyDescent="0.4">
      <c r="A183" s="33"/>
      <c r="B183" s="221" t="s">
        <v>101</v>
      </c>
      <c r="C183" s="204"/>
      <c r="D183" s="204"/>
      <c r="E183" s="204"/>
      <c r="F183" s="204"/>
      <c r="G183" s="204"/>
      <c r="H183" s="166">
        <v>1901</v>
      </c>
      <c r="I183" s="170" t="s">
        <v>121</v>
      </c>
      <c r="J183" s="170"/>
      <c r="K183" s="171"/>
      <c r="L183" s="167"/>
      <c r="M183" s="167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</row>
    <row r="184" spans="1:26" ht="12.75" customHeight="1" x14ac:dyDescent="0.2">
      <c r="A184" s="29"/>
      <c r="B184" s="29"/>
      <c r="C184" s="29"/>
      <c r="D184" s="29"/>
      <c r="E184" s="29"/>
      <c r="F184" s="29"/>
      <c r="G184" s="29"/>
      <c r="H184" s="135"/>
      <c r="I184" s="1"/>
      <c r="J184" s="1"/>
      <c r="K184" s="29"/>
      <c r="L184" s="1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</row>
    <row r="185" spans="1:26" ht="12.75" customHeight="1" x14ac:dyDescent="0.2">
      <c r="A185" s="29"/>
      <c r="B185" s="29"/>
      <c r="C185" s="29"/>
      <c r="D185" s="29"/>
      <c r="E185" s="29"/>
      <c r="F185" s="29"/>
      <c r="G185" s="29"/>
      <c r="H185" s="135"/>
      <c r="I185" s="1"/>
      <c r="J185" s="1"/>
      <c r="K185" s="29"/>
      <c r="L185" s="1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</row>
    <row r="186" spans="1:26" ht="26.25" customHeight="1" x14ac:dyDescent="0.4">
      <c r="A186" s="33"/>
      <c r="B186" s="188" t="s">
        <v>101</v>
      </c>
      <c r="C186" s="189"/>
      <c r="D186" s="189"/>
      <c r="E186" s="189"/>
      <c r="F186" s="189"/>
      <c r="G186" s="189"/>
      <c r="H186" s="88">
        <v>1902</v>
      </c>
      <c r="I186" s="89"/>
      <c r="J186" s="94"/>
      <c r="K186" s="89"/>
      <c r="L186" s="89"/>
      <c r="M186" s="8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</row>
    <row r="187" spans="1:26" ht="20.25" customHeight="1" x14ac:dyDescent="0.2">
      <c r="A187" s="192" t="s">
        <v>9</v>
      </c>
      <c r="B187" s="193" t="s">
        <v>80</v>
      </c>
      <c r="C187" s="194"/>
      <c r="D187" s="194"/>
      <c r="E187" s="194"/>
      <c r="F187" s="194"/>
      <c r="G187" s="194"/>
      <c r="H187" s="196" t="s">
        <v>10</v>
      </c>
      <c r="I187" s="184" t="s">
        <v>2</v>
      </c>
      <c r="J187" s="184" t="s">
        <v>3</v>
      </c>
      <c r="K187" s="191" t="s">
        <v>4</v>
      </c>
      <c r="L187" s="184" t="s">
        <v>5</v>
      </c>
      <c r="M187" s="198" t="s">
        <v>6</v>
      </c>
      <c r="N187" s="198" t="s">
        <v>7</v>
      </c>
      <c r="O187" s="184" t="s">
        <v>8</v>
      </c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</row>
    <row r="188" spans="1:26" ht="15.75" customHeight="1" x14ac:dyDescent="0.25">
      <c r="A188" s="185"/>
      <c r="B188" s="49" t="s">
        <v>81</v>
      </c>
      <c r="C188" s="49" t="s">
        <v>82</v>
      </c>
      <c r="D188" s="49" t="s">
        <v>83</v>
      </c>
      <c r="E188" s="49" t="s">
        <v>84</v>
      </c>
      <c r="F188" s="49" t="s">
        <v>85</v>
      </c>
      <c r="G188" s="49" t="s">
        <v>86</v>
      </c>
      <c r="H188" s="197"/>
      <c r="I188" s="185"/>
      <c r="J188" s="185"/>
      <c r="K188" s="185"/>
      <c r="L188" s="185"/>
      <c r="M188" s="185"/>
      <c r="N188" s="185"/>
      <c r="O188" s="185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</row>
    <row r="189" spans="1:26" ht="15.75" customHeight="1" x14ac:dyDescent="0.25">
      <c r="A189" s="49">
        <v>1902</v>
      </c>
      <c r="B189" s="50">
        <v>375</v>
      </c>
      <c r="C189" s="50"/>
      <c r="D189" s="50"/>
      <c r="E189" s="50"/>
      <c r="F189" s="50"/>
      <c r="G189" s="50"/>
      <c r="H189" s="82"/>
      <c r="I189" s="141"/>
      <c r="J189" s="142"/>
      <c r="K189" s="143"/>
      <c r="L189" s="133"/>
      <c r="M189" s="51">
        <f>B189</f>
        <v>375</v>
      </c>
      <c r="N189" s="134"/>
      <c r="O189" s="133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</row>
    <row r="190" spans="1:26" ht="15.75" customHeight="1" x14ac:dyDescent="0.25">
      <c r="A190" s="49">
        <v>2001</v>
      </c>
      <c r="B190" s="50"/>
      <c r="C190" s="50">
        <v>357</v>
      </c>
      <c r="D190" s="50"/>
      <c r="E190" s="50"/>
      <c r="F190" s="50"/>
      <c r="G190" s="50"/>
      <c r="H190" s="82"/>
      <c r="I190" s="144"/>
      <c r="J190" s="81"/>
      <c r="K190" s="145"/>
      <c r="L190" s="54">
        <f>IF(C190=0,"",C190/B189)</f>
        <v>0.95199999999999996</v>
      </c>
      <c r="M190" s="53">
        <v>367</v>
      </c>
      <c r="N190" s="54">
        <f t="shared" ref="N190:N194" si="20">IF(M190=0,"",M190/M189)</f>
        <v>0.97866666666666668</v>
      </c>
      <c r="O190" s="54">
        <f t="shared" ref="O190:O194" si="21">IF(M190=0,"",100%-N190)</f>
        <v>2.1333333333333315E-2</v>
      </c>
      <c r="P190" s="8">
        <f>M191/M189</f>
        <v>0.96266666666666667</v>
      </c>
      <c r="Q190" s="29"/>
      <c r="R190" s="29"/>
      <c r="S190" s="29"/>
      <c r="T190" s="29"/>
      <c r="U190" s="29"/>
      <c r="V190" s="29"/>
      <c r="W190" s="29"/>
      <c r="X190" s="29"/>
      <c r="Y190" s="29"/>
      <c r="Z190" s="29"/>
    </row>
    <row r="191" spans="1:26" ht="15.75" customHeight="1" x14ac:dyDescent="0.25">
      <c r="A191" s="49">
        <v>2002</v>
      </c>
      <c r="B191" s="50"/>
      <c r="C191" s="50"/>
      <c r="D191" s="50">
        <v>307</v>
      </c>
      <c r="E191" s="50"/>
      <c r="F191" s="50"/>
      <c r="G191" s="50"/>
      <c r="H191" s="82"/>
      <c r="I191" s="144"/>
      <c r="J191" s="81"/>
      <c r="K191" s="145"/>
      <c r="L191" s="124">
        <f>IF(D191=0,"",D191/C190)</f>
        <v>0.85994397759103647</v>
      </c>
      <c r="M191" s="53">
        <v>361</v>
      </c>
      <c r="N191" s="124">
        <f t="shared" si="20"/>
        <v>0.98365122615803813</v>
      </c>
      <c r="O191" s="124">
        <f t="shared" si="21"/>
        <v>1.6348773841961872E-2</v>
      </c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</row>
    <row r="192" spans="1:26" ht="15.75" customHeight="1" x14ac:dyDescent="0.25">
      <c r="A192" s="49">
        <v>2101</v>
      </c>
      <c r="B192" s="50"/>
      <c r="C192" s="50"/>
      <c r="D192" s="50"/>
      <c r="E192" s="50">
        <v>297</v>
      </c>
      <c r="F192" s="50"/>
      <c r="G192" s="50"/>
      <c r="H192" s="82"/>
      <c r="I192" s="144"/>
      <c r="J192" s="81"/>
      <c r="K192" s="145"/>
      <c r="L192" s="124">
        <f>IF(E192=0,"",E192/D191)</f>
        <v>0.96742671009771986</v>
      </c>
      <c r="M192" s="53">
        <v>361</v>
      </c>
      <c r="N192" s="124">
        <f t="shared" si="20"/>
        <v>1</v>
      </c>
      <c r="O192" s="124">
        <f t="shared" si="21"/>
        <v>0</v>
      </c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</row>
    <row r="193" spans="1:26" ht="15.75" customHeight="1" x14ac:dyDescent="0.25">
      <c r="A193" s="49">
        <v>2102</v>
      </c>
      <c r="B193" s="50"/>
      <c r="C193" s="50"/>
      <c r="D193" s="50"/>
      <c r="E193" s="50"/>
      <c r="F193" s="50">
        <v>279</v>
      </c>
      <c r="G193" s="50"/>
      <c r="H193" s="82"/>
      <c r="I193" s="144"/>
      <c r="J193" s="81"/>
      <c r="K193" s="145"/>
      <c r="L193" s="124">
        <f>IF(F193=0,"",F193/E192)</f>
        <v>0.93939393939393945</v>
      </c>
      <c r="M193" s="53">
        <v>325</v>
      </c>
      <c r="N193" s="124">
        <f t="shared" si="20"/>
        <v>0.90027700831024926</v>
      </c>
      <c r="O193" s="124">
        <f t="shared" si="21"/>
        <v>9.972299168975074E-2</v>
      </c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</row>
    <row r="194" spans="1:26" ht="15.75" customHeight="1" x14ac:dyDescent="0.25">
      <c r="A194" s="49">
        <v>2201</v>
      </c>
      <c r="B194" s="50"/>
      <c r="C194" s="50"/>
      <c r="D194" s="50"/>
      <c r="E194" s="50"/>
      <c r="F194" s="50"/>
      <c r="G194" s="50">
        <v>271</v>
      </c>
      <c r="H194" s="82">
        <v>245</v>
      </c>
      <c r="I194" s="144"/>
      <c r="J194" s="81"/>
      <c r="K194" s="145"/>
      <c r="L194" s="124">
        <f>IF(G194=0,"",G194/F193)</f>
        <v>0.97132616487455192</v>
      </c>
      <c r="M194" s="169">
        <v>317</v>
      </c>
      <c r="N194" s="124">
        <f t="shared" si="20"/>
        <v>0.97538461538461541</v>
      </c>
      <c r="O194" s="124">
        <f t="shared" si="21"/>
        <v>2.4615384615384595E-2</v>
      </c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</row>
    <row r="195" spans="1:26" ht="15.75" customHeight="1" x14ac:dyDescent="0.25">
      <c r="A195" s="49">
        <v>2202</v>
      </c>
      <c r="B195" s="50"/>
      <c r="C195" s="50"/>
      <c r="D195" s="50"/>
      <c r="E195" s="50"/>
      <c r="F195" s="50"/>
      <c r="G195" s="50">
        <v>38</v>
      </c>
      <c r="H195" s="82">
        <v>24</v>
      </c>
      <c r="I195" s="144"/>
      <c r="J195" s="81"/>
      <c r="K195" s="137"/>
      <c r="L195" s="81"/>
      <c r="M195" s="169">
        <v>66</v>
      </c>
      <c r="N195" s="81"/>
      <c r="O195" s="7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</row>
    <row r="196" spans="1:26" ht="15.75" customHeight="1" x14ac:dyDescent="0.25">
      <c r="A196" s="91" t="s">
        <v>128</v>
      </c>
      <c r="B196" s="50"/>
      <c r="C196" s="50"/>
      <c r="D196" s="50"/>
      <c r="E196" s="50"/>
      <c r="F196" s="50"/>
      <c r="G196" s="50">
        <v>29</v>
      </c>
      <c r="H196" s="82">
        <v>19</v>
      </c>
      <c r="I196" s="144"/>
      <c r="J196" s="81"/>
      <c r="K196" s="137"/>
      <c r="L196" s="81"/>
      <c r="M196" s="169">
        <v>33</v>
      </c>
      <c r="N196" s="81"/>
      <c r="O196" s="7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</row>
    <row r="197" spans="1:26" ht="15.75" customHeight="1" x14ac:dyDescent="0.25">
      <c r="A197" s="91" t="s">
        <v>122</v>
      </c>
      <c r="B197" s="50"/>
      <c r="C197" s="50"/>
      <c r="D197" s="50"/>
      <c r="E197" s="50"/>
      <c r="F197" s="50"/>
      <c r="G197" s="50">
        <v>5</v>
      </c>
      <c r="H197" s="82">
        <v>5</v>
      </c>
      <c r="I197" s="144"/>
      <c r="J197" s="81"/>
      <c r="K197" s="137"/>
      <c r="L197" s="81"/>
      <c r="M197" s="169">
        <v>6</v>
      </c>
      <c r="N197" s="81"/>
      <c r="O197" s="7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</row>
    <row r="198" spans="1:26" ht="15.75" customHeight="1" x14ac:dyDescent="0.25">
      <c r="A198" s="91" t="s">
        <v>123</v>
      </c>
      <c r="B198" s="50"/>
      <c r="C198" s="50"/>
      <c r="D198" s="50"/>
      <c r="E198" s="50"/>
      <c r="F198" s="50"/>
      <c r="G198" s="50">
        <v>1</v>
      </c>
      <c r="H198" s="82">
        <v>1</v>
      </c>
      <c r="I198" s="146"/>
      <c r="J198" s="147"/>
      <c r="K198" s="148"/>
      <c r="L198" s="147"/>
      <c r="M198" s="169">
        <v>1</v>
      </c>
      <c r="N198" s="147"/>
      <c r="O198" s="52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</row>
    <row r="199" spans="1:26" ht="18" customHeight="1" x14ac:dyDescent="0.25">
      <c r="A199" s="28"/>
      <c r="B199" s="220" t="s">
        <v>90</v>
      </c>
      <c r="C199" s="194"/>
      <c r="D199" s="194"/>
      <c r="E199" s="194"/>
      <c r="F199" s="194"/>
      <c r="G199" s="195"/>
      <c r="H199" s="59">
        <f>SUM(H189:H198)</f>
        <v>294</v>
      </c>
      <c r="I199" s="93">
        <f>IF(H194=0,"",H194/B189)</f>
        <v>0.65333333333333332</v>
      </c>
      <c r="J199" s="93">
        <f>IF(H199=0,"",H199/B189)</f>
        <v>0.78400000000000003</v>
      </c>
      <c r="K199" s="93">
        <f>J199-I199</f>
        <v>0.13066666666666671</v>
      </c>
      <c r="L199" s="1"/>
      <c r="M199" s="29"/>
      <c r="N199" s="25"/>
      <c r="O199" s="1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</row>
    <row r="200" spans="1:26" ht="12.75" customHeight="1" x14ac:dyDescent="0.2">
      <c r="A200" s="29"/>
      <c r="B200" s="29"/>
      <c r="C200" s="29"/>
      <c r="D200" s="29"/>
      <c r="E200" s="29"/>
      <c r="F200" s="29"/>
      <c r="G200" s="29"/>
      <c r="H200" s="135"/>
      <c r="I200" s="1"/>
      <c r="J200" s="1"/>
      <c r="K200" s="29"/>
      <c r="L200" s="1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</row>
    <row r="201" spans="1:26" s="161" customFormat="1" ht="12.75" customHeight="1" x14ac:dyDescent="0.2">
      <c r="A201" s="29"/>
      <c r="B201" s="29"/>
      <c r="C201" s="29"/>
      <c r="D201" s="29"/>
      <c r="E201" s="29"/>
      <c r="F201" s="29"/>
      <c r="G201" s="29"/>
      <c r="H201" s="135"/>
      <c r="I201" s="1"/>
      <c r="J201" s="1"/>
      <c r="K201" s="29"/>
      <c r="L201" s="1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</row>
    <row r="202" spans="1:26" ht="26.25" customHeight="1" x14ac:dyDescent="0.4">
      <c r="A202" s="33"/>
      <c r="B202" s="221" t="s">
        <v>101</v>
      </c>
      <c r="C202" s="204"/>
      <c r="D202" s="204"/>
      <c r="E202" s="204"/>
      <c r="F202" s="204"/>
      <c r="G202" s="204"/>
      <c r="H202" s="166">
        <v>2001</v>
      </c>
      <c r="I202" s="170" t="s">
        <v>121</v>
      </c>
      <c r="J202" s="168"/>
      <c r="K202" s="167"/>
      <c r="L202" s="167"/>
      <c r="M202" s="167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</row>
    <row r="203" spans="1:26" ht="12.75" customHeight="1" x14ac:dyDescent="0.4">
      <c r="A203" s="33"/>
      <c r="B203" s="47"/>
      <c r="C203" s="47"/>
      <c r="D203" s="47"/>
      <c r="E203" s="47"/>
      <c r="F203" s="47"/>
      <c r="G203" s="47"/>
      <c r="H203" s="95"/>
      <c r="I203" s="96"/>
      <c r="J203" s="90"/>
      <c r="K203" s="97"/>
      <c r="L203" s="97"/>
      <c r="M203" s="97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</row>
    <row r="204" spans="1:26" ht="12.75" customHeight="1" x14ac:dyDescent="0.2">
      <c r="A204" s="29"/>
      <c r="B204" s="29"/>
      <c r="C204" s="29"/>
      <c r="D204" s="29"/>
      <c r="E204" s="29"/>
      <c r="F204" s="29"/>
      <c r="G204" s="29"/>
      <c r="H204" s="135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</row>
    <row r="205" spans="1:26" ht="26.25" customHeight="1" x14ac:dyDescent="0.4">
      <c r="A205" s="33"/>
      <c r="B205" s="188" t="s">
        <v>101</v>
      </c>
      <c r="C205" s="189"/>
      <c r="D205" s="189"/>
      <c r="E205" s="189"/>
      <c r="F205" s="189"/>
      <c r="G205" s="189"/>
      <c r="H205" s="88">
        <v>2002</v>
      </c>
      <c r="I205" s="89"/>
      <c r="J205" s="94"/>
      <c r="K205" s="89"/>
      <c r="L205" s="89"/>
      <c r="M205" s="8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</row>
    <row r="206" spans="1:26" ht="20.25" customHeight="1" x14ac:dyDescent="0.2">
      <c r="A206" s="192" t="s">
        <v>9</v>
      </c>
      <c r="B206" s="193" t="s">
        <v>80</v>
      </c>
      <c r="C206" s="194"/>
      <c r="D206" s="194"/>
      <c r="E206" s="194"/>
      <c r="F206" s="194"/>
      <c r="G206" s="194"/>
      <c r="H206" s="196" t="s">
        <v>10</v>
      </c>
      <c r="I206" s="184" t="s">
        <v>2</v>
      </c>
      <c r="J206" s="184" t="s">
        <v>3</v>
      </c>
      <c r="K206" s="191" t="s">
        <v>4</v>
      </c>
      <c r="L206" s="184" t="s">
        <v>5</v>
      </c>
      <c r="M206" s="198" t="s">
        <v>6</v>
      </c>
      <c r="N206" s="198" t="s">
        <v>7</v>
      </c>
      <c r="O206" s="184" t="s">
        <v>8</v>
      </c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</row>
    <row r="207" spans="1:26" ht="15.75" customHeight="1" x14ac:dyDescent="0.25">
      <c r="A207" s="185"/>
      <c r="B207" s="49" t="s">
        <v>81</v>
      </c>
      <c r="C207" s="49" t="s">
        <v>82</v>
      </c>
      <c r="D207" s="49" t="s">
        <v>83</v>
      </c>
      <c r="E207" s="49" t="s">
        <v>84</v>
      </c>
      <c r="F207" s="49" t="s">
        <v>85</v>
      </c>
      <c r="G207" s="49" t="s">
        <v>86</v>
      </c>
      <c r="H207" s="197"/>
      <c r="I207" s="185"/>
      <c r="J207" s="185"/>
      <c r="K207" s="185"/>
      <c r="L207" s="185"/>
      <c r="M207" s="185"/>
      <c r="N207" s="185"/>
      <c r="O207" s="185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</row>
    <row r="208" spans="1:26" ht="15.75" customHeight="1" x14ac:dyDescent="0.25">
      <c r="A208" s="49">
        <v>2002</v>
      </c>
      <c r="B208" s="50">
        <v>382</v>
      </c>
      <c r="C208" s="50"/>
      <c r="D208" s="50"/>
      <c r="E208" s="50"/>
      <c r="F208" s="50"/>
      <c r="G208" s="50"/>
      <c r="H208" s="82"/>
      <c r="I208" s="141"/>
      <c r="J208" s="142"/>
      <c r="K208" s="143"/>
      <c r="L208" s="133"/>
      <c r="M208" s="51">
        <f>B208</f>
        <v>382</v>
      </c>
      <c r="N208" s="134"/>
      <c r="O208" s="133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</row>
    <row r="209" spans="1:26" ht="15.75" customHeight="1" x14ac:dyDescent="0.25">
      <c r="A209" s="49">
        <v>2101</v>
      </c>
      <c r="B209" s="50"/>
      <c r="C209" s="50">
        <v>356</v>
      </c>
      <c r="D209" s="50"/>
      <c r="E209" s="50"/>
      <c r="F209" s="50"/>
      <c r="G209" s="50"/>
      <c r="H209" s="82"/>
      <c r="I209" s="144"/>
      <c r="J209" s="81"/>
      <c r="K209" s="145"/>
      <c r="L209" s="54">
        <f>IF(C209=0,"",C209/B208)</f>
        <v>0.93193717277486909</v>
      </c>
      <c r="M209" s="53">
        <v>361</v>
      </c>
      <c r="N209" s="54">
        <f t="shared" ref="N209:N213" si="22">IF(M209=0,"",M209/M208)</f>
        <v>0.94502617801047117</v>
      </c>
      <c r="O209" s="54">
        <f t="shared" ref="O209:O213" si="23">IF(M209=0,"",100%-N209)</f>
        <v>5.4973821989528826E-2</v>
      </c>
      <c r="P209" s="8"/>
      <c r="Q209" s="29"/>
      <c r="R209" s="29"/>
      <c r="S209" s="29"/>
      <c r="T209" s="29"/>
      <c r="U209" s="29"/>
      <c r="V209" s="29"/>
      <c r="W209" s="29"/>
      <c r="X209" s="29"/>
      <c r="Y209" s="29"/>
      <c r="Z209" s="29"/>
    </row>
    <row r="210" spans="1:26" ht="15.75" customHeight="1" x14ac:dyDescent="0.25">
      <c r="A210" s="49">
        <v>2102</v>
      </c>
      <c r="B210" s="50"/>
      <c r="C210" s="50"/>
      <c r="D210" s="50">
        <v>330</v>
      </c>
      <c r="E210" s="50"/>
      <c r="F210" s="50"/>
      <c r="G210" s="50"/>
      <c r="H210" s="82"/>
      <c r="I210" s="144"/>
      <c r="J210" s="81"/>
      <c r="K210" s="145"/>
      <c r="L210" s="124">
        <f>IF(D210=0,"",D210/C209)</f>
        <v>0.9269662921348315</v>
      </c>
      <c r="M210" s="53">
        <v>350</v>
      </c>
      <c r="N210" s="124">
        <f t="shared" si="22"/>
        <v>0.96952908587257614</v>
      </c>
      <c r="O210" s="124">
        <f t="shared" si="23"/>
        <v>3.0470914127423865E-2</v>
      </c>
      <c r="P210" s="8">
        <f>M210/M208</f>
        <v>0.91623036649214662</v>
      </c>
      <c r="Q210" s="29"/>
      <c r="R210" s="29"/>
      <c r="S210" s="29"/>
      <c r="T210" s="29"/>
      <c r="U210" s="29"/>
      <c r="V210" s="29"/>
      <c r="W210" s="29"/>
      <c r="X210" s="29"/>
      <c r="Y210" s="29"/>
      <c r="Z210" s="29"/>
    </row>
    <row r="211" spans="1:26" ht="15.75" customHeight="1" x14ac:dyDescent="0.25">
      <c r="A211" s="49">
        <v>2201</v>
      </c>
      <c r="B211" s="50"/>
      <c r="C211" s="50"/>
      <c r="D211" s="50"/>
      <c r="E211" s="50">
        <v>312</v>
      </c>
      <c r="F211" s="50"/>
      <c r="G211" s="50"/>
      <c r="H211" s="82"/>
      <c r="I211" s="144"/>
      <c r="J211" s="81"/>
      <c r="K211" s="145"/>
      <c r="L211" s="124">
        <f>IF(E211=0,"",E211/D210)</f>
        <v>0.94545454545454544</v>
      </c>
      <c r="M211" s="53">
        <v>336</v>
      </c>
      <c r="N211" s="124">
        <f t="shared" si="22"/>
        <v>0.96</v>
      </c>
      <c r="O211" s="124">
        <f t="shared" si="23"/>
        <v>4.0000000000000036E-2</v>
      </c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</row>
    <row r="212" spans="1:26" ht="15.75" customHeight="1" x14ac:dyDescent="0.25">
      <c r="A212" s="49">
        <v>2202</v>
      </c>
      <c r="B212" s="50"/>
      <c r="C212" s="50"/>
      <c r="D212" s="50"/>
      <c r="E212" s="50"/>
      <c r="F212" s="50">
        <v>293</v>
      </c>
      <c r="G212" s="50"/>
      <c r="H212" s="82"/>
      <c r="I212" s="144"/>
      <c r="J212" s="81"/>
      <c r="K212" s="145"/>
      <c r="L212" s="124">
        <f>IF(F212=0,"",F212/E211)</f>
        <v>0.9391025641025641</v>
      </c>
      <c r="M212" s="53">
        <v>326</v>
      </c>
      <c r="N212" s="124">
        <f t="shared" si="22"/>
        <v>0.97023809523809523</v>
      </c>
      <c r="O212" s="124">
        <f t="shared" si="23"/>
        <v>2.9761904761904767E-2</v>
      </c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</row>
    <row r="213" spans="1:26" ht="15.75" customHeight="1" x14ac:dyDescent="0.25">
      <c r="A213" s="49">
        <v>2301</v>
      </c>
      <c r="B213" s="50"/>
      <c r="C213" s="50"/>
      <c r="D213" s="50"/>
      <c r="E213" s="50"/>
      <c r="F213" s="50"/>
      <c r="G213" s="50">
        <v>270</v>
      </c>
      <c r="H213" s="82">
        <v>227</v>
      </c>
      <c r="I213" s="144"/>
      <c r="J213" s="81"/>
      <c r="K213" s="145"/>
      <c r="L213" s="124">
        <f>IF(G213=0,"",G213/F212)</f>
        <v>0.92150170648464169</v>
      </c>
      <c r="M213" s="169">
        <v>311</v>
      </c>
      <c r="N213" s="124">
        <f t="shared" si="22"/>
        <v>0.95398773006134974</v>
      </c>
      <c r="O213" s="124">
        <f t="shared" si="23"/>
        <v>4.6012269938650263E-2</v>
      </c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</row>
    <row r="214" spans="1:26" ht="15.75" customHeight="1" x14ac:dyDescent="0.25">
      <c r="A214" s="91" t="s">
        <v>122</v>
      </c>
      <c r="B214" s="50"/>
      <c r="C214" s="50"/>
      <c r="D214" s="50"/>
      <c r="E214" s="50"/>
      <c r="F214" s="50"/>
      <c r="G214" s="50">
        <v>36</v>
      </c>
      <c r="H214" s="82">
        <v>25</v>
      </c>
      <c r="I214" s="144"/>
      <c r="J214" s="81"/>
      <c r="K214" s="137"/>
      <c r="L214" s="81"/>
      <c r="M214" s="169">
        <v>70</v>
      </c>
      <c r="N214" s="81"/>
      <c r="O214" s="7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</row>
    <row r="215" spans="1:26" ht="15.75" customHeight="1" x14ac:dyDescent="0.25">
      <c r="A215" s="91" t="s">
        <v>123</v>
      </c>
      <c r="B215" s="50"/>
      <c r="C215" s="50"/>
      <c r="D215" s="50"/>
      <c r="E215" s="50"/>
      <c r="F215" s="50"/>
      <c r="G215" s="50">
        <v>36</v>
      </c>
      <c r="H215" s="82">
        <v>28</v>
      </c>
      <c r="I215" s="144"/>
      <c r="J215" s="81"/>
      <c r="K215" s="137"/>
      <c r="L215" s="81"/>
      <c r="M215" s="169">
        <v>39</v>
      </c>
      <c r="N215" s="81"/>
      <c r="O215" s="7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</row>
    <row r="216" spans="1:26" ht="15.75" customHeight="1" x14ac:dyDescent="0.25">
      <c r="A216" s="91" t="s">
        <v>124</v>
      </c>
      <c r="B216" s="50"/>
      <c r="C216" s="50"/>
      <c r="D216" s="50"/>
      <c r="E216" s="50"/>
      <c r="F216" s="50"/>
      <c r="G216" s="50">
        <v>3</v>
      </c>
      <c r="H216" s="82"/>
      <c r="I216" s="144"/>
      <c r="J216" s="81"/>
      <c r="K216" s="137"/>
      <c r="L216" s="81"/>
      <c r="M216" s="169">
        <v>3</v>
      </c>
      <c r="N216" s="81"/>
      <c r="O216" s="7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</row>
    <row r="217" spans="1:26" ht="15.75" customHeight="1" x14ac:dyDescent="0.25">
      <c r="A217" s="91" t="s">
        <v>125</v>
      </c>
      <c r="B217" s="50"/>
      <c r="C217" s="50"/>
      <c r="D217" s="50"/>
      <c r="E217" s="50"/>
      <c r="F217" s="50"/>
      <c r="G217" s="50">
        <v>1</v>
      </c>
      <c r="H217" s="82">
        <v>1</v>
      </c>
      <c r="I217" s="146"/>
      <c r="J217" s="147"/>
      <c r="K217" s="148"/>
      <c r="L217" s="147"/>
      <c r="M217" s="169">
        <v>1</v>
      </c>
      <c r="N217" s="147"/>
      <c r="O217" s="52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</row>
    <row r="218" spans="1:26" ht="18" customHeight="1" x14ac:dyDescent="0.25">
      <c r="A218" s="28"/>
      <c r="B218" s="220" t="s">
        <v>90</v>
      </c>
      <c r="C218" s="194"/>
      <c r="D218" s="194"/>
      <c r="E218" s="194"/>
      <c r="F218" s="194"/>
      <c r="G218" s="195"/>
      <c r="H218" s="59">
        <f>SUM(H208:H217)</f>
        <v>281</v>
      </c>
      <c r="I218" s="93">
        <f>IF(H213=0,"",H213/B208)</f>
        <v>0.59424083769633507</v>
      </c>
      <c r="J218" s="93">
        <f>IF(H218=0,"",H218/B208)</f>
        <v>0.73560209424083767</v>
      </c>
      <c r="K218" s="93">
        <f>IF(H213=0,"",J218-I218)</f>
        <v>0.1413612565445026</v>
      </c>
      <c r="L218" s="1"/>
      <c r="M218" s="29"/>
      <c r="N218" s="25"/>
      <c r="O218" s="1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</row>
    <row r="219" spans="1:26" ht="12.75" customHeight="1" x14ac:dyDescent="0.2">
      <c r="A219" s="29"/>
      <c r="B219" s="29"/>
      <c r="C219" s="29"/>
      <c r="D219" s="29"/>
      <c r="E219" s="29"/>
      <c r="F219" s="29"/>
      <c r="G219" s="29"/>
      <c r="H219" s="135"/>
      <c r="I219" s="1"/>
      <c r="J219" s="1"/>
      <c r="K219" s="29"/>
      <c r="L219" s="1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</row>
    <row r="220" spans="1:26" ht="12.75" customHeight="1" x14ac:dyDescent="0.2">
      <c r="A220" s="29"/>
      <c r="B220" s="29"/>
      <c r="C220" s="29"/>
      <c r="D220" s="29"/>
      <c r="E220" s="29"/>
      <c r="F220" s="29"/>
      <c r="G220" s="29"/>
      <c r="H220" s="135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</row>
    <row r="221" spans="1:26" ht="26.25" customHeight="1" x14ac:dyDescent="0.4">
      <c r="A221" s="33"/>
      <c r="B221" s="188" t="s">
        <v>101</v>
      </c>
      <c r="C221" s="189"/>
      <c r="D221" s="189"/>
      <c r="E221" s="189"/>
      <c r="F221" s="189"/>
      <c r="G221" s="189"/>
      <c r="H221" s="88">
        <v>2102</v>
      </c>
      <c r="I221" s="89"/>
      <c r="J221" s="94"/>
      <c r="K221" s="89"/>
      <c r="L221" s="89"/>
      <c r="M221" s="8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</row>
    <row r="222" spans="1:26" ht="20.25" customHeight="1" x14ac:dyDescent="0.2">
      <c r="A222" s="192" t="s">
        <v>9</v>
      </c>
      <c r="B222" s="193" t="s">
        <v>80</v>
      </c>
      <c r="C222" s="194"/>
      <c r="D222" s="194"/>
      <c r="E222" s="194"/>
      <c r="F222" s="194"/>
      <c r="G222" s="194"/>
      <c r="H222" s="196" t="s">
        <v>10</v>
      </c>
      <c r="I222" s="184" t="s">
        <v>2</v>
      </c>
      <c r="J222" s="184" t="s">
        <v>3</v>
      </c>
      <c r="K222" s="191" t="s">
        <v>4</v>
      </c>
      <c r="L222" s="184" t="s">
        <v>5</v>
      </c>
      <c r="M222" s="198" t="s">
        <v>6</v>
      </c>
      <c r="N222" s="198" t="s">
        <v>7</v>
      </c>
      <c r="O222" s="184" t="s">
        <v>8</v>
      </c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</row>
    <row r="223" spans="1:26" ht="15.75" customHeight="1" x14ac:dyDescent="0.25">
      <c r="A223" s="185"/>
      <c r="B223" s="49" t="s">
        <v>81</v>
      </c>
      <c r="C223" s="49" t="s">
        <v>82</v>
      </c>
      <c r="D223" s="49" t="s">
        <v>83</v>
      </c>
      <c r="E223" s="49" t="s">
        <v>84</v>
      </c>
      <c r="F223" s="49" t="s">
        <v>85</v>
      </c>
      <c r="G223" s="49" t="s">
        <v>86</v>
      </c>
      <c r="H223" s="197"/>
      <c r="I223" s="185"/>
      <c r="J223" s="185"/>
      <c r="K223" s="185"/>
      <c r="L223" s="185"/>
      <c r="M223" s="185"/>
      <c r="N223" s="185"/>
      <c r="O223" s="185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</row>
    <row r="224" spans="1:26" ht="15.75" customHeight="1" x14ac:dyDescent="0.25">
      <c r="A224" s="49">
        <v>2102</v>
      </c>
      <c r="B224" s="50">
        <v>355</v>
      </c>
      <c r="C224" s="50"/>
      <c r="D224" s="50"/>
      <c r="E224" s="50"/>
      <c r="F224" s="50"/>
      <c r="G224" s="50"/>
      <c r="H224" s="82"/>
      <c r="I224" s="141"/>
      <c r="J224" s="142"/>
      <c r="K224" s="143"/>
      <c r="L224" s="133"/>
      <c r="M224" s="51">
        <f>B224</f>
        <v>355</v>
      </c>
      <c r="N224" s="134"/>
      <c r="O224" s="133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</row>
    <row r="225" spans="1:26" ht="15.75" customHeight="1" x14ac:dyDescent="0.25">
      <c r="A225" s="49">
        <v>2201</v>
      </c>
      <c r="B225" s="50"/>
      <c r="C225" s="50">
        <v>330</v>
      </c>
      <c r="D225" s="50"/>
      <c r="E225" s="50"/>
      <c r="F225" s="50"/>
      <c r="G225" s="50"/>
      <c r="H225" s="82"/>
      <c r="I225" s="144"/>
      <c r="J225" s="81"/>
      <c r="K225" s="145"/>
      <c r="L225" s="54">
        <f>IF(C225=0,"",C225/B224)</f>
        <v>0.92957746478873238</v>
      </c>
      <c r="M225" s="53">
        <v>330</v>
      </c>
      <c r="N225" s="54">
        <f t="shared" ref="N225:N229" si="24">IF(M225=0,"",M225/M224)</f>
        <v>0.92957746478873238</v>
      </c>
      <c r="O225" s="54">
        <f t="shared" ref="O225:O229" si="25">IF(M225=0,"",100%-N225)</f>
        <v>7.0422535211267623E-2</v>
      </c>
      <c r="P225" s="8">
        <f>M226/M224</f>
        <v>0.89577464788732397</v>
      </c>
      <c r="Q225" s="29"/>
      <c r="R225" s="29"/>
      <c r="S225" s="29"/>
      <c r="T225" s="29"/>
      <c r="U225" s="29"/>
      <c r="V225" s="29"/>
      <c r="W225" s="29"/>
      <c r="X225" s="29"/>
      <c r="Y225" s="29"/>
      <c r="Z225" s="29"/>
    </row>
    <row r="226" spans="1:26" ht="15.75" customHeight="1" x14ac:dyDescent="0.25">
      <c r="A226" s="49">
        <v>2202</v>
      </c>
      <c r="B226" s="50"/>
      <c r="C226" s="50"/>
      <c r="D226" s="50">
        <v>301</v>
      </c>
      <c r="E226" s="50"/>
      <c r="F226" s="50"/>
      <c r="G226" s="50"/>
      <c r="H226" s="82"/>
      <c r="I226" s="144"/>
      <c r="J226" s="81"/>
      <c r="K226" s="145"/>
      <c r="L226" s="124">
        <f>IF(D226=0,"",D226/C225)</f>
        <v>0.91212121212121211</v>
      </c>
      <c r="M226" s="53">
        <v>318</v>
      </c>
      <c r="N226" s="124">
        <f t="shared" si="24"/>
        <v>0.96363636363636362</v>
      </c>
      <c r="O226" s="124">
        <f t="shared" si="25"/>
        <v>3.6363636363636376E-2</v>
      </c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</row>
    <row r="227" spans="1:26" ht="15.75" customHeight="1" x14ac:dyDescent="0.25">
      <c r="A227" s="49">
        <v>2301</v>
      </c>
      <c r="B227" s="50"/>
      <c r="C227" s="50"/>
      <c r="D227" s="50"/>
      <c r="E227" s="50">
        <v>287</v>
      </c>
      <c r="F227" s="50"/>
      <c r="G227" s="50"/>
      <c r="H227" s="82"/>
      <c r="I227" s="144"/>
      <c r="J227" s="81"/>
      <c r="K227" s="145"/>
      <c r="L227" s="124">
        <f>IF(E227=0,"",E227/D226)</f>
        <v>0.95348837209302328</v>
      </c>
      <c r="M227" s="53">
        <v>307</v>
      </c>
      <c r="N227" s="124">
        <f t="shared" si="24"/>
        <v>0.96540880503144655</v>
      </c>
      <c r="O227" s="124">
        <f t="shared" si="25"/>
        <v>3.4591194968553451E-2</v>
      </c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</row>
    <row r="228" spans="1:26" ht="15.75" customHeight="1" x14ac:dyDescent="0.25">
      <c r="A228" s="49">
        <v>2302</v>
      </c>
      <c r="B228" s="50"/>
      <c r="C228" s="50"/>
      <c r="D228" s="50"/>
      <c r="E228" s="50"/>
      <c r="F228" s="50">
        <v>281</v>
      </c>
      <c r="G228" s="50"/>
      <c r="H228" s="82"/>
      <c r="I228" s="144"/>
      <c r="J228" s="81"/>
      <c r="K228" s="145"/>
      <c r="L228" s="124">
        <f>IF(F228=0,"",F228/E227)</f>
        <v>0.97909407665505221</v>
      </c>
      <c r="M228" s="53">
        <v>297</v>
      </c>
      <c r="N228" s="124">
        <f t="shared" si="24"/>
        <v>0.96742671009771986</v>
      </c>
      <c r="O228" s="124">
        <f t="shared" si="25"/>
        <v>3.2573289902280145E-2</v>
      </c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</row>
    <row r="229" spans="1:26" ht="15.75" customHeight="1" x14ac:dyDescent="0.25">
      <c r="A229" s="49">
        <v>2401</v>
      </c>
      <c r="B229" s="50"/>
      <c r="C229" s="50"/>
      <c r="D229" s="50"/>
      <c r="E229" s="50"/>
      <c r="F229" s="50"/>
      <c r="G229" s="50">
        <v>278</v>
      </c>
      <c r="H229" s="82">
        <v>241</v>
      </c>
      <c r="I229" s="144"/>
      <c r="J229" s="81"/>
      <c r="K229" s="145"/>
      <c r="L229" s="124">
        <f>IF(G229=0,"",G229/F228)</f>
        <v>0.98932384341637014</v>
      </c>
      <c r="M229" s="169">
        <v>293</v>
      </c>
      <c r="N229" s="124">
        <f t="shared" si="24"/>
        <v>0.98653198653198648</v>
      </c>
      <c r="O229" s="124">
        <f t="shared" si="25"/>
        <v>1.3468013468013518E-2</v>
      </c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</row>
    <row r="230" spans="1:26" ht="15.75" customHeight="1" x14ac:dyDescent="0.25">
      <c r="A230" s="91" t="s">
        <v>124</v>
      </c>
      <c r="B230" s="50"/>
      <c r="C230" s="50"/>
      <c r="D230" s="50"/>
      <c r="E230" s="50"/>
      <c r="F230" s="50"/>
      <c r="G230" s="50">
        <v>17</v>
      </c>
      <c r="H230" s="82">
        <v>17</v>
      </c>
      <c r="I230" s="144"/>
      <c r="J230" s="81"/>
      <c r="K230" s="137"/>
      <c r="L230" s="81"/>
      <c r="M230" s="169">
        <v>32</v>
      </c>
      <c r="N230" s="81"/>
      <c r="O230" s="7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</row>
    <row r="231" spans="1:26" ht="15.75" customHeight="1" x14ac:dyDescent="0.25">
      <c r="A231" s="91" t="s">
        <v>125</v>
      </c>
      <c r="B231" s="50"/>
      <c r="C231" s="50"/>
      <c r="D231" s="50"/>
      <c r="E231" s="50"/>
      <c r="F231" s="50"/>
      <c r="G231" s="50">
        <v>14</v>
      </c>
      <c r="H231" s="82">
        <v>15</v>
      </c>
      <c r="I231" s="144"/>
      <c r="J231" s="81"/>
      <c r="K231" s="137"/>
      <c r="L231" s="81"/>
      <c r="M231" s="169">
        <v>22</v>
      </c>
      <c r="N231" s="81"/>
      <c r="O231" s="7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</row>
    <row r="232" spans="1:26" ht="15.75" customHeight="1" x14ac:dyDescent="0.25">
      <c r="A232" s="91" t="s">
        <v>126</v>
      </c>
      <c r="B232" s="50"/>
      <c r="C232" s="50"/>
      <c r="D232" s="50"/>
      <c r="E232" s="50"/>
      <c r="F232" s="50"/>
      <c r="G232" s="50">
        <v>1</v>
      </c>
      <c r="H232" s="82">
        <v>4</v>
      </c>
      <c r="I232" s="144"/>
      <c r="J232" s="81"/>
      <c r="K232" s="137"/>
      <c r="L232" s="81"/>
      <c r="M232" s="169">
        <v>3</v>
      </c>
      <c r="N232" s="81"/>
      <c r="O232" s="7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</row>
    <row r="233" spans="1:26" ht="15.75" customHeight="1" x14ac:dyDescent="0.25">
      <c r="A233" s="91" t="s">
        <v>127</v>
      </c>
      <c r="B233" s="50"/>
      <c r="C233" s="50"/>
      <c r="D233" s="50"/>
      <c r="E233" s="50"/>
      <c r="F233" s="50"/>
      <c r="G233" s="50"/>
      <c r="H233" s="82"/>
      <c r="I233" s="146"/>
      <c r="J233" s="147"/>
      <c r="K233" s="148"/>
      <c r="L233" s="147"/>
      <c r="M233" s="169"/>
      <c r="N233" s="147"/>
      <c r="O233" s="52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</row>
    <row r="234" spans="1:26" ht="18" customHeight="1" x14ac:dyDescent="0.25">
      <c r="A234" s="28"/>
      <c r="B234" s="220" t="s">
        <v>90</v>
      </c>
      <c r="C234" s="194"/>
      <c r="D234" s="194"/>
      <c r="E234" s="194"/>
      <c r="F234" s="194"/>
      <c r="G234" s="195"/>
      <c r="H234" s="59">
        <f>SUM(H224:H233)</f>
        <v>277</v>
      </c>
      <c r="I234" s="93">
        <f>IF(H229=0,"",H229/B224)</f>
        <v>0.6788732394366197</v>
      </c>
      <c r="J234" s="93">
        <f>IF(H234=0,"",H234/B224)</f>
        <v>0.78028169014084503</v>
      </c>
      <c r="K234" s="93">
        <f>IF(H229=0,"",J234-I234)</f>
        <v>0.10140845070422533</v>
      </c>
      <c r="L234" s="1"/>
      <c r="M234" s="29"/>
      <c r="N234" s="25"/>
      <c r="O234" s="1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</row>
    <row r="235" spans="1:26" ht="12.75" customHeight="1" x14ac:dyDescent="0.2">
      <c r="A235" s="29"/>
      <c r="B235" s="29"/>
      <c r="C235" s="29"/>
      <c r="D235" s="29"/>
      <c r="E235" s="29"/>
      <c r="F235" s="29"/>
      <c r="G235" s="29"/>
      <c r="H235" s="135"/>
      <c r="I235" s="1"/>
      <c r="J235" s="1"/>
      <c r="K235" s="29"/>
      <c r="L235" s="1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</row>
    <row r="236" spans="1:26" ht="12.75" customHeight="1" x14ac:dyDescent="0.2">
      <c r="A236" s="29"/>
      <c r="B236" s="29"/>
      <c r="C236" s="29"/>
      <c r="D236" s="29"/>
      <c r="E236" s="29"/>
      <c r="F236" s="29"/>
      <c r="G236" s="29"/>
      <c r="H236" s="135"/>
      <c r="I236" s="1"/>
      <c r="J236" s="1"/>
      <c r="K236" s="29"/>
      <c r="L236" s="1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</row>
    <row r="237" spans="1:26" ht="26.25" x14ac:dyDescent="0.4">
      <c r="A237" s="33"/>
      <c r="B237" s="188" t="s">
        <v>101</v>
      </c>
      <c r="C237" s="189"/>
      <c r="D237" s="189"/>
      <c r="E237" s="189"/>
      <c r="F237" s="189"/>
      <c r="G237" s="189"/>
      <c r="H237" s="88">
        <v>2202</v>
      </c>
      <c r="I237" s="89"/>
      <c r="J237" s="94"/>
      <c r="K237" s="89"/>
      <c r="L237" s="89"/>
      <c r="M237" s="8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</row>
    <row r="238" spans="1:26" ht="20.25" x14ac:dyDescent="0.2">
      <c r="A238" s="192" t="s">
        <v>9</v>
      </c>
      <c r="B238" s="193" t="s">
        <v>80</v>
      </c>
      <c r="C238" s="194"/>
      <c r="D238" s="194"/>
      <c r="E238" s="194"/>
      <c r="F238" s="194"/>
      <c r="G238" s="194"/>
      <c r="H238" s="196" t="s">
        <v>10</v>
      </c>
      <c r="I238" s="184" t="s">
        <v>2</v>
      </c>
      <c r="J238" s="184" t="s">
        <v>3</v>
      </c>
      <c r="K238" s="191" t="s">
        <v>4</v>
      </c>
      <c r="L238" s="184" t="s">
        <v>5</v>
      </c>
      <c r="M238" s="198" t="s">
        <v>6</v>
      </c>
      <c r="N238" s="198" t="s">
        <v>7</v>
      </c>
      <c r="O238" s="184" t="s">
        <v>8</v>
      </c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</row>
    <row r="239" spans="1:26" ht="15.75" x14ac:dyDescent="0.25">
      <c r="A239" s="185"/>
      <c r="B239" s="49" t="s">
        <v>81</v>
      </c>
      <c r="C239" s="49" t="s">
        <v>82</v>
      </c>
      <c r="D239" s="49" t="s">
        <v>83</v>
      </c>
      <c r="E239" s="49" t="s">
        <v>84</v>
      </c>
      <c r="F239" s="49" t="s">
        <v>85</v>
      </c>
      <c r="G239" s="49" t="s">
        <v>86</v>
      </c>
      <c r="H239" s="197"/>
      <c r="I239" s="185"/>
      <c r="J239" s="185"/>
      <c r="K239" s="185"/>
      <c r="L239" s="185"/>
      <c r="M239" s="185"/>
      <c r="N239" s="185"/>
      <c r="O239" s="185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</row>
    <row r="240" spans="1:26" ht="15.75" x14ac:dyDescent="0.25">
      <c r="A240" s="49">
        <v>2202</v>
      </c>
      <c r="B240" s="50">
        <v>364</v>
      </c>
      <c r="C240" s="50"/>
      <c r="D240" s="50"/>
      <c r="E240" s="50"/>
      <c r="F240" s="50"/>
      <c r="G240" s="50"/>
      <c r="H240" s="82"/>
      <c r="I240" s="141"/>
      <c r="J240" s="142"/>
      <c r="K240" s="143"/>
      <c r="L240" s="133"/>
      <c r="M240" s="51">
        <f>B240</f>
        <v>364</v>
      </c>
      <c r="N240" s="134"/>
      <c r="O240" s="133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</row>
    <row r="241" spans="1:26" ht="15.75" x14ac:dyDescent="0.25">
      <c r="A241" s="49">
        <v>2301</v>
      </c>
      <c r="B241" s="50"/>
      <c r="C241" s="50">
        <v>346</v>
      </c>
      <c r="D241" s="50"/>
      <c r="E241" s="50"/>
      <c r="F241" s="50"/>
      <c r="G241" s="50"/>
      <c r="H241" s="82"/>
      <c r="I241" s="144"/>
      <c r="J241" s="81"/>
      <c r="K241" s="145"/>
      <c r="L241" s="54">
        <f>IF(C241=0,"",C241/B240)</f>
        <v>0.9505494505494505</v>
      </c>
      <c r="M241" s="53">
        <v>359</v>
      </c>
      <c r="N241" s="54">
        <f t="shared" ref="N241:N245" si="26">IF(M241=0,"",M241/M240)</f>
        <v>0.98626373626373631</v>
      </c>
      <c r="O241" s="54">
        <f t="shared" ref="O241:O245" si="27">IF(M241=0,"",100%-N241)</f>
        <v>1.3736263736263687E-2</v>
      </c>
      <c r="P241" s="8">
        <f>M242/M240</f>
        <v>0.9285714285714286</v>
      </c>
      <c r="Q241" s="29"/>
      <c r="R241" s="29"/>
      <c r="S241" s="29"/>
      <c r="T241" s="29"/>
      <c r="U241" s="29"/>
      <c r="V241" s="29"/>
      <c r="W241" s="29"/>
      <c r="X241" s="29"/>
      <c r="Y241" s="29"/>
      <c r="Z241" s="29"/>
    </row>
    <row r="242" spans="1:26" ht="15.75" x14ac:dyDescent="0.25">
      <c r="A242" s="49">
        <v>2302</v>
      </c>
      <c r="B242" s="50"/>
      <c r="C242" s="50"/>
      <c r="D242" s="50">
        <v>331</v>
      </c>
      <c r="E242" s="50"/>
      <c r="F242" s="50"/>
      <c r="G242" s="50"/>
      <c r="H242" s="82"/>
      <c r="I242" s="144"/>
      <c r="J242" s="81"/>
      <c r="K242" s="145"/>
      <c r="L242" s="124">
        <f>IF(D242=0,"",D242/C241)</f>
        <v>0.95664739884393069</v>
      </c>
      <c r="M242" s="53">
        <v>338</v>
      </c>
      <c r="N242" s="124">
        <f t="shared" si="26"/>
        <v>0.9415041782729805</v>
      </c>
      <c r="O242" s="124">
        <f t="shared" si="27"/>
        <v>5.8495821727019504E-2</v>
      </c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</row>
    <row r="243" spans="1:26" ht="15.75" x14ac:dyDescent="0.25">
      <c r="A243" s="49">
        <v>2401</v>
      </c>
      <c r="B243" s="50"/>
      <c r="C243" s="50"/>
      <c r="D243" s="50"/>
      <c r="E243" s="50">
        <v>316</v>
      </c>
      <c r="F243" s="50"/>
      <c r="G243" s="50"/>
      <c r="H243" s="82"/>
      <c r="I243" s="144"/>
      <c r="J243" s="81"/>
      <c r="K243" s="145"/>
      <c r="L243" s="124">
        <f>IF(E243=0,"",E243/D242)</f>
        <v>0.9546827794561934</v>
      </c>
      <c r="M243" s="53">
        <v>330</v>
      </c>
      <c r="N243" s="124">
        <f t="shared" si="26"/>
        <v>0.97633136094674555</v>
      </c>
      <c r="O243" s="124">
        <f t="shared" si="27"/>
        <v>2.3668639053254448E-2</v>
      </c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</row>
    <row r="244" spans="1:26" ht="15.75" x14ac:dyDescent="0.25">
      <c r="A244" s="91" t="s">
        <v>124</v>
      </c>
      <c r="B244" s="50"/>
      <c r="C244" s="50"/>
      <c r="D244" s="50"/>
      <c r="E244" s="50"/>
      <c r="F244" s="50">
        <v>302</v>
      </c>
      <c r="G244" s="50"/>
      <c r="H244" s="82"/>
      <c r="I244" s="144"/>
      <c r="J244" s="81"/>
      <c r="K244" s="145"/>
      <c r="L244" s="124">
        <f>IF(F244=0,"",F244/E243)</f>
        <v>0.95569620253164556</v>
      </c>
      <c r="M244" s="53">
        <v>316</v>
      </c>
      <c r="N244" s="124">
        <f t="shared" si="26"/>
        <v>0.95757575757575752</v>
      </c>
      <c r="O244" s="124">
        <f t="shared" si="27"/>
        <v>4.2424242424242475E-2</v>
      </c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</row>
    <row r="245" spans="1:26" ht="15.75" x14ac:dyDescent="0.25">
      <c r="A245" s="91" t="s">
        <v>125</v>
      </c>
      <c r="B245" s="50"/>
      <c r="C245" s="50"/>
      <c r="D245" s="50"/>
      <c r="E245" s="50"/>
      <c r="F245" s="50"/>
      <c r="G245" s="50">
        <v>291</v>
      </c>
      <c r="H245" s="82">
        <v>237</v>
      </c>
      <c r="I245" s="144"/>
      <c r="J245" s="81"/>
      <c r="K245" s="145"/>
      <c r="L245" s="124">
        <f>IF(G245=0,"",G245/F244)</f>
        <v>0.96357615894039739</v>
      </c>
      <c r="M245" s="169">
        <v>306</v>
      </c>
      <c r="N245" s="124">
        <f t="shared" si="26"/>
        <v>0.96835443037974689</v>
      </c>
      <c r="O245" s="124">
        <f t="shared" si="27"/>
        <v>3.1645569620253111E-2</v>
      </c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</row>
    <row r="246" spans="1:26" ht="15.75" x14ac:dyDescent="0.25">
      <c r="A246" s="91" t="s">
        <v>126</v>
      </c>
      <c r="B246" s="50"/>
      <c r="C246" s="50"/>
      <c r="D246" s="50"/>
      <c r="E246" s="50"/>
      <c r="F246" s="50"/>
      <c r="G246" s="50">
        <v>20</v>
      </c>
      <c r="H246" s="82">
        <v>31</v>
      </c>
      <c r="I246" s="144"/>
      <c r="J246" s="81"/>
      <c r="K246" s="137"/>
      <c r="L246" s="81"/>
      <c r="M246" s="169">
        <v>57</v>
      </c>
      <c r="N246" s="81"/>
      <c r="O246" s="7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</row>
    <row r="247" spans="1:26" ht="15.75" x14ac:dyDescent="0.25">
      <c r="A247" s="115" t="s">
        <v>127</v>
      </c>
      <c r="B247" s="50"/>
      <c r="C247" s="50"/>
      <c r="D247" s="50"/>
      <c r="E247" s="50"/>
      <c r="F247" s="50"/>
      <c r="G247" s="50"/>
      <c r="H247" s="82"/>
      <c r="I247" s="144"/>
      <c r="J247" s="81"/>
      <c r="K247" s="137"/>
      <c r="L247" s="81"/>
      <c r="M247" s="169"/>
      <c r="N247" s="81"/>
      <c r="O247" s="7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</row>
    <row r="248" spans="1:26" ht="15.75" x14ac:dyDescent="0.25">
      <c r="A248" s="115">
        <v>2602</v>
      </c>
      <c r="B248" s="112"/>
      <c r="C248" s="50"/>
      <c r="D248" s="50"/>
      <c r="E248" s="50"/>
      <c r="F248" s="50"/>
      <c r="G248" s="50"/>
      <c r="H248" s="82"/>
      <c r="I248" s="144"/>
      <c r="J248" s="81"/>
      <c r="K248" s="137"/>
      <c r="L248" s="81"/>
      <c r="M248" s="169"/>
      <c r="N248" s="81"/>
      <c r="O248" s="7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</row>
    <row r="249" spans="1:26" ht="15.75" x14ac:dyDescent="0.25">
      <c r="A249" s="116">
        <v>2701</v>
      </c>
      <c r="B249" s="112"/>
      <c r="C249" s="50"/>
      <c r="D249" s="50"/>
      <c r="E249" s="50"/>
      <c r="F249" s="50"/>
      <c r="G249" s="50"/>
      <c r="H249" s="82"/>
      <c r="I249" s="146"/>
      <c r="J249" s="147"/>
      <c r="K249" s="148"/>
      <c r="L249" s="147"/>
      <c r="M249" s="169"/>
      <c r="N249" s="147"/>
      <c r="O249" s="52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</row>
    <row r="250" spans="1:26" ht="18" x14ac:dyDescent="0.25">
      <c r="A250" s="28"/>
      <c r="B250" s="220" t="s">
        <v>90</v>
      </c>
      <c r="C250" s="194"/>
      <c r="D250" s="194"/>
      <c r="E250" s="194"/>
      <c r="F250" s="194"/>
      <c r="G250" s="195"/>
      <c r="H250" s="59">
        <f>SUM(H240:H249)</f>
        <v>268</v>
      </c>
      <c r="I250" s="93">
        <f>IF(H245=0,"",H245/B240)</f>
        <v>0.65109890109890112</v>
      </c>
      <c r="J250" s="93">
        <f>IF(H250=0,"",H250/B240)</f>
        <v>0.73626373626373631</v>
      </c>
      <c r="K250" s="93">
        <f>IF(H245=0,"",J250-I250)</f>
        <v>8.5164835164835195E-2</v>
      </c>
      <c r="L250" s="1"/>
      <c r="M250" s="29"/>
      <c r="N250" s="25"/>
      <c r="O250" s="1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</row>
    <row r="251" spans="1:26" ht="12.75" customHeight="1" x14ac:dyDescent="0.2">
      <c r="A251" s="29"/>
      <c r="B251" s="29"/>
      <c r="C251" s="29"/>
      <c r="D251" s="29"/>
      <c r="E251" s="29"/>
      <c r="F251" s="29"/>
      <c r="G251" s="29"/>
      <c r="H251" s="135"/>
      <c r="I251" s="1"/>
      <c r="J251" s="1"/>
      <c r="K251" s="29"/>
      <c r="L251" s="1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</row>
    <row r="252" spans="1:26" ht="12.75" customHeight="1" x14ac:dyDescent="0.2">
      <c r="A252" s="29"/>
      <c r="B252" s="29"/>
      <c r="C252" s="29"/>
      <c r="D252" s="29"/>
      <c r="E252" s="29"/>
      <c r="F252" s="29"/>
      <c r="G252" s="29"/>
      <c r="H252" s="135"/>
      <c r="I252" s="1"/>
      <c r="J252" s="1"/>
      <c r="K252" s="29"/>
      <c r="L252" s="1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</row>
    <row r="253" spans="1:26" ht="26.25" x14ac:dyDescent="0.4">
      <c r="A253" s="33"/>
      <c r="B253" s="188" t="s">
        <v>101</v>
      </c>
      <c r="C253" s="189"/>
      <c r="D253" s="189"/>
      <c r="E253" s="189"/>
      <c r="F253" s="189"/>
      <c r="G253" s="189"/>
      <c r="H253" s="88">
        <v>2302</v>
      </c>
      <c r="I253" s="89"/>
      <c r="J253" s="94"/>
      <c r="K253" s="89"/>
      <c r="L253" s="89"/>
      <c r="M253" s="8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</row>
    <row r="254" spans="1:26" ht="20.25" x14ac:dyDescent="0.2">
      <c r="A254" s="192" t="s">
        <v>9</v>
      </c>
      <c r="B254" s="193" t="s">
        <v>80</v>
      </c>
      <c r="C254" s="194"/>
      <c r="D254" s="194"/>
      <c r="E254" s="194"/>
      <c r="F254" s="194"/>
      <c r="G254" s="194"/>
      <c r="H254" s="196" t="s">
        <v>10</v>
      </c>
      <c r="I254" s="184" t="s">
        <v>2</v>
      </c>
      <c r="J254" s="184" t="s">
        <v>3</v>
      </c>
      <c r="K254" s="191" t="s">
        <v>4</v>
      </c>
      <c r="L254" s="184" t="s">
        <v>5</v>
      </c>
      <c r="M254" s="198" t="s">
        <v>6</v>
      </c>
      <c r="N254" s="198" t="s">
        <v>7</v>
      </c>
      <c r="O254" s="184" t="s">
        <v>8</v>
      </c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</row>
    <row r="255" spans="1:26" ht="15.75" x14ac:dyDescent="0.25">
      <c r="A255" s="185"/>
      <c r="B255" s="49" t="s">
        <v>81</v>
      </c>
      <c r="C255" s="49" t="s">
        <v>82</v>
      </c>
      <c r="D255" s="49" t="s">
        <v>83</v>
      </c>
      <c r="E255" s="49" t="s">
        <v>84</v>
      </c>
      <c r="F255" s="49" t="s">
        <v>85</v>
      </c>
      <c r="G255" s="49" t="s">
        <v>86</v>
      </c>
      <c r="H255" s="197"/>
      <c r="I255" s="185"/>
      <c r="J255" s="185"/>
      <c r="K255" s="185"/>
      <c r="L255" s="185"/>
      <c r="M255" s="185"/>
      <c r="N255" s="185"/>
      <c r="O255" s="185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</row>
    <row r="256" spans="1:26" ht="15.75" x14ac:dyDescent="0.25">
      <c r="A256" s="49">
        <v>2302</v>
      </c>
      <c r="B256" s="50">
        <v>387</v>
      </c>
      <c r="C256" s="50"/>
      <c r="D256" s="50"/>
      <c r="E256" s="50"/>
      <c r="F256" s="50"/>
      <c r="G256" s="50"/>
      <c r="H256" s="82"/>
      <c r="I256" s="141"/>
      <c r="J256" s="142"/>
      <c r="K256" s="143"/>
      <c r="L256" s="133"/>
      <c r="M256" s="51">
        <f>B256</f>
        <v>387</v>
      </c>
      <c r="N256" s="134"/>
      <c r="O256" s="133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</row>
    <row r="257" spans="1:26" ht="15.75" x14ac:dyDescent="0.25">
      <c r="A257" s="49">
        <v>2401</v>
      </c>
      <c r="B257" s="50"/>
      <c r="C257" s="50">
        <v>360</v>
      </c>
      <c r="D257" s="50"/>
      <c r="E257" s="50"/>
      <c r="F257" s="50"/>
      <c r="G257" s="50"/>
      <c r="H257" s="82"/>
      <c r="I257" s="144"/>
      <c r="J257" s="81"/>
      <c r="K257" s="145"/>
      <c r="L257" s="54">
        <f>IF(C257=0,"",C257/B256)</f>
        <v>0.93023255813953487</v>
      </c>
      <c r="M257" s="53">
        <v>375</v>
      </c>
      <c r="N257" s="54">
        <f t="shared" ref="N257:N261" si="28">IF(M257=0,"",M257/M256)</f>
        <v>0.96899224806201545</v>
      </c>
      <c r="O257" s="54">
        <f t="shared" ref="O257:O261" si="29">IF(M257=0,"",100%-N257)</f>
        <v>3.1007751937984551E-2</v>
      </c>
      <c r="P257" s="8">
        <f>M258/M256</f>
        <v>0.92248062015503873</v>
      </c>
      <c r="Q257" s="29"/>
      <c r="R257" s="29"/>
      <c r="S257" s="29"/>
      <c r="T257" s="29"/>
      <c r="U257" s="29"/>
      <c r="V257" s="29"/>
      <c r="W257" s="29"/>
      <c r="X257" s="29"/>
      <c r="Y257" s="29"/>
      <c r="Z257" s="29"/>
    </row>
    <row r="258" spans="1:26" ht="15.75" x14ac:dyDescent="0.25">
      <c r="A258" s="49">
        <v>2402</v>
      </c>
      <c r="B258" s="50"/>
      <c r="C258" s="50"/>
      <c r="D258" s="50">
        <v>346</v>
      </c>
      <c r="E258" s="50"/>
      <c r="F258" s="50"/>
      <c r="G258" s="50"/>
      <c r="H258" s="82"/>
      <c r="I258" s="144"/>
      <c r="J258" s="81"/>
      <c r="K258" s="145"/>
      <c r="L258" s="124">
        <f>IF(D258=0,"",D258/C257)</f>
        <v>0.96111111111111114</v>
      </c>
      <c r="M258" s="53">
        <v>357</v>
      </c>
      <c r="N258" s="124">
        <f t="shared" si="28"/>
        <v>0.95199999999999996</v>
      </c>
      <c r="O258" s="124">
        <f t="shared" si="29"/>
        <v>4.8000000000000043E-2</v>
      </c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</row>
    <row r="259" spans="1:26" ht="15.75" x14ac:dyDescent="0.25">
      <c r="A259" s="49">
        <v>2501</v>
      </c>
      <c r="B259" s="50"/>
      <c r="C259" s="50"/>
      <c r="D259" s="50"/>
      <c r="E259" s="50">
        <v>329</v>
      </c>
      <c r="F259" s="50"/>
      <c r="G259" s="50"/>
      <c r="H259" s="82"/>
      <c r="I259" s="144"/>
      <c r="J259" s="81"/>
      <c r="K259" s="145"/>
      <c r="L259" s="124">
        <f>IF(E259=0,"",E259/D258)</f>
        <v>0.95086705202312138</v>
      </c>
      <c r="M259" s="53">
        <v>345</v>
      </c>
      <c r="N259" s="124">
        <f t="shared" si="28"/>
        <v>0.96638655462184875</v>
      </c>
      <c r="O259" s="124">
        <f t="shared" si="29"/>
        <v>3.3613445378151252E-2</v>
      </c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</row>
    <row r="260" spans="1:26" ht="15.75" x14ac:dyDescent="0.25">
      <c r="A260" s="91" t="s">
        <v>126</v>
      </c>
      <c r="B260" s="50"/>
      <c r="C260" s="50"/>
      <c r="D260" s="50"/>
      <c r="E260" s="50"/>
      <c r="F260" s="50">
        <v>320</v>
      </c>
      <c r="G260" s="50"/>
      <c r="H260" s="82"/>
      <c r="I260" s="144"/>
      <c r="J260" s="81"/>
      <c r="K260" s="145"/>
      <c r="L260" s="124">
        <f>IF(F260=0,"",F260/E259)</f>
        <v>0.97264437689969607</v>
      </c>
      <c r="M260" s="53">
        <v>337</v>
      </c>
      <c r="N260" s="124">
        <f t="shared" si="28"/>
        <v>0.97681159420289854</v>
      </c>
      <c r="O260" s="124">
        <f t="shared" si="29"/>
        <v>2.3188405797101463E-2</v>
      </c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</row>
    <row r="261" spans="1:26" ht="15.75" x14ac:dyDescent="0.25">
      <c r="A261" s="91" t="s">
        <v>127</v>
      </c>
      <c r="B261" s="50"/>
      <c r="C261" s="50"/>
      <c r="D261" s="50"/>
      <c r="E261" s="50"/>
      <c r="F261" s="50"/>
      <c r="G261" s="50"/>
      <c r="H261" s="82"/>
      <c r="I261" s="144"/>
      <c r="J261" s="81"/>
      <c r="K261" s="145"/>
      <c r="L261" s="124" t="str">
        <f>IF(G261=0,"",G261/F260)</f>
        <v/>
      </c>
      <c r="M261" s="169"/>
      <c r="N261" s="124" t="str">
        <f t="shared" si="28"/>
        <v/>
      </c>
      <c r="O261" s="124" t="str">
        <f t="shared" si="29"/>
        <v/>
      </c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</row>
    <row r="262" spans="1:26" ht="15.75" x14ac:dyDescent="0.25">
      <c r="A262" s="91" t="s">
        <v>129</v>
      </c>
      <c r="B262" s="50"/>
      <c r="C262" s="50"/>
      <c r="D262" s="50"/>
      <c r="E262" s="50"/>
      <c r="F262" s="50"/>
      <c r="G262" s="50"/>
      <c r="H262" s="82"/>
      <c r="I262" s="144"/>
      <c r="J262" s="81"/>
      <c r="K262" s="137"/>
      <c r="L262" s="81"/>
      <c r="M262" s="169"/>
      <c r="N262" s="81"/>
      <c r="O262" s="7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</row>
    <row r="263" spans="1:26" ht="15.75" x14ac:dyDescent="0.25">
      <c r="A263" s="115" t="s">
        <v>130</v>
      </c>
      <c r="B263" s="50"/>
      <c r="C263" s="50"/>
      <c r="D263" s="50"/>
      <c r="E263" s="50"/>
      <c r="F263" s="50"/>
      <c r="G263" s="50"/>
      <c r="H263" s="82"/>
      <c r="I263" s="144"/>
      <c r="J263" s="81"/>
      <c r="K263" s="137"/>
      <c r="L263" s="81"/>
      <c r="M263" s="169"/>
      <c r="N263" s="81"/>
      <c r="O263" s="7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</row>
    <row r="264" spans="1:26" ht="15.75" x14ac:dyDescent="0.25">
      <c r="A264" s="115">
        <v>2702</v>
      </c>
      <c r="B264" s="112"/>
      <c r="C264" s="50"/>
      <c r="D264" s="50"/>
      <c r="E264" s="50"/>
      <c r="F264" s="50"/>
      <c r="G264" s="50"/>
      <c r="H264" s="82"/>
      <c r="I264" s="144"/>
      <c r="J264" s="81"/>
      <c r="K264" s="137"/>
      <c r="L264" s="81"/>
      <c r="M264" s="169"/>
      <c r="N264" s="81"/>
      <c r="O264" s="7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</row>
    <row r="265" spans="1:26" ht="15.75" x14ac:dyDescent="0.25">
      <c r="A265" s="116">
        <v>2801</v>
      </c>
      <c r="B265" s="112"/>
      <c r="C265" s="50"/>
      <c r="D265" s="50"/>
      <c r="E265" s="50"/>
      <c r="F265" s="50"/>
      <c r="G265" s="50"/>
      <c r="H265" s="82"/>
      <c r="I265" s="146"/>
      <c r="J265" s="147"/>
      <c r="K265" s="148"/>
      <c r="L265" s="147"/>
      <c r="M265" s="169"/>
      <c r="N265" s="147"/>
      <c r="O265" s="52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</row>
    <row r="266" spans="1:26" ht="18" x14ac:dyDescent="0.25">
      <c r="A266" s="28"/>
      <c r="B266" s="220" t="s">
        <v>90</v>
      </c>
      <c r="C266" s="194"/>
      <c r="D266" s="194"/>
      <c r="E266" s="194"/>
      <c r="F266" s="194"/>
      <c r="G266" s="195"/>
      <c r="H266" s="59">
        <f>SUM(H256:H265)</f>
        <v>0</v>
      </c>
      <c r="I266" s="93" t="str">
        <f>IF(H264=0,"",H264/B256)</f>
        <v/>
      </c>
      <c r="J266" s="93" t="str">
        <f>IF(H266=0,"",H266/B256)</f>
        <v/>
      </c>
      <c r="K266" s="93" t="str">
        <f>IF(H264=0,"",J266-I266)</f>
        <v/>
      </c>
      <c r="L266" s="1"/>
      <c r="M266" s="29"/>
      <c r="N266" s="25"/>
      <c r="O266" s="1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</row>
    <row r="267" spans="1:26" ht="12.75" customHeight="1" x14ac:dyDescent="0.2">
      <c r="A267" s="29"/>
      <c r="B267" s="29"/>
      <c r="C267" s="29"/>
      <c r="D267" s="29"/>
      <c r="E267" s="29"/>
      <c r="F267" s="29"/>
      <c r="G267" s="29"/>
      <c r="H267" s="135"/>
      <c r="I267" s="1"/>
      <c r="J267" s="1"/>
      <c r="K267" s="29"/>
      <c r="L267" s="1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</row>
    <row r="268" spans="1:26" ht="12.75" customHeight="1" x14ac:dyDescent="0.2">
      <c r="A268" s="29"/>
      <c r="B268" s="29"/>
      <c r="C268" s="29"/>
      <c r="D268" s="29"/>
      <c r="E268" s="29"/>
      <c r="F268" s="29"/>
      <c r="G268" s="29"/>
      <c r="H268" s="135"/>
      <c r="I268" s="1"/>
      <c r="J268" s="1"/>
      <c r="K268" s="29"/>
      <c r="L268" s="1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</row>
    <row r="269" spans="1:26" ht="26.25" x14ac:dyDescent="0.4">
      <c r="A269" s="33"/>
      <c r="B269" s="188" t="s">
        <v>101</v>
      </c>
      <c r="C269" s="189"/>
      <c r="D269" s="189"/>
      <c r="E269" s="189"/>
      <c r="F269" s="189"/>
      <c r="G269" s="189"/>
      <c r="H269" s="88">
        <v>2402</v>
      </c>
      <c r="I269" s="89"/>
      <c r="J269" s="94"/>
      <c r="K269" s="89"/>
      <c r="L269" s="89"/>
      <c r="M269" s="8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</row>
    <row r="270" spans="1:26" ht="20.25" x14ac:dyDescent="0.2">
      <c r="A270" s="192" t="s">
        <v>9</v>
      </c>
      <c r="B270" s="193" t="s">
        <v>80</v>
      </c>
      <c r="C270" s="194"/>
      <c r="D270" s="194"/>
      <c r="E270" s="194"/>
      <c r="F270" s="194"/>
      <c r="G270" s="194"/>
      <c r="H270" s="196" t="s">
        <v>10</v>
      </c>
      <c r="I270" s="184" t="s">
        <v>2</v>
      </c>
      <c r="J270" s="184" t="s">
        <v>3</v>
      </c>
      <c r="K270" s="191" t="s">
        <v>4</v>
      </c>
      <c r="L270" s="184" t="s">
        <v>5</v>
      </c>
      <c r="M270" s="198" t="s">
        <v>6</v>
      </c>
      <c r="N270" s="198" t="s">
        <v>7</v>
      </c>
      <c r="O270" s="184" t="s">
        <v>8</v>
      </c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</row>
    <row r="271" spans="1:26" ht="15.75" x14ac:dyDescent="0.25">
      <c r="A271" s="185"/>
      <c r="B271" s="49" t="s">
        <v>81</v>
      </c>
      <c r="C271" s="49" t="s">
        <v>82</v>
      </c>
      <c r="D271" s="49" t="s">
        <v>83</v>
      </c>
      <c r="E271" s="49" t="s">
        <v>84</v>
      </c>
      <c r="F271" s="49" t="s">
        <v>85</v>
      </c>
      <c r="G271" s="49" t="s">
        <v>86</v>
      </c>
      <c r="H271" s="197"/>
      <c r="I271" s="185"/>
      <c r="J271" s="185"/>
      <c r="K271" s="185"/>
      <c r="L271" s="185"/>
      <c r="M271" s="185"/>
      <c r="N271" s="185"/>
      <c r="O271" s="185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</row>
    <row r="272" spans="1:26" ht="15.75" x14ac:dyDescent="0.25">
      <c r="A272" s="49">
        <v>2402</v>
      </c>
      <c r="B272" s="50">
        <v>423</v>
      </c>
      <c r="C272" s="50"/>
      <c r="D272" s="50"/>
      <c r="E272" s="50"/>
      <c r="F272" s="50"/>
      <c r="G272" s="50"/>
      <c r="H272" s="82"/>
      <c r="I272" s="141"/>
      <c r="J272" s="142"/>
      <c r="K272" s="143"/>
      <c r="L272" s="133"/>
      <c r="M272" s="51">
        <f>B272</f>
        <v>423</v>
      </c>
      <c r="N272" s="134"/>
      <c r="O272" s="133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</row>
    <row r="273" spans="1:26" ht="15.75" x14ac:dyDescent="0.25">
      <c r="A273" s="49">
        <v>2501</v>
      </c>
      <c r="B273" s="50"/>
      <c r="C273" s="50">
        <v>383</v>
      </c>
      <c r="D273" s="50"/>
      <c r="E273" s="50"/>
      <c r="F273" s="50"/>
      <c r="G273" s="50"/>
      <c r="H273" s="82"/>
      <c r="I273" s="144"/>
      <c r="J273" s="81"/>
      <c r="K273" s="145"/>
      <c r="L273" s="54">
        <f>IF(C273=0,"",C273/B272)</f>
        <v>0.90543735224586286</v>
      </c>
      <c r="M273" s="53">
        <v>386</v>
      </c>
      <c r="N273" s="54">
        <f t="shared" ref="N273:N277" si="30">IF(M273=0,"",M273/M272)</f>
        <v>0.91252955082742315</v>
      </c>
      <c r="O273" s="54">
        <f t="shared" ref="O273:O277" si="31">IF(M273=0,"",100%-N273)</f>
        <v>8.7470449172576847E-2</v>
      </c>
      <c r="P273" s="8">
        <f>M274/M272</f>
        <v>0.88179669030732866</v>
      </c>
      <c r="Q273" s="29"/>
      <c r="R273" s="29"/>
      <c r="S273" s="29"/>
      <c r="T273" s="29"/>
      <c r="U273" s="29"/>
      <c r="V273" s="29"/>
      <c r="W273" s="29"/>
      <c r="X273" s="29"/>
      <c r="Y273" s="29"/>
      <c r="Z273" s="29"/>
    </row>
    <row r="274" spans="1:26" ht="15.75" x14ac:dyDescent="0.25">
      <c r="A274" s="91" t="s">
        <v>126</v>
      </c>
      <c r="B274" s="50"/>
      <c r="C274" s="50"/>
      <c r="D274" s="50">
        <v>366</v>
      </c>
      <c r="E274" s="50"/>
      <c r="F274" s="50"/>
      <c r="G274" s="50"/>
      <c r="H274" s="82"/>
      <c r="I274" s="144"/>
      <c r="J274" s="81"/>
      <c r="K274" s="145"/>
      <c r="L274" s="124">
        <f>IF(D274=0,"",D274/C273)</f>
        <v>0.95561357702349869</v>
      </c>
      <c r="M274" s="53">
        <v>373</v>
      </c>
      <c r="N274" s="124">
        <f t="shared" si="30"/>
        <v>0.96632124352331605</v>
      </c>
      <c r="O274" s="124">
        <f t="shared" si="31"/>
        <v>3.3678756476683946E-2</v>
      </c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</row>
    <row r="275" spans="1:26" ht="15.75" x14ac:dyDescent="0.25">
      <c r="A275" s="91" t="s">
        <v>127</v>
      </c>
      <c r="B275" s="50"/>
      <c r="C275" s="50"/>
      <c r="D275" s="50"/>
      <c r="E275" s="50"/>
      <c r="F275" s="50"/>
      <c r="G275" s="50"/>
      <c r="H275" s="82"/>
      <c r="I275" s="144"/>
      <c r="J275" s="81"/>
      <c r="K275" s="145"/>
      <c r="L275" s="124" t="str">
        <f>IF(E275=0,"",E275/D274)</f>
        <v/>
      </c>
      <c r="M275" s="53"/>
      <c r="N275" s="124" t="str">
        <f t="shared" si="30"/>
        <v/>
      </c>
      <c r="O275" s="124" t="str">
        <f t="shared" si="31"/>
        <v/>
      </c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</row>
    <row r="276" spans="1:26" ht="15.75" x14ac:dyDescent="0.25">
      <c r="A276" s="91" t="s">
        <v>129</v>
      </c>
      <c r="B276" s="50"/>
      <c r="C276" s="50"/>
      <c r="D276" s="50"/>
      <c r="E276" s="50"/>
      <c r="F276" s="50"/>
      <c r="G276" s="50"/>
      <c r="H276" s="82"/>
      <c r="I276" s="144"/>
      <c r="J276" s="81"/>
      <c r="K276" s="145"/>
      <c r="L276" s="124" t="str">
        <f>IF(F276=0,"",F276/E275)</f>
        <v/>
      </c>
      <c r="M276" s="53"/>
      <c r="N276" s="124" t="str">
        <f t="shared" si="30"/>
        <v/>
      </c>
      <c r="O276" s="124" t="str">
        <f t="shared" si="31"/>
        <v/>
      </c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</row>
    <row r="277" spans="1:26" ht="15.75" x14ac:dyDescent="0.25">
      <c r="A277" s="91" t="s">
        <v>130</v>
      </c>
      <c r="B277" s="50"/>
      <c r="C277" s="50"/>
      <c r="D277" s="50"/>
      <c r="E277" s="50"/>
      <c r="F277" s="50"/>
      <c r="G277" s="50"/>
      <c r="H277" s="82"/>
      <c r="I277" s="144"/>
      <c r="J277" s="81"/>
      <c r="K277" s="145"/>
      <c r="L277" s="124" t="str">
        <f>IF(G277=0,"",G277/F276)</f>
        <v/>
      </c>
      <c r="M277" s="169"/>
      <c r="N277" s="124" t="str">
        <f t="shared" si="30"/>
        <v/>
      </c>
      <c r="O277" s="124" t="str">
        <f t="shared" si="31"/>
        <v/>
      </c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</row>
    <row r="278" spans="1:26" ht="15.75" x14ac:dyDescent="0.25">
      <c r="A278" s="91">
        <v>2702</v>
      </c>
      <c r="B278" s="50"/>
      <c r="C278" s="50"/>
      <c r="D278" s="50"/>
      <c r="E278" s="50"/>
      <c r="F278" s="50"/>
      <c r="G278" s="50"/>
      <c r="H278" s="82"/>
      <c r="I278" s="144"/>
      <c r="J278" s="81"/>
      <c r="K278" s="137"/>
      <c r="L278" s="81"/>
      <c r="M278" s="169"/>
      <c r="N278" s="81"/>
      <c r="O278" s="7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</row>
    <row r="279" spans="1:26" ht="15.75" x14ac:dyDescent="0.25">
      <c r="A279" s="91">
        <v>2801</v>
      </c>
      <c r="B279" s="50"/>
      <c r="C279" s="50"/>
      <c r="D279" s="50"/>
      <c r="E279" s="50"/>
      <c r="F279" s="50"/>
      <c r="G279" s="50"/>
      <c r="H279" s="82"/>
      <c r="I279" s="144"/>
      <c r="J279" s="81"/>
      <c r="K279" s="137"/>
      <c r="L279" s="81"/>
      <c r="M279" s="169"/>
      <c r="N279" s="81"/>
      <c r="O279" s="7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</row>
    <row r="280" spans="1:26" ht="15.75" x14ac:dyDescent="0.25">
      <c r="A280" s="91" t="s">
        <v>131</v>
      </c>
      <c r="B280" s="112"/>
      <c r="C280" s="50"/>
      <c r="D280" s="50"/>
      <c r="E280" s="50"/>
      <c r="F280" s="50"/>
      <c r="G280" s="50"/>
      <c r="H280" s="82"/>
      <c r="I280" s="144"/>
      <c r="J280" s="81"/>
      <c r="K280" s="137"/>
      <c r="L280" s="81"/>
      <c r="M280" s="169"/>
      <c r="N280" s="81"/>
      <c r="O280" s="7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</row>
    <row r="281" spans="1:26" ht="15.75" x14ac:dyDescent="0.25">
      <c r="A281" s="91" t="s">
        <v>132</v>
      </c>
      <c r="B281" s="112"/>
      <c r="C281" s="50"/>
      <c r="D281" s="50"/>
      <c r="E281" s="50"/>
      <c r="F281" s="50"/>
      <c r="G281" s="50"/>
      <c r="H281" s="82"/>
      <c r="I281" s="146"/>
      <c r="J281" s="147"/>
      <c r="K281" s="148"/>
      <c r="L281" s="147"/>
      <c r="M281" s="169"/>
      <c r="N281" s="147"/>
      <c r="O281" s="52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</row>
    <row r="282" spans="1:26" ht="18" x14ac:dyDescent="0.25">
      <c r="A282" s="28"/>
      <c r="B282" s="220" t="s">
        <v>90</v>
      </c>
      <c r="C282" s="194"/>
      <c r="D282" s="194"/>
      <c r="E282" s="194"/>
      <c r="F282" s="194"/>
      <c r="G282" s="195"/>
      <c r="H282" s="59">
        <f>SUM(H272:H281)</f>
        <v>0</v>
      </c>
      <c r="I282" s="93" t="str">
        <f>IF(H280=0,"",H280/B272)</f>
        <v/>
      </c>
      <c r="J282" s="93" t="str">
        <f>IF(H282=0,"",H282/B272)</f>
        <v/>
      </c>
      <c r="K282" s="93" t="str">
        <f>IF(H280=0,"",J282-I282)</f>
        <v/>
      </c>
      <c r="L282" s="1"/>
      <c r="M282" s="29"/>
      <c r="N282" s="25"/>
      <c r="O282" s="1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</row>
    <row r="283" spans="1:26" ht="12.75" customHeight="1" x14ac:dyDescent="0.2">
      <c r="A283" s="29"/>
      <c r="B283" s="29"/>
      <c r="C283" s="29"/>
      <c r="D283" s="29"/>
      <c r="E283" s="29"/>
      <c r="F283" s="29"/>
      <c r="G283" s="29"/>
      <c r="H283" s="135"/>
      <c r="I283" s="1"/>
      <c r="J283" s="1"/>
      <c r="K283" s="29"/>
      <c r="L283" s="1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</row>
    <row r="284" spans="1:26" ht="12.75" customHeight="1" x14ac:dyDescent="0.2">
      <c r="A284" s="29"/>
      <c r="B284" s="29"/>
      <c r="C284" s="29"/>
      <c r="D284" s="29"/>
      <c r="E284" s="29"/>
      <c r="F284" s="29"/>
      <c r="G284" s="29"/>
      <c r="H284" s="135"/>
      <c r="I284" s="1"/>
      <c r="J284" s="1"/>
      <c r="K284" s="29"/>
      <c r="L284" s="1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</row>
    <row r="285" spans="1:26" s="179" customFormat="1" ht="26.25" x14ac:dyDescent="0.4">
      <c r="A285" s="33"/>
      <c r="B285" s="188" t="s">
        <v>101</v>
      </c>
      <c r="C285" s="189"/>
      <c r="D285" s="189"/>
      <c r="E285" s="189"/>
      <c r="F285" s="189"/>
      <c r="G285" s="189"/>
      <c r="H285" s="88">
        <v>2502</v>
      </c>
      <c r="I285" s="89"/>
      <c r="J285" s="94"/>
      <c r="K285" s="89"/>
      <c r="L285" s="89"/>
      <c r="M285" s="8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</row>
    <row r="286" spans="1:26" s="179" customFormat="1" ht="20.25" x14ac:dyDescent="0.2">
      <c r="A286" s="192" t="s">
        <v>9</v>
      </c>
      <c r="B286" s="193" t="s">
        <v>80</v>
      </c>
      <c r="C286" s="194"/>
      <c r="D286" s="194"/>
      <c r="E286" s="194"/>
      <c r="F286" s="194"/>
      <c r="G286" s="194"/>
      <c r="H286" s="196" t="s">
        <v>10</v>
      </c>
      <c r="I286" s="184" t="s">
        <v>2</v>
      </c>
      <c r="J286" s="184" t="s">
        <v>3</v>
      </c>
      <c r="K286" s="191" t="s">
        <v>4</v>
      </c>
      <c r="L286" s="184" t="s">
        <v>5</v>
      </c>
      <c r="M286" s="198" t="s">
        <v>6</v>
      </c>
      <c r="N286" s="198" t="s">
        <v>7</v>
      </c>
      <c r="O286" s="184" t="s">
        <v>8</v>
      </c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</row>
    <row r="287" spans="1:26" s="179" customFormat="1" ht="15.75" x14ac:dyDescent="0.25">
      <c r="A287" s="185"/>
      <c r="B287" s="49" t="s">
        <v>81</v>
      </c>
      <c r="C287" s="49" t="s">
        <v>82</v>
      </c>
      <c r="D287" s="49" t="s">
        <v>83</v>
      </c>
      <c r="E287" s="49" t="s">
        <v>84</v>
      </c>
      <c r="F287" s="49" t="s">
        <v>85</v>
      </c>
      <c r="G287" s="49" t="s">
        <v>86</v>
      </c>
      <c r="H287" s="197"/>
      <c r="I287" s="185"/>
      <c r="J287" s="185"/>
      <c r="K287" s="185"/>
      <c r="L287" s="185"/>
      <c r="M287" s="185"/>
      <c r="N287" s="185"/>
      <c r="O287" s="185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</row>
    <row r="288" spans="1:26" s="179" customFormat="1" ht="15.75" x14ac:dyDescent="0.25">
      <c r="A288" s="91" t="s">
        <v>126</v>
      </c>
      <c r="B288" s="50">
        <v>335</v>
      </c>
      <c r="C288" s="50"/>
      <c r="D288" s="50"/>
      <c r="E288" s="50"/>
      <c r="F288" s="50"/>
      <c r="G288" s="50"/>
      <c r="H288" s="82"/>
      <c r="I288" s="141"/>
      <c r="J288" s="142"/>
      <c r="K288" s="143"/>
      <c r="L288" s="133"/>
      <c r="M288" s="51">
        <f>B288</f>
        <v>335</v>
      </c>
      <c r="N288" s="134"/>
      <c r="O288" s="133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</row>
    <row r="289" spans="1:26" s="179" customFormat="1" ht="15.75" x14ac:dyDescent="0.25">
      <c r="A289" s="91" t="s">
        <v>127</v>
      </c>
      <c r="B289" s="50"/>
      <c r="C289" s="50"/>
      <c r="D289" s="50"/>
      <c r="E289" s="50"/>
      <c r="F289" s="50"/>
      <c r="G289" s="50"/>
      <c r="H289" s="82"/>
      <c r="I289" s="144"/>
      <c r="J289" s="81"/>
      <c r="K289" s="145"/>
      <c r="L289" s="54" t="str">
        <f>IF(C289=0,"",C289/B288)</f>
        <v/>
      </c>
      <c r="M289" s="53"/>
      <c r="N289" s="54" t="str">
        <f t="shared" ref="N289:N293" si="32">IF(M289=0,"",M289/M288)</f>
        <v/>
      </c>
      <c r="O289" s="54" t="str">
        <f t="shared" ref="O289:O293" si="33">IF(M289=0,"",100%-N289)</f>
        <v/>
      </c>
      <c r="P289" s="8">
        <f>M290/M288</f>
        <v>0</v>
      </c>
      <c r="Q289" s="29"/>
      <c r="R289" s="29"/>
      <c r="S289" s="29"/>
      <c r="T289" s="29"/>
      <c r="U289" s="29"/>
      <c r="V289" s="29"/>
      <c r="W289" s="29"/>
      <c r="X289" s="29"/>
      <c r="Y289" s="29"/>
      <c r="Z289" s="29"/>
    </row>
    <row r="290" spans="1:26" s="179" customFormat="1" ht="15.75" x14ac:dyDescent="0.25">
      <c r="A290" s="91" t="s">
        <v>129</v>
      </c>
      <c r="B290" s="50"/>
      <c r="C290" s="50"/>
      <c r="D290" s="50"/>
      <c r="E290" s="50"/>
      <c r="F290" s="50"/>
      <c r="G290" s="50"/>
      <c r="H290" s="82"/>
      <c r="I290" s="144"/>
      <c r="J290" s="81"/>
      <c r="K290" s="145"/>
      <c r="L290" s="124" t="str">
        <f>IF(D290=0,"",D290/C289)</f>
        <v/>
      </c>
      <c r="M290" s="53"/>
      <c r="N290" s="124" t="str">
        <f t="shared" si="32"/>
        <v/>
      </c>
      <c r="O290" s="124" t="str">
        <f t="shared" si="33"/>
        <v/>
      </c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</row>
    <row r="291" spans="1:26" s="179" customFormat="1" ht="15.75" x14ac:dyDescent="0.25">
      <c r="A291" s="91" t="s">
        <v>130</v>
      </c>
      <c r="B291" s="50"/>
      <c r="C291" s="50"/>
      <c r="D291" s="50"/>
      <c r="E291" s="50"/>
      <c r="F291" s="50"/>
      <c r="G291" s="50"/>
      <c r="H291" s="82"/>
      <c r="I291" s="144"/>
      <c r="J291" s="81"/>
      <c r="K291" s="145"/>
      <c r="L291" s="124" t="str">
        <f>IF(E291=0,"",E291/D290)</f>
        <v/>
      </c>
      <c r="M291" s="53"/>
      <c r="N291" s="124" t="str">
        <f t="shared" si="32"/>
        <v/>
      </c>
      <c r="O291" s="124" t="str">
        <f t="shared" si="33"/>
        <v/>
      </c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</row>
    <row r="292" spans="1:26" s="179" customFormat="1" ht="15.75" x14ac:dyDescent="0.25">
      <c r="A292" s="91">
        <v>2702</v>
      </c>
      <c r="B292" s="50"/>
      <c r="C292" s="50"/>
      <c r="D292" s="50"/>
      <c r="E292" s="50"/>
      <c r="F292" s="50"/>
      <c r="G292" s="50"/>
      <c r="H292" s="82"/>
      <c r="I292" s="144"/>
      <c r="J292" s="81"/>
      <c r="K292" s="145"/>
      <c r="L292" s="124" t="str">
        <f>IF(F292=0,"",F292/E291)</f>
        <v/>
      </c>
      <c r="M292" s="53"/>
      <c r="N292" s="124" t="str">
        <f t="shared" si="32"/>
        <v/>
      </c>
      <c r="O292" s="124" t="str">
        <f t="shared" si="33"/>
        <v/>
      </c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</row>
    <row r="293" spans="1:26" s="179" customFormat="1" ht="15.75" x14ac:dyDescent="0.25">
      <c r="A293" s="91">
        <v>2801</v>
      </c>
      <c r="B293" s="50"/>
      <c r="C293" s="50"/>
      <c r="D293" s="50"/>
      <c r="E293" s="50"/>
      <c r="F293" s="50"/>
      <c r="G293" s="50"/>
      <c r="H293" s="82"/>
      <c r="I293" s="144"/>
      <c r="J293" s="81"/>
      <c r="K293" s="145"/>
      <c r="L293" s="124" t="str">
        <f>IF(G293=0,"",G293/F292)</f>
        <v/>
      </c>
      <c r="M293" s="169"/>
      <c r="N293" s="124" t="str">
        <f t="shared" si="32"/>
        <v/>
      </c>
      <c r="O293" s="124" t="str">
        <f t="shared" si="33"/>
        <v/>
      </c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</row>
    <row r="294" spans="1:26" s="179" customFormat="1" ht="15.75" x14ac:dyDescent="0.25">
      <c r="A294" s="91" t="s">
        <v>131</v>
      </c>
      <c r="B294" s="50"/>
      <c r="C294" s="50"/>
      <c r="D294" s="50"/>
      <c r="E294" s="50"/>
      <c r="F294" s="50"/>
      <c r="G294" s="50"/>
      <c r="H294" s="82"/>
      <c r="I294" s="144"/>
      <c r="J294" s="81"/>
      <c r="K294" s="137"/>
      <c r="L294" s="81"/>
      <c r="M294" s="169"/>
      <c r="N294" s="81"/>
      <c r="O294" s="7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</row>
    <row r="295" spans="1:26" s="179" customFormat="1" ht="15.75" x14ac:dyDescent="0.25">
      <c r="A295" s="91" t="s">
        <v>132</v>
      </c>
      <c r="B295" s="50"/>
      <c r="C295" s="50"/>
      <c r="D295" s="50"/>
      <c r="E295" s="50"/>
      <c r="F295" s="50"/>
      <c r="G295" s="50"/>
      <c r="H295" s="82"/>
      <c r="I295" s="144"/>
      <c r="J295" s="81"/>
      <c r="K295" s="137"/>
      <c r="L295" s="81"/>
      <c r="M295" s="169"/>
      <c r="N295" s="81"/>
      <c r="O295" s="7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</row>
    <row r="296" spans="1:26" s="179" customFormat="1" ht="15.75" x14ac:dyDescent="0.25">
      <c r="A296" s="91" t="s">
        <v>133</v>
      </c>
      <c r="B296" s="112"/>
      <c r="C296" s="50"/>
      <c r="D296" s="50"/>
      <c r="E296" s="50"/>
      <c r="F296" s="50"/>
      <c r="G296" s="50"/>
      <c r="H296" s="82"/>
      <c r="I296" s="144"/>
      <c r="J296" s="81"/>
      <c r="K296" s="137"/>
      <c r="L296" s="81"/>
      <c r="M296" s="169"/>
      <c r="N296" s="81"/>
      <c r="O296" s="7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</row>
    <row r="297" spans="1:26" s="179" customFormat="1" ht="15.75" x14ac:dyDescent="0.25">
      <c r="A297" s="91" t="s">
        <v>134</v>
      </c>
      <c r="B297" s="112"/>
      <c r="C297" s="50"/>
      <c r="D297" s="50"/>
      <c r="E297" s="50"/>
      <c r="F297" s="50"/>
      <c r="G297" s="50"/>
      <c r="H297" s="82"/>
      <c r="I297" s="146"/>
      <c r="J297" s="147"/>
      <c r="K297" s="148"/>
      <c r="L297" s="147"/>
      <c r="M297" s="169"/>
      <c r="N297" s="147"/>
      <c r="O297" s="52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</row>
    <row r="298" spans="1:26" s="179" customFormat="1" ht="18" x14ac:dyDescent="0.25">
      <c r="A298" s="28"/>
      <c r="B298" s="220" t="s">
        <v>90</v>
      </c>
      <c r="C298" s="194"/>
      <c r="D298" s="194"/>
      <c r="E298" s="194"/>
      <c r="F298" s="194"/>
      <c r="G298" s="195"/>
      <c r="H298" s="59">
        <f>SUM(H288:H297)</f>
        <v>0</v>
      </c>
      <c r="I298" s="93" t="str">
        <f>IF(H296=0,"",H296/B288)</f>
        <v/>
      </c>
      <c r="J298" s="93" t="str">
        <f>IF(H298=0,"",H298/B288)</f>
        <v/>
      </c>
      <c r="K298" s="93" t="str">
        <f>IF(H296=0,"",J298-I298)</f>
        <v/>
      </c>
      <c r="L298" s="1"/>
      <c r="M298" s="29"/>
      <c r="N298" s="25"/>
      <c r="O298" s="1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</row>
    <row r="299" spans="1:26" ht="12.75" customHeight="1" x14ac:dyDescent="0.2">
      <c r="A299" s="29"/>
      <c r="B299" s="29"/>
      <c r="C299" s="29"/>
      <c r="D299" s="29"/>
      <c r="E299" s="29"/>
      <c r="F299" s="29"/>
      <c r="G299" s="29"/>
      <c r="H299" s="135"/>
      <c r="I299" s="1"/>
      <c r="J299" s="1"/>
      <c r="K299" s="29"/>
      <c r="L299" s="1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</row>
    <row r="300" spans="1:26" ht="12.75" customHeight="1" x14ac:dyDescent="0.2">
      <c r="A300" s="29"/>
      <c r="B300" s="29"/>
      <c r="C300" s="29"/>
      <c r="D300" s="29"/>
      <c r="E300" s="29"/>
      <c r="F300" s="29"/>
      <c r="G300" s="29"/>
      <c r="H300" s="135"/>
      <c r="I300" s="1"/>
      <c r="J300" s="1"/>
      <c r="K300" s="29"/>
      <c r="L300" s="1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</row>
    <row r="301" spans="1:26" ht="12.75" customHeight="1" x14ac:dyDescent="0.2">
      <c r="A301" s="29"/>
      <c r="B301" s="29"/>
      <c r="C301" s="29"/>
      <c r="D301" s="29"/>
      <c r="E301" s="29"/>
      <c r="F301" s="29"/>
      <c r="G301" s="29"/>
      <c r="H301" s="135"/>
      <c r="I301" s="1"/>
      <c r="J301" s="1"/>
      <c r="K301" s="29"/>
      <c r="L301" s="1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</row>
    <row r="302" spans="1:26" ht="12.75" customHeight="1" x14ac:dyDescent="0.2">
      <c r="A302" s="29"/>
      <c r="B302" s="29"/>
      <c r="C302" s="29"/>
      <c r="D302" s="29"/>
      <c r="E302" s="29"/>
      <c r="F302" s="29"/>
      <c r="G302" s="29"/>
      <c r="H302" s="135"/>
      <c r="I302" s="1"/>
      <c r="J302" s="1"/>
      <c r="K302" s="29"/>
      <c r="L302" s="1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</row>
    <row r="303" spans="1:26" ht="12.75" customHeight="1" x14ac:dyDescent="0.2">
      <c r="A303" s="29"/>
      <c r="B303" s="29"/>
      <c r="C303" s="29"/>
      <c r="D303" s="29"/>
      <c r="E303" s="29"/>
      <c r="F303" s="29"/>
      <c r="G303" s="29"/>
      <c r="H303" s="135"/>
      <c r="I303" s="1"/>
      <c r="J303" s="1"/>
      <c r="K303" s="29"/>
      <c r="L303" s="1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</row>
    <row r="304" spans="1:26" ht="12.75" customHeight="1" x14ac:dyDescent="0.2">
      <c r="A304" s="29"/>
      <c r="B304" s="29"/>
      <c r="C304" s="29"/>
      <c r="D304" s="29"/>
      <c r="E304" s="29"/>
      <c r="F304" s="29"/>
      <c r="G304" s="29"/>
      <c r="H304" s="135"/>
      <c r="I304" s="1"/>
      <c r="J304" s="1"/>
      <c r="K304" s="29"/>
      <c r="L304" s="1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</row>
    <row r="305" spans="1:26" ht="12.75" customHeight="1" x14ac:dyDescent="0.2">
      <c r="A305" s="29"/>
      <c r="B305" s="29"/>
      <c r="C305" s="29"/>
      <c r="D305" s="29"/>
      <c r="E305" s="29"/>
      <c r="F305" s="29"/>
      <c r="G305" s="29"/>
      <c r="H305" s="135"/>
      <c r="I305" s="1"/>
      <c r="J305" s="1"/>
      <c r="K305" s="29"/>
      <c r="L305" s="1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</row>
    <row r="306" spans="1:26" ht="12.75" customHeight="1" x14ac:dyDescent="0.2">
      <c r="A306" s="29"/>
      <c r="B306" s="29"/>
      <c r="C306" s="29"/>
      <c r="D306" s="29"/>
      <c r="E306" s="29"/>
      <c r="F306" s="29"/>
      <c r="G306" s="29"/>
      <c r="H306" s="135"/>
      <c r="I306" s="1"/>
      <c r="J306" s="1"/>
      <c r="K306" s="29"/>
      <c r="L306" s="1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</row>
    <row r="307" spans="1:26" ht="12.75" customHeight="1" x14ac:dyDescent="0.2">
      <c r="A307" s="29"/>
      <c r="B307" s="29"/>
      <c r="C307" s="29"/>
      <c r="D307" s="29"/>
      <c r="E307" s="29"/>
      <c r="F307" s="29"/>
      <c r="G307" s="29"/>
      <c r="H307" s="135"/>
      <c r="I307" s="1"/>
      <c r="J307" s="1"/>
      <c r="K307" s="29"/>
      <c r="L307" s="1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</row>
    <row r="308" spans="1:26" ht="12.75" customHeight="1" x14ac:dyDescent="0.2">
      <c r="A308" s="29"/>
      <c r="B308" s="29"/>
      <c r="C308" s="29"/>
      <c r="D308" s="29"/>
      <c r="E308" s="29"/>
      <c r="F308" s="29"/>
      <c r="G308" s="29"/>
      <c r="H308" s="135"/>
      <c r="I308" s="1"/>
      <c r="J308" s="1"/>
      <c r="K308" s="29"/>
      <c r="L308" s="1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</row>
    <row r="309" spans="1:26" ht="12.75" customHeight="1" x14ac:dyDescent="0.2">
      <c r="A309" s="29"/>
      <c r="B309" s="29"/>
      <c r="C309" s="29"/>
      <c r="D309" s="29"/>
      <c r="E309" s="29"/>
      <c r="F309" s="29"/>
      <c r="G309" s="29"/>
      <c r="H309" s="135"/>
      <c r="I309" s="1"/>
      <c r="J309" s="1"/>
      <c r="K309" s="29"/>
      <c r="L309" s="1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</row>
    <row r="310" spans="1:26" ht="12.75" customHeight="1" x14ac:dyDescent="0.2">
      <c r="A310" s="29"/>
      <c r="B310" s="29"/>
      <c r="C310" s="29"/>
      <c r="D310" s="29"/>
      <c r="E310" s="29"/>
      <c r="F310" s="29"/>
      <c r="G310" s="29"/>
      <c r="H310" s="135"/>
      <c r="I310" s="1"/>
      <c r="J310" s="1"/>
      <c r="K310" s="29"/>
      <c r="L310" s="1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</row>
    <row r="311" spans="1:26" ht="12.75" customHeight="1" x14ac:dyDescent="0.2">
      <c r="A311" s="29"/>
      <c r="B311" s="29"/>
      <c r="C311" s="29"/>
      <c r="D311" s="29"/>
      <c r="E311" s="29"/>
      <c r="F311" s="29"/>
      <c r="G311" s="29"/>
      <c r="H311" s="135"/>
      <c r="I311" s="1"/>
      <c r="J311" s="1"/>
      <c r="K311" s="29"/>
      <c r="L311" s="1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</row>
    <row r="312" spans="1:26" ht="12.75" customHeight="1" x14ac:dyDescent="0.2">
      <c r="A312" s="29"/>
      <c r="B312" s="29"/>
      <c r="C312" s="29"/>
      <c r="D312" s="29"/>
      <c r="E312" s="29"/>
      <c r="F312" s="29"/>
      <c r="G312" s="29"/>
      <c r="H312" s="135"/>
      <c r="I312" s="1"/>
      <c r="J312" s="1"/>
      <c r="K312" s="29"/>
      <c r="L312" s="1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</row>
    <row r="313" spans="1:26" ht="12.75" customHeight="1" x14ac:dyDescent="0.2">
      <c r="A313" s="29"/>
      <c r="B313" s="29"/>
      <c r="C313" s="29"/>
      <c r="D313" s="29"/>
      <c r="E313" s="29"/>
      <c r="F313" s="29"/>
      <c r="G313" s="29"/>
      <c r="H313" s="135"/>
      <c r="I313" s="1"/>
      <c r="J313" s="1"/>
      <c r="K313" s="29"/>
      <c r="L313" s="1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</row>
    <row r="314" spans="1:26" ht="12.75" customHeight="1" x14ac:dyDescent="0.2">
      <c r="A314" s="29"/>
      <c r="B314" s="29"/>
      <c r="C314" s="29"/>
      <c r="D314" s="29"/>
      <c r="E314" s="29"/>
      <c r="F314" s="29"/>
      <c r="G314" s="29"/>
      <c r="H314" s="135"/>
      <c r="I314" s="1"/>
      <c r="J314" s="1"/>
      <c r="K314" s="29"/>
      <c r="L314" s="1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</row>
    <row r="315" spans="1:26" ht="12.75" customHeight="1" x14ac:dyDescent="0.2">
      <c r="A315" s="29"/>
      <c r="B315" s="29"/>
      <c r="C315" s="29"/>
      <c r="D315" s="29"/>
      <c r="E315" s="29"/>
      <c r="F315" s="29"/>
      <c r="G315" s="29"/>
      <c r="H315" s="135"/>
      <c r="I315" s="1"/>
      <c r="J315" s="1"/>
      <c r="K315" s="29"/>
      <c r="L315" s="1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</row>
    <row r="316" spans="1:26" ht="12.75" customHeight="1" x14ac:dyDescent="0.2">
      <c r="A316" s="29"/>
      <c r="B316" s="29"/>
      <c r="C316" s="29"/>
      <c r="D316" s="29"/>
      <c r="E316" s="29"/>
      <c r="F316" s="29"/>
      <c r="G316" s="29"/>
      <c r="H316" s="135"/>
      <c r="I316" s="1"/>
      <c r="J316" s="1"/>
      <c r="K316" s="29"/>
      <c r="L316" s="1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</row>
    <row r="317" spans="1:26" ht="12.75" customHeight="1" x14ac:dyDescent="0.2">
      <c r="A317" s="29"/>
      <c r="B317" s="29"/>
      <c r="C317" s="29"/>
      <c r="D317" s="29"/>
      <c r="E317" s="29"/>
      <c r="F317" s="29"/>
      <c r="G317" s="29"/>
      <c r="H317" s="135"/>
      <c r="I317" s="1"/>
      <c r="J317" s="1"/>
      <c r="K317" s="29"/>
      <c r="L317" s="1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</row>
    <row r="318" spans="1:26" ht="12.75" customHeight="1" x14ac:dyDescent="0.2">
      <c r="A318" s="29"/>
      <c r="B318" s="29"/>
      <c r="C318" s="29"/>
      <c r="D318" s="29"/>
      <c r="E318" s="29"/>
      <c r="F318" s="29"/>
      <c r="G318" s="29"/>
      <c r="H318" s="135"/>
      <c r="I318" s="1"/>
      <c r="J318" s="1"/>
      <c r="K318" s="29"/>
      <c r="L318" s="1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</row>
    <row r="319" spans="1:26" ht="12.75" customHeight="1" x14ac:dyDescent="0.2">
      <c r="A319" s="29"/>
      <c r="B319" s="29"/>
      <c r="C319" s="29"/>
      <c r="D319" s="29"/>
      <c r="E319" s="29"/>
      <c r="F319" s="29"/>
      <c r="G319" s="29"/>
      <c r="H319" s="135"/>
      <c r="I319" s="1"/>
      <c r="J319" s="1"/>
      <c r="K319" s="29"/>
      <c r="L319" s="1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</row>
    <row r="320" spans="1:26" ht="12.75" customHeight="1" x14ac:dyDescent="0.2">
      <c r="A320" s="29"/>
      <c r="B320" s="29"/>
      <c r="C320" s="29"/>
      <c r="D320" s="29"/>
      <c r="E320" s="29"/>
      <c r="F320" s="29"/>
      <c r="G320" s="29"/>
      <c r="H320" s="135"/>
      <c r="I320" s="1"/>
      <c r="J320" s="1"/>
      <c r="K320" s="29"/>
      <c r="L320" s="1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</row>
    <row r="321" spans="1:26" ht="12.75" customHeight="1" x14ac:dyDescent="0.2">
      <c r="A321" s="29"/>
      <c r="B321" s="29"/>
      <c r="C321" s="29"/>
      <c r="D321" s="29"/>
      <c r="E321" s="29"/>
      <c r="F321" s="29"/>
      <c r="G321" s="29"/>
      <c r="H321" s="135"/>
      <c r="I321" s="1"/>
      <c r="J321" s="1"/>
      <c r="K321" s="29"/>
      <c r="L321" s="1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</row>
    <row r="322" spans="1:26" ht="12.75" customHeight="1" x14ac:dyDescent="0.2">
      <c r="A322" s="29"/>
      <c r="B322" s="29"/>
      <c r="C322" s="29"/>
      <c r="D322" s="29"/>
      <c r="E322" s="29"/>
      <c r="F322" s="29"/>
      <c r="G322" s="29"/>
      <c r="H322" s="135"/>
      <c r="I322" s="1"/>
      <c r="J322" s="1"/>
      <c r="K322" s="29"/>
      <c r="L322" s="1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</row>
    <row r="323" spans="1:26" ht="12.75" customHeight="1" x14ac:dyDescent="0.2">
      <c r="A323" s="29"/>
      <c r="B323" s="29"/>
      <c r="C323" s="29"/>
      <c r="D323" s="29"/>
      <c r="E323" s="29"/>
      <c r="F323" s="29"/>
      <c r="G323" s="29"/>
      <c r="H323" s="135"/>
      <c r="I323" s="1"/>
      <c r="J323" s="1"/>
      <c r="K323" s="29"/>
      <c r="L323" s="1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</row>
    <row r="324" spans="1:26" ht="12.75" customHeight="1" x14ac:dyDescent="0.2">
      <c r="A324" s="29"/>
      <c r="B324" s="29"/>
      <c r="C324" s="29"/>
      <c r="D324" s="29"/>
      <c r="E324" s="29"/>
      <c r="F324" s="29"/>
      <c r="G324" s="29"/>
      <c r="H324" s="135"/>
      <c r="I324" s="1"/>
      <c r="J324" s="1"/>
      <c r="K324" s="29"/>
      <c r="L324" s="1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</row>
    <row r="325" spans="1:26" ht="12.75" customHeight="1" x14ac:dyDescent="0.2">
      <c r="A325" s="29"/>
      <c r="B325" s="29"/>
      <c r="C325" s="29"/>
      <c r="D325" s="29"/>
      <c r="E325" s="29"/>
      <c r="F325" s="29"/>
      <c r="G325" s="29"/>
      <c r="H325" s="135"/>
      <c r="I325" s="1"/>
      <c r="J325" s="1"/>
      <c r="K325" s="29"/>
      <c r="L325" s="1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</row>
    <row r="326" spans="1:26" ht="12.75" customHeight="1" x14ac:dyDescent="0.2">
      <c r="A326" s="29"/>
      <c r="B326" s="29"/>
      <c r="C326" s="29"/>
      <c r="D326" s="29"/>
      <c r="E326" s="29"/>
      <c r="F326" s="29"/>
      <c r="G326" s="29"/>
      <c r="H326" s="135"/>
      <c r="I326" s="1"/>
      <c r="J326" s="1"/>
      <c r="K326" s="29"/>
      <c r="L326" s="1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</row>
    <row r="327" spans="1:26" ht="12.75" customHeight="1" x14ac:dyDescent="0.2">
      <c r="A327" s="29"/>
      <c r="B327" s="29"/>
      <c r="C327" s="29"/>
      <c r="D327" s="29"/>
      <c r="E327" s="29"/>
      <c r="F327" s="29"/>
      <c r="G327" s="29"/>
      <c r="H327" s="135"/>
      <c r="I327" s="1"/>
      <c r="J327" s="1"/>
      <c r="K327" s="29"/>
      <c r="L327" s="1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</row>
    <row r="328" spans="1:26" ht="12.75" customHeight="1" x14ac:dyDescent="0.2">
      <c r="A328" s="29"/>
      <c r="B328" s="29"/>
      <c r="C328" s="29"/>
      <c r="D328" s="29"/>
      <c r="E328" s="29"/>
      <c r="F328" s="29"/>
      <c r="G328" s="29"/>
      <c r="H328" s="135"/>
      <c r="I328" s="1"/>
      <c r="J328" s="1"/>
      <c r="K328" s="29"/>
      <c r="L328" s="1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</row>
    <row r="329" spans="1:26" ht="12.75" customHeight="1" x14ac:dyDescent="0.2">
      <c r="A329" s="29"/>
      <c r="B329" s="29"/>
      <c r="C329" s="29"/>
      <c r="D329" s="29"/>
      <c r="E329" s="29"/>
      <c r="F329" s="29"/>
      <c r="G329" s="29"/>
      <c r="H329" s="135"/>
      <c r="I329" s="1"/>
      <c r="J329" s="1"/>
      <c r="K329" s="29"/>
      <c r="L329" s="1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</row>
    <row r="330" spans="1:26" ht="12.75" customHeight="1" x14ac:dyDescent="0.2">
      <c r="A330" s="29"/>
      <c r="B330" s="29"/>
      <c r="C330" s="29"/>
      <c r="D330" s="29"/>
      <c r="E330" s="29"/>
      <c r="F330" s="29"/>
      <c r="G330" s="29"/>
      <c r="H330" s="135"/>
      <c r="I330" s="1"/>
      <c r="J330" s="1"/>
      <c r="K330" s="29"/>
      <c r="L330" s="1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</row>
    <row r="331" spans="1:26" ht="12.75" customHeight="1" x14ac:dyDescent="0.2">
      <c r="A331" s="29"/>
      <c r="B331" s="29"/>
      <c r="C331" s="29"/>
      <c r="D331" s="29"/>
      <c r="E331" s="29"/>
      <c r="F331" s="29"/>
      <c r="G331" s="29"/>
      <c r="H331" s="135"/>
      <c r="I331" s="1"/>
      <c r="J331" s="1"/>
      <c r="K331" s="29"/>
      <c r="L331" s="1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</row>
    <row r="332" spans="1:26" ht="12.75" customHeight="1" x14ac:dyDescent="0.2">
      <c r="A332" s="29"/>
      <c r="B332" s="29"/>
      <c r="C332" s="29"/>
      <c r="D332" s="29"/>
      <c r="E332" s="29"/>
      <c r="F332" s="29"/>
      <c r="G332" s="29"/>
      <c r="H332" s="135"/>
      <c r="I332" s="1"/>
      <c r="J332" s="1"/>
      <c r="K332" s="29"/>
      <c r="L332" s="1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</row>
    <row r="333" spans="1:26" ht="12.75" customHeight="1" x14ac:dyDescent="0.2">
      <c r="A333" s="29"/>
      <c r="B333" s="29"/>
      <c r="C333" s="29"/>
      <c r="D333" s="29"/>
      <c r="E333" s="29"/>
      <c r="F333" s="29"/>
      <c r="G333" s="29"/>
      <c r="H333" s="135"/>
      <c r="I333" s="1"/>
      <c r="J333" s="1"/>
      <c r="K333" s="29"/>
      <c r="L333" s="1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</row>
    <row r="334" spans="1:26" ht="12.75" customHeight="1" x14ac:dyDescent="0.2">
      <c r="A334" s="29"/>
      <c r="B334" s="29"/>
      <c r="C334" s="29"/>
      <c r="D334" s="29"/>
      <c r="E334" s="29"/>
      <c r="F334" s="29"/>
      <c r="G334" s="29"/>
      <c r="H334" s="135"/>
      <c r="I334" s="1"/>
      <c r="J334" s="1"/>
      <c r="K334" s="29"/>
      <c r="L334" s="1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</row>
    <row r="335" spans="1:26" ht="12.75" customHeight="1" x14ac:dyDescent="0.2">
      <c r="A335" s="29"/>
      <c r="B335" s="29"/>
      <c r="C335" s="29"/>
      <c r="D335" s="29"/>
      <c r="E335" s="29"/>
      <c r="F335" s="29"/>
      <c r="G335" s="29"/>
      <c r="H335" s="135"/>
      <c r="I335" s="1"/>
      <c r="J335" s="1"/>
      <c r="K335" s="29"/>
      <c r="L335" s="1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</row>
    <row r="336" spans="1:26" ht="12.75" customHeight="1" x14ac:dyDescent="0.2">
      <c r="A336" s="29"/>
      <c r="B336" s="29"/>
      <c r="C336" s="29"/>
      <c r="D336" s="29"/>
      <c r="E336" s="29"/>
      <c r="F336" s="29"/>
      <c r="G336" s="29"/>
      <c r="H336" s="135"/>
      <c r="I336" s="1"/>
      <c r="J336" s="1"/>
      <c r="K336" s="29"/>
      <c r="L336" s="1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</row>
    <row r="337" spans="1:26" ht="12.75" customHeight="1" x14ac:dyDescent="0.2">
      <c r="A337" s="29"/>
      <c r="B337" s="29"/>
      <c r="C337" s="29"/>
      <c r="D337" s="29"/>
      <c r="E337" s="29"/>
      <c r="F337" s="29"/>
      <c r="G337" s="29"/>
      <c r="H337" s="135"/>
      <c r="I337" s="1"/>
      <c r="J337" s="1"/>
      <c r="K337" s="29"/>
      <c r="L337" s="1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</row>
    <row r="338" spans="1:26" ht="12.75" customHeight="1" x14ac:dyDescent="0.2">
      <c r="A338" s="29"/>
      <c r="B338" s="29"/>
      <c r="C338" s="29"/>
      <c r="D338" s="29"/>
      <c r="E338" s="29"/>
      <c r="F338" s="29"/>
      <c r="G338" s="29"/>
      <c r="H338" s="135"/>
      <c r="I338" s="1"/>
      <c r="J338" s="1"/>
      <c r="K338" s="29"/>
      <c r="L338" s="1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</row>
    <row r="339" spans="1:26" ht="12.75" customHeight="1" x14ac:dyDescent="0.2">
      <c r="A339" s="29"/>
      <c r="B339" s="29"/>
      <c r="C339" s="29"/>
      <c r="D339" s="29"/>
      <c r="E339" s="29"/>
      <c r="F339" s="29"/>
      <c r="G339" s="29"/>
      <c r="H339" s="135"/>
      <c r="I339" s="1"/>
      <c r="J339" s="1"/>
      <c r="K339" s="29"/>
      <c r="L339" s="1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</row>
    <row r="340" spans="1:26" ht="12.75" customHeight="1" x14ac:dyDescent="0.2">
      <c r="A340" s="29"/>
      <c r="B340" s="29"/>
      <c r="C340" s="29"/>
      <c r="D340" s="29"/>
      <c r="E340" s="29"/>
      <c r="F340" s="29"/>
      <c r="G340" s="29"/>
      <c r="H340" s="135"/>
      <c r="I340" s="1"/>
      <c r="J340" s="1"/>
      <c r="K340" s="29"/>
      <c r="L340" s="1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</row>
    <row r="341" spans="1:26" ht="12.75" customHeight="1" x14ac:dyDescent="0.2">
      <c r="A341" s="29"/>
      <c r="B341" s="29"/>
      <c r="C341" s="29"/>
      <c r="D341" s="29"/>
      <c r="E341" s="29"/>
      <c r="F341" s="29"/>
      <c r="G341" s="29"/>
      <c r="H341" s="135"/>
      <c r="I341" s="1"/>
      <c r="J341" s="1"/>
      <c r="K341" s="29"/>
      <c r="L341" s="1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</row>
    <row r="342" spans="1:26" ht="12.75" customHeight="1" x14ac:dyDescent="0.2">
      <c r="A342" s="29"/>
      <c r="B342" s="29"/>
      <c r="C342" s="29"/>
      <c r="D342" s="29"/>
      <c r="E342" s="29"/>
      <c r="F342" s="29"/>
      <c r="G342" s="29"/>
      <c r="H342" s="135"/>
      <c r="I342" s="1"/>
      <c r="J342" s="1"/>
      <c r="K342" s="29"/>
      <c r="L342" s="1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</row>
    <row r="343" spans="1:26" ht="12.75" customHeight="1" x14ac:dyDescent="0.2">
      <c r="A343" s="29"/>
      <c r="B343" s="29"/>
      <c r="C343" s="29"/>
      <c r="D343" s="29"/>
      <c r="E343" s="29"/>
      <c r="F343" s="29"/>
      <c r="G343" s="29"/>
      <c r="H343" s="135"/>
      <c r="I343" s="1"/>
      <c r="J343" s="1"/>
      <c r="K343" s="29"/>
      <c r="L343" s="1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</row>
    <row r="344" spans="1:26" ht="12.75" customHeight="1" x14ac:dyDescent="0.2">
      <c r="A344" s="29"/>
      <c r="B344" s="29"/>
      <c r="C344" s="29"/>
      <c r="D344" s="29"/>
      <c r="E344" s="29"/>
      <c r="F344" s="29"/>
      <c r="G344" s="29"/>
      <c r="H344" s="135"/>
      <c r="I344" s="1"/>
      <c r="J344" s="1"/>
      <c r="K344" s="29"/>
      <c r="L344" s="1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</row>
    <row r="345" spans="1:26" ht="12.75" customHeight="1" x14ac:dyDescent="0.2">
      <c r="A345" s="29"/>
      <c r="B345" s="29"/>
      <c r="C345" s="29"/>
      <c r="D345" s="29"/>
      <c r="E345" s="29"/>
      <c r="F345" s="29"/>
      <c r="G345" s="29"/>
      <c r="H345" s="135"/>
      <c r="I345" s="1"/>
      <c r="J345" s="1"/>
      <c r="K345" s="29"/>
      <c r="L345" s="1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</row>
    <row r="346" spans="1:26" ht="12.75" customHeight="1" x14ac:dyDescent="0.2">
      <c r="A346" s="29"/>
      <c r="B346" s="29"/>
      <c r="C346" s="29"/>
      <c r="D346" s="29"/>
      <c r="E346" s="29"/>
      <c r="F346" s="29"/>
      <c r="G346" s="29"/>
      <c r="H346" s="135"/>
      <c r="I346" s="1"/>
      <c r="J346" s="1"/>
      <c r="K346" s="29"/>
      <c r="L346" s="1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</row>
    <row r="347" spans="1:26" ht="12.75" customHeight="1" x14ac:dyDescent="0.2">
      <c r="A347" s="29"/>
      <c r="B347" s="29"/>
      <c r="C347" s="29"/>
      <c r="D347" s="29"/>
      <c r="E347" s="29"/>
      <c r="F347" s="29"/>
      <c r="G347" s="29"/>
      <c r="H347" s="135"/>
      <c r="I347" s="1"/>
      <c r="J347" s="1"/>
      <c r="K347" s="29"/>
      <c r="L347" s="1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</row>
    <row r="348" spans="1:26" ht="12.75" customHeight="1" x14ac:dyDescent="0.2">
      <c r="A348" s="29"/>
      <c r="B348" s="29"/>
      <c r="C348" s="29"/>
      <c r="D348" s="29"/>
      <c r="E348" s="29"/>
      <c r="F348" s="29"/>
      <c r="G348" s="29"/>
      <c r="H348" s="135"/>
      <c r="I348" s="1"/>
      <c r="J348" s="1"/>
      <c r="K348" s="29"/>
      <c r="L348" s="1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</row>
    <row r="349" spans="1:26" ht="12.75" customHeight="1" x14ac:dyDescent="0.2">
      <c r="A349" s="29"/>
      <c r="B349" s="29"/>
      <c r="C349" s="29"/>
      <c r="D349" s="29"/>
      <c r="E349" s="29"/>
      <c r="F349" s="29"/>
      <c r="G349" s="29"/>
      <c r="H349" s="135"/>
      <c r="I349" s="1"/>
      <c r="J349" s="1"/>
      <c r="K349" s="29"/>
      <c r="L349" s="1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</row>
    <row r="350" spans="1:26" ht="12.75" customHeight="1" x14ac:dyDescent="0.2">
      <c r="A350" s="29"/>
      <c r="B350" s="29"/>
      <c r="C350" s="29"/>
      <c r="D350" s="29"/>
      <c r="E350" s="29"/>
      <c r="F350" s="29"/>
      <c r="G350" s="29"/>
      <c r="H350" s="135"/>
      <c r="I350" s="1"/>
      <c r="J350" s="1"/>
      <c r="K350" s="29"/>
      <c r="L350" s="1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</row>
    <row r="351" spans="1:26" ht="12.75" customHeight="1" x14ac:dyDescent="0.2">
      <c r="A351" s="29"/>
      <c r="B351" s="29"/>
      <c r="C351" s="29"/>
      <c r="D351" s="29"/>
      <c r="E351" s="29"/>
      <c r="F351" s="29"/>
      <c r="G351" s="29"/>
      <c r="H351" s="135"/>
      <c r="I351" s="1"/>
      <c r="J351" s="1"/>
      <c r="K351" s="29"/>
      <c r="L351" s="1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</row>
    <row r="352" spans="1:26" ht="12.75" customHeight="1" x14ac:dyDescent="0.2">
      <c r="A352" s="29"/>
      <c r="B352" s="29"/>
      <c r="C352" s="29"/>
      <c r="D352" s="29"/>
      <c r="E352" s="29"/>
      <c r="F352" s="29"/>
      <c r="G352" s="29"/>
      <c r="H352" s="135"/>
      <c r="I352" s="1"/>
      <c r="J352" s="1"/>
      <c r="K352" s="29"/>
      <c r="L352" s="1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</row>
    <row r="353" spans="1:26" ht="12.75" customHeight="1" x14ac:dyDescent="0.2">
      <c r="A353" s="29"/>
      <c r="B353" s="29"/>
      <c r="C353" s="29"/>
      <c r="D353" s="29"/>
      <c r="E353" s="29"/>
      <c r="F353" s="29"/>
      <c r="G353" s="29"/>
      <c r="H353" s="135"/>
      <c r="I353" s="1"/>
      <c r="J353" s="1"/>
      <c r="K353" s="29"/>
      <c r="L353" s="1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</row>
    <row r="354" spans="1:26" ht="12.75" customHeight="1" x14ac:dyDescent="0.2">
      <c r="A354" s="29"/>
      <c r="B354" s="29"/>
      <c r="C354" s="29"/>
      <c r="D354" s="29"/>
      <c r="E354" s="29"/>
      <c r="F354" s="29"/>
      <c r="G354" s="29"/>
      <c r="H354" s="135"/>
      <c r="I354" s="1"/>
      <c r="J354" s="1"/>
      <c r="K354" s="29"/>
      <c r="L354" s="1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</row>
    <row r="355" spans="1:26" ht="12.75" customHeight="1" x14ac:dyDescent="0.2">
      <c r="A355" s="29"/>
      <c r="B355" s="29"/>
      <c r="C355" s="29"/>
      <c r="D355" s="29"/>
      <c r="E355" s="29"/>
      <c r="F355" s="29"/>
      <c r="G355" s="29"/>
      <c r="H355" s="135"/>
      <c r="I355" s="1"/>
      <c r="J355" s="1"/>
      <c r="K355" s="29"/>
      <c r="L355" s="1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</row>
    <row r="356" spans="1:26" ht="12.75" customHeight="1" x14ac:dyDescent="0.2">
      <c r="A356" s="29"/>
      <c r="B356" s="29"/>
      <c r="C356" s="29"/>
      <c r="D356" s="29"/>
      <c r="E356" s="29"/>
      <c r="F356" s="29"/>
      <c r="G356" s="29"/>
      <c r="H356" s="135"/>
      <c r="I356" s="1"/>
      <c r="J356" s="1"/>
      <c r="K356" s="29"/>
      <c r="L356" s="1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</row>
    <row r="357" spans="1:26" ht="12.75" customHeight="1" x14ac:dyDescent="0.2">
      <c r="A357" s="29"/>
      <c r="B357" s="29"/>
      <c r="C357" s="29"/>
      <c r="D357" s="29"/>
      <c r="E357" s="29"/>
      <c r="F357" s="29"/>
      <c r="G357" s="29"/>
      <c r="H357" s="135"/>
      <c r="I357" s="1"/>
      <c r="J357" s="1"/>
      <c r="K357" s="29"/>
      <c r="L357" s="1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</row>
    <row r="358" spans="1:26" ht="12.75" customHeight="1" x14ac:dyDescent="0.2">
      <c r="A358" s="29"/>
      <c r="B358" s="29"/>
      <c r="C358" s="29"/>
      <c r="D358" s="29"/>
      <c r="E358" s="29"/>
      <c r="F358" s="29"/>
      <c r="G358" s="29"/>
      <c r="H358" s="135"/>
      <c r="I358" s="1"/>
      <c r="J358" s="1"/>
      <c r="K358" s="29"/>
      <c r="L358" s="1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</row>
    <row r="359" spans="1:26" ht="12.75" customHeight="1" x14ac:dyDescent="0.2">
      <c r="A359" s="29"/>
      <c r="B359" s="29"/>
      <c r="C359" s="29"/>
      <c r="D359" s="29"/>
      <c r="E359" s="29"/>
      <c r="F359" s="29"/>
      <c r="G359" s="29"/>
      <c r="H359" s="135"/>
      <c r="I359" s="1"/>
      <c r="J359" s="1"/>
      <c r="K359" s="29"/>
      <c r="L359" s="1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</row>
    <row r="360" spans="1:26" ht="12.75" customHeight="1" x14ac:dyDescent="0.2">
      <c r="A360" s="29"/>
      <c r="B360" s="29"/>
      <c r="C360" s="29"/>
      <c r="D360" s="29"/>
      <c r="E360" s="29"/>
      <c r="F360" s="29"/>
      <c r="G360" s="29"/>
      <c r="H360" s="135"/>
      <c r="I360" s="1"/>
      <c r="J360" s="1"/>
      <c r="K360" s="29"/>
      <c r="L360" s="1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</row>
    <row r="361" spans="1:26" ht="12.75" customHeight="1" x14ac:dyDescent="0.2">
      <c r="A361" s="29"/>
      <c r="B361" s="29"/>
      <c r="C361" s="29"/>
      <c r="D361" s="29"/>
      <c r="E361" s="29"/>
      <c r="F361" s="29"/>
      <c r="G361" s="29"/>
      <c r="H361" s="135"/>
      <c r="I361" s="1"/>
      <c r="J361" s="1"/>
      <c r="K361" s="29"/>
      <c r="L361" s="1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</row>
    <row r="362" spans="1:26" ht="12.75" customHeight="1" x14ac:dyDescent="0.2">
      <c r="A362" s="29"/>
      <c r="B362" s="29"/>
      <c r="C362" s="29"/>
      <c r="D362" s="29"/>
      <c r="E362" s="29"/>
      <c r="F362" s="29"/>
      <c r="G362" s="29"/>
      <c r="H362" s="135"/>
      <c r="I362" s="1"/>
      <c r="J362" s="1"/>
      <c r="K362" s="29"/>
      <c r="L362" s="1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</row>
    <row r="363" spans="1:26" ht="12.75" customHeight="1" x14ac:dyDescent="0.2">
      <c r="A363" s="29"/>
      <c r="B363" s="29"/>
      <c r="C363" s="29"/>
      <c r="D363" s="29"/>
      <c r="E363" s="29"/>
      <c r="F363" s="29"/>
      <c r="G363" s="29"/>
      <c r="H363" s="135"/>
      <c r="I363" s="1"/>
      <c r="J363" s="1"/>
      <c r="K363" s="29"/>
      <c r="L363" s="1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</row>
    <row r="364" spans="1:26" ht="12.75" customHeight="1" x14ac:dyDescent="0.2">
      <c r="A364" s="29"/>
      <c r="B364" s="29"/>
      <c r="C364" s="29"/>
      <c r="D364" s="29"/>
      <c r="E364" s="29"/>
      <c r="F364" s="29"/>
      <c r="G364" s="29"/>
      <c r="H364" s="135"/>
      <c r="I364" s="1"/>
      <c r="J364" s="1"/>
      <c r="K364" s="29"/>
      <c r="L364" s="1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</row>
    <row r="365" spans="1:26" ht="12.75" customHeight="1" x14ac:dyDescent="0.2">
      <c r="A365" s="29"/>
      <c r="B365" s="29"/>
      <c r="C365" s="29"/>
      <c r="D365" s="29"/>
      <c r="E365" s="29"/>
      <c r="F365" s="29"/>
      <c r="G365" s="29"/>
      <c r="H365" s="135"/>
      <c r="I365" s="1"/>
      <c r="J365" s="1"/>
      <c r="K365" s="29"/>
      <c r="L365" s="1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</row>
    <row r="366" spans="1:26" ht="12.75" customHeight="1" x14ac:dyDescent="0.2">
      <c r="A366" s="29"/>
      <c r="B366" s="29"/>
      <c r="C366" s="29"/>
      <c r="D366" s="29"/>
      <c r="E366" s="29"/>
      <c r="F366" s="29"/>
      <c r="G366" s="29"/>
      <c r="H366" s="135"/>
      <c r="I366" s="1"/>
      <c r="J366" s="1"/>
      <c r="K366" s="29"/>
      <c r="L366" s="1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</row>
    <row r="367" spans="1:26" ht="12.75" customHeight="1" x14ac:dyDescent="0.2">
      <c r="A367" s="29"/>
      <c r="B367" s="29"/>
      <c r="C367" s="29"/>
      <c r="D367" s="29"/>
      <c r="E367" s="29"/>
      <c r="F367" s="29"/>
      <c r="G367" s="29"/>
      <c r="H367" s="135"/>
      <c r="I367" s="1"/>
      <c r="J367" s="1"/>
      <c r="K367" s="29"/>
      <c r="L367" s="1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</row>
    <row r="368" spans="1:26" ht="12.75" customHeight="1" x14ac:dyDescent="0.2">
      <c r="A368" s="29"/>
      <c r="B368" s="29"/>
      <c r="C368" s="29"/>
      <c r="D368" s="29"/>
      <c r="E368" s="29"/>
      <c r="F368" s="29"/>
      <c r="G368" s="29"/>
      <c r="H368" s="135"/>
      <c r="I368" s="1"/>
      <c r="J368" s="1"/>
      <c r="K368" s="29"/>
      <c r="L368" s="1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</row>
    <row r="369" spans="1:26" ht="12.75" customHeight="1" x14ac:dyDescent="0.2">
      <c r="A369" s="29"/>
      <c r="B369" s="29"/>
      <c r="C369" s="29"/>
      <c r="D369" s="29"/>
      <c r="E369" s="29"/>
      <c r="F369" s="29"/>
      <c r="G369" s="29"/>
      <c r="H369" s="135"/>
      <c r="I369" s="1"/>
      <c r="J369" s="1"/>
      <c r="K369" s="29"/>
      <c r="L369" s="1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</row>
    <row r="370" spans="1:26" ht="12.75" customHeight="1" x14ac:dyDescent="0.2">
      <c r="A370" s="29"/>
      <c r="B370" s="29"/>
      <c r="C370" s="29"/>
      <c r="D370" s="29"/>
      <c r="E370" s="29"/>
      <c r="F370" s="29"/>
      <c r="G370" s="29"/>
      <c r="H370" s="135"/>
      <c r="I370" s="1"/>
      <c r="J370" s="1"/>
      <c r="K370" s="29"/>
      <c r="L370" s="1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</row>
    <row r="371" spans="1:26" ht="12.75" customHeight="1" x14ac:dyDescent="0.2">
      <c r="A371" s="29"/>
      <c r="B371" s="29"/>
      <c r="C371" s="29"/>
      <c r="D371" s="29"/>
      <c r="E371" s="29"/>
      <c r="F371" s="29"/>
      <c r="G371" s="29"/>
      <c r="H371" s="135"/>
      <c r="I371" s="1"/>
      <c r="J371" s="1"/>
      <c r="K371" s="29"/>
      <c r="L371" s="1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</row>
    <row r="372" spans="1:26" ht="12.75" customHeight="1" x14ac:dyDescent="0.2">
      <c r="A372" s="29"/>
      <c r="B372" s="29"/>
      <c r="C372" s="29"/>
      <c r="D372" s="29"/>
      <c r="E372" s="29"/>
      <c r="F372" s="29"/>
      <c r="G372" s="29"/>
      <c r="H372" s="135"/>
      <c r="I372" s="1"/>
      <c r="J372" s="1"/>
      <c r="K372" s="29"/>
      <c r="L372" s="1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</row>
    <row r="373" spans="1:26" ht="12.75" customHeight="1" x14ac:dyDescent="0.2">
      <c r="A373" s="29"/>
      <c r="B373" s="29"/>
      <c r="C373" s="29"/>
      <c r="D373" s="29"/>
      <c r="E373" s="29"/>
      <c r="F373" s="29"/>
      <c r="G373" s="29"/>
      <c r="H373" s="135"/>
      <c r="I373" s="1"/>
      <c r="J373" s="1"/>
      <c r="K373" s="29"/>
      <c r="L373" s="1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</row>
    <row r="374" spans="1:26" ht="12.75" customHeight="1" x14ac:dyDescent="0.2">
      <c r="A374" s="29"/>
      <c r="B374" s="29"/>
      <c r="C374" s="29"/>
      <c r="D374" s="29"/>
      <c r="E374" s="29"/>
      <c r="F374" s="29"/>
      <c r="G374" s="29"/>
      <c r="H374" s="135"/>
      <c r="I374" s="1"/>
      <c r="J374" s="1"/>
      <c r="K374" s="29"/>
      <c r="L374" s="1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</row>
    <row r="375" spans="1:26" ht="12.75" customHeight="1" x14ac:dyDescent="0.2">
      <c r="A375" s="29"/>
      <c r="B375" s="29"/>
      <c r="C375" s="29"/>
      <c r="D375" s="29"/>
      <c r="E375" s="29"/>
      <c r="F375" s="29"/>
      <c r="G375" s="29"/>
      <c r="H375" s="135"/>
      <c r="I375" s="1"/>
      <c r="J375" s="1"/>
      <c r="K375" s="29"/>
      <c r="L375" s="1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</row>
    <row r="376" spans="1:26" ht="12.75" customHeight="1" x14ac:dyDescent="0.2">
      <c r="A376" s="29"/>
      <c r="B376" s="29"/>
      <c r="C376" s="29"/>
      <c r="D376" s="29"/>
      <c r="E376" s="29"/>
      <c r="F376" s="29"/>
      <c r="G376" s="29"/>
      <c r="H376" s="135"/>
      <c r="I376" s="1"/>
      <c r="J376" s="1"/>
      <c r="K376" s="29"/>
      <c r="L376" s="1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</row>
    <row r="377" spans="1:26" ht="12.75" customHeight="1" x14ac:dyDescent="0.2">
      <c r="A377" s="29"/>
      <c r="B377" s="29"/>
      <c r="C377" s="29"/>
      <c r="D377" s="29"/>
      <c r="E377" s="29"/>
      <c r="F377" s="29"/>
      <c r="G377" s="29"/>
      <c r="H377" s="135"/>
      <c r="I377" s="1"/>
      <c r="J377" s="1"/>
      <c r="K377" s="29"/>
      <c r="L377" s="1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</row>
    <row r="378" spans="1:26" ht="12.75" customHeight="1" x14ac:dyDescent="0.2">
      <c r="A378" s="29"/>
      <c r="B378" s="29"/>
      <c r="C378" s="29"/>
      <c r="D378" s="29"/>
      <c r="E378" s="29"/>
      <c r="F378" s="29"/>
      <c r="G378" s="29"/>
      <c r="H378" s="135"/>
      <c r="I378" s="1"/>
      <c r="J378" s="1"/>
      <c r="K378" s="29"/>
      <c r="L378" s="1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</row>
    <row r="379" spans="1:26" ht="12.75" customHeight="1" x14ac:dyDescent="0.2">
      <c r="A379" s="29"/>
      <c r="B379" s="29"/>
      <c r="C379" s="29"/>
      <c r="D379" s="29"/>
      <c r="E379" s="29"/>
      <c r="F379" s="29"/>
      <c r="G379" s="29"/>
      <c r="H379" s="135"/>
      <c r="I379" s="1"/>
      <c r="J379" s="1"/>
      <c r="K379" s="29"/>
      <c r="L379" s="1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</row>
    <row r="380" spans="1:26" ht="12.75" customHeight="1" x14ac:dyDescent="0.2">
      <c r="A380" s="29"/>
      <c r="B380" s="29"/>
      <c r="C380" s="29"/>
      <c r="D380" s="29"/>
      <c r="E380" s="29"/>
      <c r="F380" s="29"/>
      <c r="G380" s="29"/>
      <c r="H380" s="135"/>
      <c r="I380" s="1"/>
      <c r="J380" s="1"/>
      <c r="K380" s="29"/>
      <c r="L380" s="1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</row>
    <row r="381" spans="1:26" ht="12.75" customHeight="1" x14ac:dyDescent="0.2">
      <c r="A381" s="29"/>
      <c r="B381" s="29"/>
      <c r="C381" s="29"/>
      <c r="D381" s="29"/>
      <c r="E381" s="29"/>
      <c r="F381" s="29"/>
      <c r="G381" s="29"/>
      <c r="H381" s="135"/>
      <c r="I381" s="1"/>
      <c r="J381" s="1"/>
      <c r="K381" s="29"/>
      <c r="L381" s="1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</row>
    <row r="382" spans="1:26" ht="12.75" customHeight="1" x14ac:dyDescent="0.2">
      <c r="A382" s="29"/>
      <c r="B382" s="29"/>
      <c r="C382" s="29"/>
      <c r="D382" s="29"/>
      <c r="E382" s="29"/>
      <c r="F382" s="29"/>
      <c r="G382" s="29"/>
      <c r="H382" s="135"/>
      <c r="I382" s="1"/>
      <c r="J382" s="1"/>
      <c r="K382" s="29"/>
      <c r="L382" s="1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</row>
    <row r="383" spans="1:26" ht="12.75" customHeight="1" x14ac:dyDescent="0.2">
      <c r="A383" s="29"/>
      <c r="B383" s="29"/>
      <c r="C383" s="29"/>
      <c r="D383" s="29"/>
      <c r="E383" s="29"/>
      <c r="F383" s="29"/>
      <c r="G383" s="29"/>
      <c r="H383" s="135"/>
      <c r="I383" s="1"/>
      <c r="J383" s="1"/>
      <c r="K383" s="29"/>
      <c r="L383" s="1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</row>
    <row r="384" spans="1:26" ht="12.75" customHeight="1" x14ac:dyDescent="0.2">
      <c r="A384" s="29"/>
      <c r="B384" s="29"/>
      <c r="C384" s="29"/>
      <c r="D384" s="29"/>
      <c r="E384" s="29"/>
      <c r="F384" s="29"/>
      <c r="G384" s="29"/>
      <c r="H384" s="135"/>
      <c r="I384" s="1"/>
      <c r="J384" s="1"/>
      <c r="K384" s="29"/>
      <c r="L384" s="1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</row>
    <row r="385" spans="1:26" ht="12.75" customHeight="1" x14ac:dyDescent="0.2">
      <c r="A385" s="29"/>
      <c r="B385" s="29"/>
      <c r="C385" s="29"/>
      <c r="D385" s="29"/>
      <c r="E385" s="29"/>
      <c r="F385" s="29"/>
      <c r="G385" s="29"/>
      <c r="H385" s="135"/>
      <c r="I385" s="1"/>
      <c r="J385" s="1"/>
      <c r="K385" s="29"/>
      <c r="L385" s="1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</row>
    <row r="386" spans="1:26" ht="12.75" customHeight="1" x14ac:dyDescent="0.2">
      <c r="A386" s="29"/>
      <c r="B386" s="29"/>
      <c r="C386" s="29"/>
      <c r="D386" s="29"/>
      <c r="E386" s="29"/>
      <c r="F386" s="29"/>
      <c r="G386" s="29"/>
      <c r="H386" s="135"/>
      <c r="I386" s="1"/>
      <c r="J386" s="1"/>
      <c r="K386" s="29"/>
      <c r="L386" s="1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</row>
    <row r="387" spans="1:26" ht="12.75" customHeight="1" x14ac:dyDescent="0.2">
      <c r="A387" s="29"/>
      <c r="B387" s="29"/>
      <c r="C387" s="29"/>
      <c r="D387" s="29"/>
      <c r="E387" s="29"/>
      <c r="F387" s="29"/>
      <c r="G387" s="29"/>
      <c r="H387" s="135"/>
      <c r="I387" s="1"/>
      <c r="J387" s="1"/>
      <c r="K387" s="29"/>
      <c r="L387" s="1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</row>
    <row r="388" spans="1:26" ht="12.75" customHeight="1" x14ac:dyDescent="0.2">
      <c r="A388" s="29"/>
      <c r="B388" s="29"/>
      <c r="C388" s="29"/>
      <c r="D388" s="29"/>
      <c r="E388" s="29"/>
      <c r="F388" s="29"/>
      <c r="G388" s="29"/>
      <c r="H388" s="135"/>
      <c r="I388" s="1"/>
      <c r="J388" s="1"/>
      <c r="K388" s="29"/>
      <c r="L388" s="1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</row>
    <row r="389" spans="1:26" ht="12.75" customHeight="1" x14ac:dyDescent="0.2">
      <c r="A389" s="29"/>
      <c r="B389" s="29"/>
      <c r="C389" s="29"/>
      <c r="D389" s="29"/>
      <c r="E389" s="29"/>
      <c r="F389" s="29"/>
      <c r="G389" s="29"/>
      <c r="H389" s="135"/>
      <c r="I389" s="1"/>
      <c r="J389" s="1"/>
      <c r="K389" s="29"/>
      <c r="L389" s="1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</row>
    <row r="390" spans="1:26" ht="12.75" customHeight="1" x14ac:dyDescent="0.2">
      <c r="A390" s="29"/>
      <c r="B390" s="29"/>
      <c r="C390" s="29"/>
      <c r="D390" s="29"/>
      <c r="E390" s="29"/>
      <c r="F390" s="29"/>
      <c r="G390" s="29"/>
      <c r="H390" s="135"/>
      <c r="I390" s="1"/>
      <c r="J390" s="1"/>
      <c r="K390" s="29"/>
      <c r="L390" s="1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</row>
    <row r="391" spans="1:26" ht="12.75" customHeight="1" x14ac:dyDescent="0.2">
      <c r="A391" s="29"/>
      <c r="B391" s="29"/>
      <c r="C391" s="29"/>
      <c r="D391" s="29"/>
      <c r="E391" s="29"/>
      <c r="F391" s="29"/>
      <c r="G391" s="29"/>
      <c r="H391" s="135"/>
      <c r="I391" s="1"/>
      <c r="J391" s="1"/>
      <c r="K391" s="29"/>
      <c r="L391" s="1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</row>
    <row r="392" spans="1:26" ht="12.75" customHeight="1" x14ac:dyDescent="0.2">
      <c r="A392" s="29"/>
      <c r="B392" s="29"/>
      <c r="C392" s="29"/>
      <c r="D392" s="29"/>
      <c r="E392" s="29"/>
      <c r="F392" s="29"/>
      <c r="G392" s="29"/>
      <c r="H392" s="135"/>
      <c r="I392" s="1"/>
      <c r="J392" s="1"/>
      <c r="K392" s="29"/>
      <c r="L392" s="1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</row>
    <row r="393" spans="1:26" ht="12.75" customHeight="1" x14ac:dyDescent="0.2">
      <c r="A393" s="29"/>
      <c r="B393" s="29"/>
      <c r="C393" s="29"/>
      <c r="D393" s="29"/>
      <c r="E393" s="29"/>
      <c r="F393" s="29"/>
      <c r="G393" s="29"/>
      <c r="H393" s="135"/>
      <c r="I393" s="1"/>
      <c r="J393" s="1"/>
      <c r="K393" s="29"/>
      <c r="L393" s="1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</row>
    <row r="394" spans="1:26" ht="12.75" customHeight="1" x14ac:dyDescent="0.2">
      <c r="A394" s="29"/>
      <c r="B394" s="29"/>
      <c r="C394" s="29"/>
      <c r="D394" s="29"/>
      <c r="E394" s="29"/>
      <c r="F394" s="29"/>
      <c r="G394" s="29"/>
      <c r="H394" s="135"/>
      <c r="I394" s="1"/>
      <c r="J394" s="1"/>
      <c r="K394" s="29"/>
      <c r="L394" s="1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</row>
    <row r="395" spans="1:26" ht="12.75" customHeight="1" x14ac:dyDescent="0.2">
      <c r="A395" s="29"/>
      <c r="B395" s="29"/>
      <c r="C395" s="29"/>
      <c r="D395" s="29"/>
      <c r="E395" s="29"/>
      <c r="F395" s="29"/>
      <c r="G395" s="29"/>
      <c r="H395" s="135"/>
      <c r="I395" s="1"/>
      <c r="J395" s="1"/>
      <c r="K395" s="29"/>
      <c r="L395" s="1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</row>
    <row r="396" spans="1:26" ht="12.75" customHeight="1" x14ac:dyDescent="0.2">
      <c r="A396" s="29"/>
      <c r="B396" s="29"/>
      <c r="C396" s="29"/>
      <c r="D396" s="29"/>
      <c r="E396" s="29"/>
      <c r="F396" s="29"/>
      <c r="G396" s="29"/>
      <c r="H396" s="135"/>
      <c r="I396" s="1"/>
      <c r="J396" s="1"/>
      <c r="K396" s="29"/>
      <c r="L396" s="1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</row>
    <row r="397" spans="1:26" ht="12.75" customHeight="1" x14ac:dyDescent="0.2">
      <c r="A397" s="29"/>
      <c r="B397" s="29"/>
      <c r="C397" s="29"/>
      <c r="D397" s="29"/>
      <c r="E397" s="29"/>
      <c r="F397" s="29"/>
      <c r="G397" s="29"/>
      <c r="H397" s="135"/>
      <c r="I397" s="1"/>
      <c r="J397" s="1"/>
      <c r="K397" s="29"/>
      <c r="L397" s="1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</row>
    <row r="398" spans="1:26" ht="12.75" customHeight="1" x14ac:dyDescent="0.2">
      <c r="A398" s="29"/>
      <c r="B398" s="29"/>
      <c r="C398" s="29"/>
      <c r="D398" s="29"/>
      <c r="E398" s="29"/>
      <c r="F398" s="29"/>
      <c r="G398" s="29"/>
      <c r="H398" s="135"/>
      <c r="I398" s="1"/>
      <c r="J398" s="1"/>
      <c r="K398" s="29"/>
      <c r="L398" s="1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</row>
    <row r="399" spans="1:26" ht="12.75" customHeight="1" x14ac:dyDescent="0.2">
      <c r="A399" s="29"/>
      <c r="B399" s="29"/>
      <c r="C399" s="29"/>
      <c r="D399" s="29"/>
      <c r="E399" s="29"/>
      <c r="F399" s="29"/>
      <c r="G399" s="29"/>
      <c r="H399" s="135"/>
      <c r="I399" s="1"/>
      <c r="J399" s="1"/>
      <c r="K399" s="29"/>
      <c r="L399" s="1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</row>
    <row r="400" spans="1:26" ht="12.75" customHeight="1" x14ac:dyDescent="0.2">
      <c r="A400" s="29"/>
      <c r="B400" s="29"/>
      <c r="C400" s="29"/>
      <c r="D400" s="29"/>
      <c r="E400" s="29"/>
      <c r="F400" s="29"/>
      <c r="G400" s="29"/>
      <c r="H400" s="135"/>
      <c r="I400" s="1"/>
      <c r="J400" s="1"/>
      <c r="K400" s="29"/>
      <c r="L400" s="1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</row>
    <row r="401" spans="1:26" ht="12.75" customHeight="1" x14ac:dyDescent="0.2">
      <c r="A401" s="29"/>
      <c r="B401" s="29"/>
      <c r="C401" s="29"/>
      <c r="D401" s="29"/>
      <c r="E401" s="29"/>
      <c r="F401" s="29"/>
      <c r="G401" s="29"/>
      <c r="H401" s="135"/>
      <c r="I401" s="1"/>
      <c r="J401" s="1"/>
      <c r="K401" s="29"/>
      <c r="L401" s="1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</row>
    <row r="402" spans="1:26" ht="12.75" customHeight="1" x14ac:dyDescent="0.2">
      <c r="A402" s="29"/>
      <c r="B402" s="29"/>
      <c r="C402" s="29"/>
      <c r="D402" s="29"/>
      <c r="E402" s="29"/>
      <c r="F402" s="29"/>
      <c r="G402" s="29"/>
      <c r="H402" s="135"/>
      <c r="I402" s="1"/>
      <c r="J402" s="1"/>
      <c r="K402" s="29"/>
      <c r="L402" s="1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</row>
    <row r="403" spans="1:26" ht="12.75" customHeight="1" x14ac:dyDescent="0.2">
      <c r="A403" s="29"/>
      <c r="B403" s="29"/>
      <c r="C403" s="29"/>
      <c r="D403" s="29"/>
      <c r="E403" s="29"/>
      <c r="F403" s="29"/>
      <c r="G403" s="29"/>
      <c r="H403" s="135"/>
      <c r="I403" s="1"/>
      <c r="J403" s="1"/>
      <c r="K403" s="29"/>
      <c r="L403" s="1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</row>
    <row r="404" spans="1:26" ht="12.75" customHeight="1" x14ac:dyDescent="0.2">
      <c r="A404" s="29"/>
      <c r="B404" s="29"/>
      <c r="C404" s="29"/>
      <c r="D404" s="29"/>
      <c r="E404" s="29"/>
      <c r="F404" s="29"/>
      <c r="G404" s="29"/>
      <c r="H404" s="135"/>
      <c r="I404" s="1"/>
      <c r="J404" s="1"/>
      <c r="K404" s="29"/>
      <c r="L404" s="1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</row>
    <row r="405" spans="1:26" ht="12.75" customHeight="1" x14ac:dyDescent="0.2">
      <c r="A405" s="29"/>
      <c r="B405" s="29"/>
      <c r="C405" s="29"/>
      <c r="D405" s="29"/>
      <c r="E405" s="29"/>
      <c r="F405" s="29"/>
      <c r="G405" s="29"/>
      <c r="H405" s="135"/>
      <c r="I405" s="1"/>
      <c r="J405" s="1"/>
      <c r="K405" s="29"/>
      <c r="L405" s="1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</row>
    <row r="406" spans="1:26" ht="12.75" customHeight="1" x14ac:dyDescent="0.2">
      <c r="A406" s="29"/>
      <c r="B406" s="29"/>
      <c r="C406" s="29"/>
      <c r="D406" s="29"/>
      <c r="E406" s="29"/>
      <c r="F406" s="29"/>
      <c r="G406" s="29"/>
      <c r="H406" s="135"/>
      <c r="I406" s="1"/>
      <c r="J406" s="1"/>
      <c r="K406" s="29"/>
      <c r="L406" s="1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</row>
    <row r="407" spans="1:26" ht="12.75" customHeight="1" x14ac:dyDescent="0.2">
      <c r="A407" s="29"/>
      <c r="B407" s="29"/>
      <c r="C407" s="29"/>
      <c r="D407" s="29"/>
      <c r="E407" s="29"/>
      <c r="F407" s="29"/>
      <c r="G407" s="29"/>
      <c r="H407" s="135"/>
      <c r="I407" s="1"/>
      <c r="J407" s="1"/>
      <c r="K407" s="29"/>
      <c r="L407" s="1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</row>
    <row r="408" spans="1:26" ht="12.75" customHeight="1" x14ac:dyDescent="0.2">
      <c r="A408" s="29"/>
      <c r="B408" s="29"/>
      <c r="C408" s="29"/>
      <c r="D408" s="29"/>
      <c r="E408" s="29"/>
      <c r="F408" s="29"/>
      <c r="G408" s="29"/>
      <c r="H408" s="135"/>
      <c r="I408" s="1"/>
      <c r="J408" s="1"/>
      <c r="K408" s="29"/>
      <c r="L408" s="1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</row>
    <row r="409" spans="1:26" ht="12.75" customHeight="1" x14ac:dyDescent="0.2">
      <c r="A409" s="29"/>
      <c r="B409" s="29"/>
      <c r="C409" s="29"/>
      <c r="D409" s="29"/>
      <c r="E409" s="29"/>
      <c r="F409" s="29"/>
      <c r="G409" s="29"/>
      <c r="H409" s="135"/>
      <c r="I409" s="1"/>
      <c r="J409" s="1"/>
      <c r="K409" s="29"/>
      <c r="L409" s="1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</row>
    <row r="410" spans="1:26" ht="12.75" customHeight="1" x14ac:dyDescent="0.2">
      <c r="A410" s="29"/>
      <c r="B410" s="29"/>
      <c r="C410" s="29"/>
      <c r="D410" s="29"/>
      <c r="E410" s="29"/>
      <c r="F410" s="29"/>
      <c r="G410" s="29"/>
      <c r="H410" s="135"/>
      <c r="I410" s="1"/>
      <c r="J410" s="1"/>
      <c r="K410" s="29"/>
      <c r="L410" s="1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</row>
    <row r="411" spans="1:26" ht="12.75" customHeight="1" x14ac:dyDescent="0.2">
      <c r="A411" s="29"/>
      <c r="B411" s="29"/>
      <c r="C411" s="29"/>
      <c r="D411" s="29"/>
      <c r="E411" s="29"/>
      <c r="F411" s="29"/>
      <c r="G411" s="29"/>
      <c r="H411" s="135"/>
      <c r="I411" s="1"/>
      <c r="J411" s="1"/>
      <c r="K411" s="29"/>
      <c r="L411" s="1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</row>
    <row r="412" spans="1:26" ht="12.75" customHeight="1" x14ac:dyDescent="0.2">
      <c r="A412" s="29"/>
      <c r="B412" s="29"/>
      <c r="C412" s="29"/>
      <c r="D412" s="29"/>
      <c r="E412" s="29"/>
      <c r="F412" s="29"/>
      <c r="G412" s="29"/>
      <c r="H412" s="135"/>
      <c r="I412" s="1"/>
      <c r="J412" s="1"/>
      <c r="K412" s="29"/>
      <c r="L412" s="1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</row>
    <row r="413" spans="1:26" ht="12.75" customHeight="1" x14ac:dyDescent="0.2">
      <c r="A413" s="29"/>
      <c r="B413" s="29"/>
      <c r="C413" s="29"/>
      <c r="D413" s="29"/>
      <c r="E413" s="29"/>
      <c r="F413" s="29"/>
      <c r="G413" s="29"/>
      <c r="H413" s="135"/>
      <c r="I413" s="1"/>
      <c r="J413" s="1"/>
      <c r="K413" s="29"/>
      <c r="L413" s="1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</row>
    <row r="414" spans="1:26" ht="12.75" customHeight="1" x14ac:dyDescent="0.2">
      <c r="A414" s="29"/>
      <c r="B414" s="29"/>
      <c r="C414" s="29"/>
      <c r="D414" s="29"/>
      <c r="E414" s="29"/>
      <c r="F414" s="29"/>
      <c r="G414" s="29"/>
      <c r="H414" s="135"/>
      <c r="I414" s="1"/>
      <c r="J414" s="1"/>
      <c r="K414" s="29"/>
      <c r="L414" s="1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</row>
    <row r="415" spans="1:26" ht="12.75" customHeight="1" x14ac:dyDescent="0.2">
      <c r="A415" s="29"/>
      <c r="B415" s="29"/>
      <c r="C415" s="29"/>
      <c r="D415" s="29"/>
      <c r="E415" s="29"/>
      <c r="F415" s="29"/>
      <c r="G415" s="29"/>
      <c r="H415" s="135"/>
      <c r="I415" s="1"/>
      <c r="J415" s="1"/>
      <c r="K415" s="29"/>
      <c r="L415" s="1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</row>
    <row r="416" spans="1:26" ht="12.75" customHeight="1" x14ac:dyDescent="0.2">
      <c r="A416" s="29"/>
      <c r="B416" s="29"/>
      <c r="C416" s="29"/>
      <c r="D416" s="29"/>
      <c r="E416" s="29"/>
      <c r="F416" s="29"/>
      <c r="G416" s="29"/>
      <c r="H416" s="135"/>
      <c r="I416" s="1"/>
      <c r="J416" s="1"/>
      <c r="K416" s="29"/>
      <c r="L416" s="1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</row>
    <row r="417" spans="1:26" ht="12.75" customHeight="1" x14ac:dyDescent="0.2">
      <c r="A417" s="29"/>
      <c r="B417" s="29"/>
      <c r="C417" s="29"/>
      <c r="D417" s="29"/>
      <c r="E417" s="29"/>
      <c r="F417" s="29"/>
      <c r="G417" s="29"/>
      <c r="H417" s="135"/>
      <c r="I417" s="1"/>
      <c r="J417" s="1"/>
      <c r="K417" s="29"/>
      <c r="L417" s="1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</row>
    <row r="418" spans="1:26" ht="12.75" customHeight="1" x14ac:dyDescent="0.2">
      <c r="A418" s="29"/>
      <c r="B418" s="29"/>
      <c r="C418" s="29"/>
      <c r="D418" s="29"/>
      <c r="E418" s="29"/>
      <c r="F418" s="29"/>
      <c r="G418" s="29"/>
      <c r="H418" s="135"/>
      <c r="I418" s="1"/>
      <c r="J418" s="1"/>
      <c r="K418" s="29"/>
      <c r="L418" s="1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</row>
    <row r="419" spans="1:26" ht="12.75" customHeight="1" x14ac:dyDescent="0.2">
      <c r="A419" s="29"/>
      <c r="B419" s="29"/>
      <c r="C419" s="29"/>
      <c r="D419" s="29"/>
      <c r="E419" s="29"/>
      <c r="F419" s="29"/>
      <c r="G419" s="29"/>
      <c r="H419" s="135"/>
      <c r="I419" s="1"/>
      <c r="J419" s="1"/>
      <c r="K419" s="29"/>
      <c r="L419" s="1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</row>
    <row r="420" spans="1:26" ht="12.75" customHeight="1" x14ac:dyDescent="0.2">
      <c r="A420" s="29"/>
      <c r="B420" s="29"/>
      <c r="C420" s="29"/>
      <c r="D420" s="29"/>
      <c r="E420" s="29"/>
      <c r="F420" s="29"/>
      <c r="G420" s="29"/>
      <c r="H420" s="135"/>
      <c r="I420" s="1"/>
      <c r="J420" s="1"/>
      <c r="K420" s="29"/>
      <c r="L420" s="1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</row>
    <row r="421" spans="1:26" ht="12.75" customHeight="1" x14ac:dyDescent="0.2">
      <c r="A421" s="29"/>
      <c r="B421" s="29"/>
      <c r="C421" s="29"/>
      <c r="D421" s="29"/>
      <c r="E421" s="29"/>
      <c r="F421" s="29"/>
      <c r="G421" s="29"/>
      <c r="H421" s="135"/>
      <c r="I421" s="1"/>
      <c r="J421" s="1"/>
      <c r="K421" s="29"/>
      <c r="L421" s="1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</row>
    <row r="422" spans="1:26" ht="12.75" customHeight="1" x14ac:dyDescent="0.2">
      <c r="A422" s="29"/>
      <c r="B422" s="29"/>
      <c r="C422" s="29"/>
      <c r="D422" s="29"/>
      <c r="E422" s="29"/>
      <c r="F422" s="29"/>
      <c r="G422" s="29"/>
      <c r="H422" s="135"/>
      <c r="I422" s="1"/>
      <c r="J422" s="1"/>
      <c r="K422" s="29"/>
      <c r="L422" s="1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</row>
    <row r="423" spans="1:26" ht="12.75" customHeight="1" x14ac:dyDescent="0.2">
      <c r="A423" s="29"/>
      <c r="B423" s="29"/>
      <c r="C423" s="29"/>
      <c r="D423" s="29"/>
      <c r="E423" s="29"/>
      <c r="F423" s="29"/>
      <c r="G423" s="29"/>
      <c r="H423" s="135"/>
      <c r="I423" s="1"/>
      <c r="J423" s="1"/>
      <c r="K423" s="29"/>
      <c r="L423" s="1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</row>
    <row r="424" spans="1:26" ht="12.75" customHeight="1" x14ac:dyDescent="0.2">
      <c r="A424" s="29"/>
      <c r="B424" s="29"/>
      <c r="C424" s="29"/>
      <c r="D424" s="29"/>
      <c r="E424" s="29"/>
      <c r="F424" s="29"/>
      <c r="G424" s="29"/>
      <c r="H424" s="135"/>
      <c r="I424" s="1"/>
      <c r="J424" s="1"/>
      <c r="K424" s="29"/>
      <c r="L424" s="1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</row>
    <row r="425" spans="1:26" ht="12.75" customHeight="1" x14ac:dyDescent="0.2">
      <c r="A425" s="29"/>
      <c r="B425" s="29"/>
      <c r="C425" s="29"/>
      <c r="D425" s="29"/>
      <c r="E425" s="29"/>
      <c r="F425" s="29"/>
      <c r="G425" s="29"/>
      <c r="H425" s="135"/>
      <c r="I425" s="1"/>
      <c r="J425" s="1"/>
      <c r="K425" s="29"/>
      <c r="L425" s="1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</row>
    <row r="426" spans="1:26" ht="12.75" customHeight="1" x14ac:dyDescent="0.2">
      <c r="A426" s="29"/>
      <c r="B426" s="29"/>
      <c r="C426" s="29"/>
      <c r="D426" s="29"/>
      <c r="E426" s="29"/>
      <c r="F426" s="29"/>
      <c r="G426" s="29"/>
      <c r="H426" s="135"/>
      <c r="I426" s="1"/>
      <c r="J426" s="1"/>
      <c r="K426" s="29"/>
      <c r="L426" s="1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</row>
    <row r="427" spans="1:26" ht="12.75" customHeight="1" x14ac:dyDescent="0.2">
      <c r="A427" s="29"/>
      <c r="B427" s="29"/>
      <c r="C427" s="29"/>
      <c r="D427" s="29"/>
      <c r="E427" s="29"/>
      <c r="F427" s="29"/>
      <c r="G427" s="29"/>
      <c r="H427" s="135"/>
      <c r="I427" s="1"/>
      <c r="J427" s="1"/>
      <c r="K427" s="29"/>
      <c r="L427" s="1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</row>
    <row r="428" spans="1:26" ht="12.75" customHeight="1" x14ac:dyDescent="0.2">
      <c r="A428" s="29"/>
      <c r="B428" s="29"/>
      <c r="C428" s="29"/>
      <c r="D428" s="29"/>
      <c r="E428" s="29"/>
      <c r="F428" s="29"/>
      <c r="G428" s="29"/>
      <c r="H428" s="135"/>
      <c r="I428" s="1"/>
      <c r="J428" s="1"/>
      <c r="K428" s="29"/>
      <c r="L428" s="1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</row>
    <row r="429" spans="1:26" ht="12.75" customHeight="1" x14ac:dyDescent="0.2">
      <c r="A429" s="29"/>
      <c r="B429" s="29"/>
      <c r="C429" s="29"/>
      <c r="D429" s="29"/>
      <c r="E429" s="29"/>
      <c r="F429" s="29"/>
      <c r="G429" s="29"/>
      <c r="H429" s="135"/>
      <c r="I429" s="1"/>
      <c r="J429" s="1"/>
      <c r="K429" s="29"/>
      <c r="L429" s="1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</row>
    <row r="430" spans="1:26" ht="12.75" customHeight="1" x14ac:dyDescent="0.2">
      <c r="A430" s="29"/>
      <c r="B430" s="29"/>
      <c r="C430" s="29"/>
      <c r="D430" s="29"/>
      <c r="E430" s="29"/>
      <c r="F430" s="29"/>
      <c r="G430" s="29"/>
      <c r="H430" s="135"/>
      <c r="I430" s="1"/>
      <c r="J430" s="1"/>
      <c r="K430" s="29"/>
      <c r="L430" s="1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</row>
    <row r="431" spans="1:26" ht="12.75" customHeight="1" x14ac:dyDescent="0.2">
      <c r="A431" s="29"/>
      <c r="B431" s="29"/>
      <c r="C431" s="29"/>
      <c r="D431" s="29"/>
      <c r="E431" s="29"/>
      <c r="F431" s="29"/>
      <c r="G431" s="29"/>
      <c r="H431" s="135"/>
      <c r="I431" s="1"/>
      <c r="J431" s="1"/>
      <c r="K431" s="29"/>
      <c r="L431" s="1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</row>
    <row r="432" spans="1:26" ht="12.75" customHeight="1" x14ac:dyDescent="0.2">
      <c r="A432" s="29"/>
      <c r="B432" s="29"/>
      <c r="C432" s="29"/>
      <c r="D432" s="29"/>
      <c r="E432" s="29"/>
      <c r="F432" s="29"/>
      <c r="G432" s="29"/>
      <c r="H432" s="135"/>
      <c r="I432" s="1"/>
      <c r="J432" s="1"/>
      <c r="K432" s="29"/>
      <c r="L432" s="1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</row>
    <row r="433" spans="1:26" ht="12.75" customHeight="1" x14ac:dyDescent="0.2">
      <c r="A433" s="29"/>
      <c r="B433" s="29"/>
      <c r="C433" s="29"/>
      <c r="D433" s="29"/>
      <c r="E433" s="29"/>
      <c r="F433" s="29"/>
      <c r="G433" s="29"/>
      <c r="H433" s="135"/>
      <c r="I433" s="1"/>
      <c r="J433" s="1"/>
      <c r="K433" s="29"/>
      <c r="L433" s="1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</row>
    <row r="434" spans="1:26" ht="12.75" customHeight="1" x14ac:dyDescent="0.2">
      <c r="A434" s="29"/>
      <c r="B434" s="29"/>
      <c r="C434" s="29"/>
      <c r="D434" s="29"/>
      <c r="E434" s="29"/>
      <c r="F434" s="29"/>
      <c r="G434" s="29"/>
      <c r="H434" s="135"/>
      <c r="I434" s="1"/>
      <c r="J434" s="1"/>
      <c r="K434" s="29"/>
      <c r="L434" s="1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</row>
    <row r="435" spans="1:26" ht="12.75" customHeight="1" x14ac:dyDescent="0.2">
      <c r="A435" s="29"/>
      <c r="B435" s="29"/>
      <c r="C435" s="29"/>
      <c r="D435" s="29"/>
      <c r="E435" s="29"/>
      <c r="F435" s="29"/>
      <c r="G435" s="29"/>
      <c r="H435" s="135"/>
      <c r="I435" s="1"/>
      <c r="J435" s="1"/>
      <c r="K435" s="29"/>
      <c r="L435" s="1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</row>
    <row r="436" spans="1:26" ht="12.75" customHeight="1" x14ac:dyDescent="0.2">
      <c r="A436" s="29"/>
      <c r="B436" s="29"/>
      <c r="C436" s="29"/>
      <c r="D436" s="29"/>
      <c r="E436" s="29"/>
      <c r="F436" s="29"/>
      <c r="G436" s="29"/>
      <c r="H436" s="135"/>
      <c r="I436" s="1"/>
      <c r="J436" s="1"/>
      <c r="K436" s="29"/>
      <c r="L436" s="1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</row>
    <row r="437" spans="1:26" ht="12.75" customHeight="1" x14ac:dyDescent="0.2">
      <c r="A437" s="29"/>
      <c r="B437" s="29"/>
      <c r="C437" s="29"/>
      <c r="D437" s="29"/>
      <c r="E437" s="29"/>
      <c r="F437" s="29"/>
      <c r="G437" s="29"/>
      <c r="H437" s="135"/>
      <c r="I437" s="1"/>
      <c r="J437" s="1"/>
      <c r="K437" s="29"/>
      <c r="L437" s="1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</row>
    <row r="438" spans="1:26" ht="12.75" customHeight="1" x14ac:dyDescent="0.2">
      <c r="A438" s="29"/>
      <c r="B438" s="29"/>
      <c r="C438" s="29"/>
      <c r="D438" s="29"/>
      <c r="E438" s="29"/>
      <c r="F438" s="29"/>
      <c r="G438" s="29"/>
      <c r="H438" s="135"/>
      <c r="I438" s="1"/>
      <c r="J438" s="1"/>
      <c r="K438" s="29"/>
      <c r="L438" s="1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</row>
    <row r="439" spans="1:26" ht="12.75" customHeight="1" x14ac:dyDescent="0.2">
      <c r="A439" s="29"/>
      <c r="B439" s="29"/>
      <c r="C439" s="29"/>
      <c r="D439" s="29"/>
      <c r="E439" s="29"/>
      <c r="F439" s="29"/>
      <c r="G439" s="29"/>
      <c r="H439" s="135"/>
      <c r="I439" s="1"/>
      <c r="J439" s="1"/>
      <c r="K439" s="29"/>
      <c r="L439" s="1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</row>
    <row r="440" spans="1:26" ht="12.75" customHeight="1" x14ac:dyDescent="0.2">
      <c r="A440" s="29"/>
      <c r="B440" s="29"/>
      <c r="C440" s="29"/>
      <c r="D440" s="29"/>
      <c r="E440" s="29"/>
      <c r="F440" s="29"/>
      <c r="G440" s="29"/>
      <c r="H440" s="135"/>
      <c r="I440" s="1"/>
      <c r="J440" s="1"/>
      <c r="K440" s="29"/>
      <c r="L440" s="1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</row>
    <row r="441" spans="1:26" ht="12.75" customHeight="1" x14ac:dyDescent="0.2">
      <c r="A441" s="29"/>
      <c r="B441" s="29"/>
      <c r="C441" s="29"/>
      <c r="D441" s="29"/>
      <c r="E441" s="29"/>
      <c r="F441" s="29"/>
      <c r="G441" s="29"/>
      <c r="H441" s="135"/>
      <c r="I441" s="1"/>
      <c r="J441" s="1"/>
      <c r="K441" s="29"/>
      <c r="L441" s="1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</row>
    <row r="442" spans="1:26" ht="12.75" customHeight="1" x14ac:dyDescent="0.2">
      <c r="A442" s="29"/>
      <c r="B442" s="29"/>
      <c r="C442" s="29"/>
      <c r="D442" s="29"/>
      <c r="E442" s="29"/>
      <c r="F442" s="29"/>
      <c r="G442" s="29"/>
      <c r="H442" s="135"/>
      <c r="I442" s="1"/>
      <c r="J442" s="1"/>
      <c r="K442" s="29"/>
      <c r="L442" s="1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</row>
    <row r="443" spans="1:26" ht="12.75" customHeight="1" x14ac:dyDescent="0.2">
      <c r="A443" s="29"/>
      <c r="B443" s="29"/>
      <c r="C443" s="29"/>
      <c r="D443" s="29"/>
      <c r="E443" s="29"/>
      <c r="F443" s="29"/>
      <c r="G443" s="29"/>
      <c r="H443" s="135"/>
      <c r="I443" s="1"/>
      <c r="J443" s="1"/>
      <c r="K443" s="29"/>
      <c r="L443" s="1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</row>
    <row r="444" spans="1:26" ht="12.75" customHeight="1" x14ac:dyDescent="0.2">
      <c r="A444" s="29"/>
      <c r="B444" s="29"/>
      <c r="C444" s="29"/>
      <c r="D444" s="29"/>
      <c r="E444" s="29"/>
      <c r="F444" s="29"/>
      <c r="G444" s="29"/>
      <c r="H444" s="135"/>
      <c r="I444" s="1"/>
      <c r="J444" s="1"/>
      <c r="K444" s="29"/>
      <c r="L444" s="1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</row>
    <row r="445" spans="1:26" ht="12.75" customHeight="1" x14ac:dyDescent="0.2">
      <c r="A445" s="29"/>
      <c r="B445" s="29"/>
      <c r="C445" s="29"/>
      <c r="D445" s="29"/>
      <c r="E445" s="29"/>
      <c r="F445" s="29"/>
      <c r="G445" s="29"/>
      <c r="H445" s="135"/>
      <c r="I445" s="1"/>
      <c r="J445" s="1"/>
      <c r="K445" s="29"/>
      <c r="L445" s="1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</row>
    <row r="446" spans="1:26" ht="12.75" customHeight="1" x14ac:dyDescent="0.2">
      <c r="A446" s="29"/>
      <c r="B446" s="29"/>
      <c r="C446" s="29"/>
      <c r="D446" s="29"/>
      <c r="E446" s="29"/>
      <c r="F446" s="29"/>
      <c r="G446" s="29"/>
      <c r="H446" s="135"/>
      <c r="I446" s="1"/>
      <c r="J446" s="1"/>
      <c r="K446" s="29"/>
      <c r="L446" s="1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</row>
    <row r="447" spans="1:26" ht="12.75" customHeight="1" x14ac:dyDescent="0.2">
      <c r="A447" s="29"/>
      <c r="B447" s="29"/>
      <c r="C447" s="29"/>
      <c r="D447" s="29"/>
      <c r="E447" s="29"/>
      <c r="F447" s="29"/>
      <c r="G447" s="29"/>
      <c r="H447" s="135"/>
      <c r="I447" s="1"/>
      <c r="J447" s="1"/>
      <c r="K447" s="29"/>
      <c r="L447" s="1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</row>
    <row r="448" spans="1:26" ht="12.75" customHeight="1" x14ac:dyDescent="0.2">
      <c r="A448" s="29"/>
      <c r="B448" s="29"/>
      <c r="C448" s="29"/>
      <c r="D448" s="29"/>
      <c r="E448" s="29"/>
      <c r="F448" s="29"/>
      <c r="G448" s="29"/>
      <c r="H448" s="135"/>
      <c r="I448" s="1"/>
      <c r="J448" s="1"/>
      <c r="K448" s="29"/>
      <c r="L448" s="1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</row>
    <row r="449" spans="1:26" ht="12.75" customHeight="1" x14ac:dyDescent="0.2">
      <c r="A449" s="29"/>
      <c r="B449" s="29"/>
      <c r="C449" s="29"/>
      <c r="D449" s="29"/>
      <c r="E449" s="29"/>
      <c r="F449" s="29"/>
      <c r="G449" s="29"/>
      <c r="H449" s="135"/>
      <c r="I449" s="1"/>
      <c r="J449" s="1"/>
      <c r="K449" s="29"/>
      <c r="L449" s="1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</row>
    <row r="450" spans="1:26" ht="12.75" customHeight="1" x14ac:dyDescent="0.2">
      <c r="A450" s="29"/>
      <c r="B450" s="29"/>
      <c r="C450" s="29"/>
      <c r="D450" s="29"/>
      <c r="E450" s="29"/>
      <c r="F450" s="29"/>
      <c r="G450" s="29"/>
      <c r="H450" s="135"/>
      <c r="I450" s="1"/>
      <c r="J450" s="1"/>
      <c r="K450" s="29"/>
      <c r="L450" s="1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</row>
    <row r="451" spans="1:26" ht="12.75" customHeight="1" x14ac:dyDescent="0.2">
      <c r="A451" s="29"/>
      <c r="B451" s="29"/>
      <c r="C451" s="29"/>
      <c r="D451" s="29"/>
      <c r="E451" s="29"/>
      <c r="F451" s="29"/>
      <c r="G451" s="29"/>
      <c r="H451" s="135"/>
      <c r="I451" s="1"/>
      <c r="J451" s="1"/>
      <c r="K451" s="29"/>
      <c r="L451" s="1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</row>
    <row r="452" spans="1:26" ht="12.75" customHeight="1" x14ac:dyDescent="0.2">
      <c r="A452" s="29"/>
      <c r="B452" s="29"/>
      <c r="C452" s="29"/>
      <c r="D452" s="29"/>
      <c r="E452" s="29"/>
      <c r="F452" s="29"/>
      <c r="G452" s="29"/>
      <c r="H452" s="135"/>
      <c r="I452" s="1"/>
      <c r="J452" s="1"/>
      <c r="K452" s="29"/>
      <c r="L452" s="1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</row>
    <row r="453" spans="1:26" ht="12.75" customHeight="1" x14ac:dyDescent="0.2">
      <c r="A453" s="29"/>
      <c r="B453" s="29"/>
      <c r="C453" s="29"/>
      <c r="D453" s="29"/>
      <c r="E453" s="29"/>
      <c r="F453" s="29"/>
      <c r="G453" s="29"/>
      <c r="H453" s="135"/>
      <c r="I453" s="1"/>
      <c r="J453" s="1"/>
      <c r="K453" s="29"/>
      <c r="L453" s="1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</row>
    <row r="454" spans="1:26" ht="12.75" customHeight="1" x14ac:dyDescent="0.2">
      <c r="A454" s="29"/>
      <c r="B454" s="29"/>
      <c r="C454" s="29"/>
      <c r="D454" s="29"/>
      <c r="E454" s="29"/>
      <c r="F454" s="29"/>
      <c r="G454" s="29"/>
      <c r="H454" s="135"/>
      <c r="I454" s="1"/>
      <c r="J454" s="1"/>
      <c r="K454" s="29"/>
      <c r="L454" s="1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</row>
    <row r="455" spans="1:26" ht="12.75" customHeight="1" x14ac:dyDescent="0.2">
      <c r="A455" s="29"/>
      <c r="B455" s="29"/>
      <c r="C455" s="29"/>
      <c r="D455" s="29"/>
      <c r="E455" s="29"/>
      <c r="F455" s="29"/>
      <c r="G455" s="29"/>
      <c r="H455" s="135"/>
      <c r="I455" s="1"/>
      <c r="J455" s="1"/>
      <c r="K455" s="29"/>
      <c r="L455" s="1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</row>
    <row r="456" spans="1:26" ht="12.75" customHeight="1" x14ac:dyDescent="0.2">
      <c r="A456" s="29"/>
      <c r="B456" s="29"/>
      <c r="C456" s="29"/>
      <c r="D456" s="29"/>
      <c r="E456" s="29"/>
      <c r="F456" s="29"/>
      <c r="G456" s="29"/>
      <c r="H456" s="135"/>
      <c r="I456" s="1"/>
      <c r="J456" s="1"/>
      <c r="K456" s="29"/>
      <c r="L456" s="1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</row>
    <row r="457" spans="1:26" ht="12.75" customHeight="1" x14ac:dyDescent="0.2">
      <c r="A457" s="29"/>
      <c r="B457" s="29"/>
      <c r="C457" s="29"/>
      <c r="D457" s="29"/>
      <c r="E457" s="29"/>
      <c r="F457" s="29"/>
      <c r="G457" s="29"/>
      <c r="H457" s="135"/>
      <c r="I457" s="1"/>
      <c r="J457" s="1"/>
      <c r="K457" s="29"/>
      <c r="L457" s="1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</row>
    <row r="458" spans="1:26" ht="12.75" customHeight="1" x14ac:dyDescent="0.2">
      <c r="A458" s="29"/>
      <c r="B458" s="29"/>
      <c r="C458" s="29"/>
      <c r="D458" s="29"/>
      <c r="E458" s="29"/>
      <c r="F458" s="29"/>
      <c r="G458" s="29"/>
      <c r="H458" s="135"/>
      <c r="I458" s="1"/>
      <c r="J458" s="1"/>
      <c r="K458" s="29"/>
      <c r="L458" s="1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</row>
    <row r="459" spans="1:26" ht="12.75" customHeight="1" x14ac:dyDescent="0.2">
      <c r="A459" s="29"/>
      <c r="B459" s="29"/>
      <c r="C459" s="29"/>
      <c r="D459" s="29"/>
      <c r="E459" s="29"/>
      <c r="F459" s="29"/>
      <c r="G459" s="29"/>
      <c r="H459" s="135"/>
      <c r="I459" s="1"/>
      <c r="J459" s="1"/>
      <c r="K459" s="29"/>
      <c r="L459" s="1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</row>
    <row r="460" spans="1:26" ht="12.75" customHeight="1" x14ac:dyDescent="0.2">
      <c r="A460" s="29"/>
      <c r="B460" s="29"/>
      <c r="C460" s="29"/>
      <c r="D460" s="29"/>
      <c r="E460" s="29"/>
      <c r="F460" s="29"/>
      <c r="G460" s="29"/>
      <c r="H460" s="135"/>
      <c r="I460" s="1"/>
      <c r="J460" s="1"/>
      <c r="K460" s="29"/>
      <c r="L460" s="1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</row>
    <row r="461" spans="1:26" ht="12.75" customHeight="1" x14ac:dyDescent="0.2">
      <c r="A461" s="29"/>
      <c r="B461" s="29"/>
      <c r="C461" s="29"/>
      <c r="D461" s="29"/>
      <c r="E461" s="29"/>
      <c r="F461" s="29"/>
      <c r="G461" s="29"/>
      <c r="H461" s="135"/>
      <c r="I461" s="1"/>
      <c r="J461" s="1"/>
      <c r="K461" s="29"/>
      <c r="L461" s="1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</row>
    <row r="462" spans="1:26" ht="12.75" customHeight="1" x14ac:dyDescent="0.2">
      <c r="A462" s="29"/>
      <c r="B462" s="29"/>
      <c r="C462" s="29"/>
      <c r="D462" s="29"/>
      <c r="E462" s="29"/>
      <c r="F462" s="29"/>
      <c r="G462" s="29"/>
      <c r="H462" s="135"/>
      <c r="I462" s="1"/>
      <c r="J462" s="1"/>
      <c r="K462" s="29"/>
      <c r="L462" s="1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</row>
    <row r="463" spans="1:26" ht="12.75" customHeight="1" x14ac:dyDescent="0.2">
      <c r="A463" s="29"/>
      <c r="B463" s="29"/>
      <c r="C463" s="29"/>
      <c r="D463" s="29"/>
      <c r="E463" s="29"/>
      <c r="F463" s="29"/>
      <c r="G463" s="29"/>
      <c r="H463" s="135"/>
      <c r="I463" s="1"/>
      <c r="J463" s="1"/>
      <c r="K463" s="29"/>
      <c r="L463" s="1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</row>
    <row r="464" spans="1:26" ht="12.75" customHeight="1" x14ac:dyDescent="0.2">
      <c r="A464" s="29"/>
      <c r="B464" s="29"/>
      <c r="C464" s="29"/>
      <c r="D464" s="29"/>
      <c r="E464" s="29"/>
      <c r="F464" s="29"/>
      <c r="G464" s="29"/>
      <c r="H464" s="135"/>
      <c r="I464" s="1"/>
      <c r="J464" s="1"/>
      <c r="K464" s="29"/>
      <c r="L464" s="1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</row>
    <row r="465" spans="1:26" ht="12.75" customHeight="1" x14ac:dyDescent="0.2">
      <c r="A465" s="29"/>
      <c r="B465" s="29"/>
      <c r="C465" s="29"/>
      <c r="D465" s="29"/>
      <c r="E465" s="29"/>
      <c r="F465" s="29"/>
      <c r="G465" s="29"/>
      <c r="H465" s="135"/>
      <c r="I465" s="1"/>
      <c r="J465" s="1"/>
      <c r="K465" s="29"/>
      <c r="L465" s="1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</row>
    <row r="466" spans="1:26" ht="12.75" customHeight="1" x14ac:dyDescent="0.2">
      <c r="A466" s="29"/>
      <c r="B466" s="29"/>
      <c r="C466" s="29"/>
      <c r="D466" s="29"/>
      <c r="E466" s="29"/>
      <c r="F466" s="29"/>
      <c r="G466" s="29"/>
      <c r="H466" s="135"/>
      <c r="I466" s="1"/>
      <c r="J466" s="1"/>
      <c r="K466" s="29"/>
      <c r="L466" s="1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</row>
    <row r="467" spans="1:26" ht="12.75" customHeight="1" x14ac:dyDescent="0.2">
      <c r="A467" s="29"/>
      <c r="B467" s="29"/>
      <c r="C467" s="29"/>
      <c r="D467" s="29"/>
      <c r="E467" s="29"/>
      <c r="F467" s="29"/>
      <c r="G467" s="29"/>
      <c r="H467" s="135"/>
      <c r="I467" s="1"/>
      <c r="J467" s="1"/>
      <c r="K467" s="29"/>
      <c r="L467" s="1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</row>
    <row r="468" spans="1:26" ht="12.75" customHeight="1" x14ac:dyDescent="0.2">
      <c r="A468" s="29"/>
      <c r="B468" s="29"/>
      <c r="C468" s="29"/>
      <c r="D468" s="29"/>
      <c r="E468" s="29"/>
      <c r="F468" s="29"/>
      <c r="G468" s="29"/>
      <c r="H468" s="135"/>
      <c r="I468" s="1"/>
      <c r="J468" s="1"/>
      <c r="K468" s="29"/>
      <c r="L468" s="1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</row>
    <row r="469" spans="1:26" ht="12.75" customHeight="1" x14ac:dyDescent="0.2">
      <c r="A469" s="29"/>
      <c r="B469" s="29"/>
      <c r="C469" s="29"/>
      <c r="D469" s="29"/>
      <c r="E469" s="29"/>
      <c r="F469" s="29"/>
      <c r="G469" s="29"/>
      <c r="H469" s="135"/>
      <c r="I469" s="1"/>
      <c r="J469" s="1"/>
      <c r="K469" s="29"/>
      <c r="L469" s="1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</row>
    <row r="470" spans="1:26" ht="12.75" customHeight="1" x14ac:dyDescent="0.2">
      <c r="A470" s="29"/>
      <c r="B470" s="29"/>
      <c r="C470" s="29"/>
      <c r="D470" s="29"/>
      <c r="E470" s="29"/>
      <c r="F470" s="29"/>
      <c r="G470" s="29"/>
      <c r="H470" s="135"/>
      <c r="I470" s="1"/>
      <c r="J470" s="1"/>
      <c r="K470" s="29"/>
      <c r="L470" s="1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</row>
    <row r="471" spans="1:26" ht="12.75" customHeight="1" x14ac:dyDescent="0.2">
      <c r="A471" s="29"/>
      <c r="B471" s="29"/>
      <c r="C471" s="29"/>
      <c r="D471" s="29"/>
      <c r="E471" s="29"/>
      <c r="F471" s="29"/>
      <c r="G471" s="29"/>
      <c r="H471" s="135"/>
      <c r="I471" s="1"/>
      <c r="J471" s="1"/>
      <c r="K471" s="29"/>
      <c r="L471" s="1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</row>
    <row r="472" spans="1:26" ht="12.75" customHeight="1" x14ac:dyDescent="0.2">
      <c r="A472" s="29"/>
      <c r="B472" s="29"/>
      <c r="C472" s="29"/>
      <c r="D472" s="29"/>
      <c r="E472" s="29"/>
      <c r="F472" s="29"/>
      <c r="G472" s="29"/>
      <c r="H472" s="135"/>
      <c r="I472" s="1"/>
      <c r="J472" s="1"/>
      <c r="K472" s="29"/>
      <c r="L472" s="1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</row>
    <row r="473" spans="1:26" ht="12.75" customHeight="1" x14ac:dyDescent="0.2">
      <c r="A473" s="29"/>
      <c r="B473" s="29"/>
      <c r="C473" s="29"/>
      <c r="D473" s="29"/>
      <c r="E473" s="29"/>
      <c r="F473" s="29"/>
      <c r="G473" s="29"/>
      <c r="H473" s="135"/>
      <c r="I473" s="1"/>
      <c r="J473" s="1"/>
      <c r="K473" s="29"/>
      <c r="L473" s="1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</row>
    <row r="474" spans="1:26" ht="12.75" customHeight="1" x14ac:dyDescent="0.2">
      <c r="A474" s="29"/>
      <c r="B474" s="29"/>
      <c r="C474" s="29"/>
      <c r="D474" s="29"/>
      <c r="E474" s="29"/>
      <c r="F474" s="29"/>
      <c r="G474" s="29"/>
      <c r="H474" s="135"/>
      <c r="I474" s="1"/>
      <c r="J474" s="1"/>
      <c r="K474" s="29"/>
      <c r="L474" s="1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</row>
    <row r="475" spans="1:26" ht="12.75" customHeight="1" x14ac:dyDescent="0.2">
      <c r="A475" s="29"/>
      <c r="B475" s="29"/>
      <c r="C475" s="29"/>
      <c r="D475" s="29"/>
      <c r="E475" s="29"/>
      <c r="F475" s="29"/>
      <c r="G475" s="29"/>
      <c r="H475" s="135"/>
      <c r="I475" s="1"/>
      <c r="J475" s="1"/>
      <c r="K475" s="29"/>
      <c r="L475" s="1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</row>
    <row r="476" spans="1:26" ht="12.75" customHeight="1" x14ac:dyDescent="0.2">
      <c r="A476" s="29"/>
      <c r="B476" s="29"/>
      <c r="C476" s="29"/>
      <c r="D476" s="29"/>
      <c r="E476" s="29"/>
      <c r="F476" s="29"/>
      <c r="G476" s="29"/>
      <c r="H476" s="135"/>
      <c r="I476" s="1"/>
      <c r="J476" s="1"/>
      <c r="K476" s="29"/>
      <c r="L476" s="1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</row>
    <row r="477" spans="1:26" ht="12.75" customHeight="1" x14ac:dyDescent="0.2">
      <c r="A477" s="29"/>
      <c r="B477" s="29"/>
      <c r="C477" s="29"/>
      <c r="D477" s="29"/>
      <c r="E477" s="29"/>
      <c r="F477" s="29"/>
      <c r="G477" s="29"/>
      <c r="H477" s="135"/>
      <c r="I477" s="1"/>
      <c r="J477" s="1"/>
      <c r="K477" s="29"/>
      <c r="L477" s="1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</row>
    <row r="478" spans="1:26" ht="12.75" customHeight="1" x14ac:dyDescent="0.2">
      <c r="A478" s="29"/>
      <c r="B478" s="29"/>
      <c r="C478" s="29"/>
      <c r="D478" s="29"/>
      <c r="E478" s="29"/>
      <c r="F478" s="29"/>
      <c r="G478" s="29"/>
      <c r="H478" s="135"/>
      <c r="I478" s="1"/>
      <c r="J478" s="1"/>
      <c r="K478" s="29"/>
      <c r="L478" s="1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</row>
    <row r="479" spans="1:26" ht="12.75" customHeight="1" x14ac:dyDescent="0.2">
      <c r="A479" s="29"/>
      <c r="B479" s="29"/>
      <c r="C479" s="29"/>
      <c r="D479" s="29"/>
      <c r="E479" s="29"/>
      <c r="F479" s="29"/>
      <c r="G479" s="29"/>
      <c r="H479" s="135"/>
      <c r="I479" s="1"/>
      <c r="J479" s="1"/>
      <c r="K479" s="29"/>
      <c r="L479" s="1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</row>
    <row r="480" spans="1:26" ht="12.75" customHeight="1" x14ac:dyDescent="0.2">
      <c r="A480" s="29"/>
      <c r="B480" s="29"/>
      <c r="C480" s="29"/>
      <c r="D480" s="29"/>
      <c r="E480" s="29"/>
      <c r="F480" s="29"/>
      <c r="G480" s="29"/>
      <c r="H480" s="135"/>
      <c r="I480" s="1"/>
      <c r="J480" s="1"/>
      <c r="K480" s="29"/>
      <c r="L480" s="1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</row>
    <row r="481" spans="1:26" ht="12.75" customHeight="1" x14ac:dyDescent="0.2">
      <c r="A481" s="29"/>
      <c r="B481" s="29"/>
      <c r="C481" s="29"/>
      <c r="D481" s="29"/>
      <c r="E481" s="29"/>
      <c r="F481" s="29"/>
      <c r="G481" s="29"/>
      <c r="H481" s="135"/>
      <c r="I481" s="1"/>
      <c r="J481" s="1"/>
      <c r="K481" s="29"/>
      <c r="L481" s="1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</row>
    <row r="482" spans="1:26" ht="12.75" customHeight="1" x14ac:dyDescent="0.2">
      <c r="A482" s="29"/>
      <c r="B482" s="29"/>
      <c r="C482" s="29"/>
      <c r="D482" s="29"/>
      <c r="E482" s="29"/>
      <c r="F482" s="29"/>
      <c r="G482" s="29"/>
      <c r="H482" s="135"/>
      <c r="I482" s="1"/>
      <c r="J482" s="1"/>
      <c r="K482" s="29"/>
      <c r="L482" s="1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</row>
    <row r="483" spans="1:26" ht="12.75" customHeight="1" x14ac:dyDescent="0.2">
      <c r="A483" s="29"/>
      <c r="B483" s="29"/>
      <c r="C483" s="29"/>
      <c r="D483" s="29"/>
      <c r="E483" s="29"/>
      <c r="F483" s="29"/>
      <c r="G483" s="29"/>
      <c r="H483" s="135"/>
      <c r="I483" s="1"/>
      <c r="J483" s="1"/>
      <c r="K483" s="29"/>
      <c r="L483" s="1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</row>
    <row r="484" spans="1:26" ht="12.75" customHeight="1" x14ac:dyDescent="0.2">
      <c r="A484" s="29"/>
      <c r="B484" s="29"/>
      <c r="C484" s="29"/>
      <c r="D484" s="29"/>
      <c r="E484" s="29"/>
      <c r="F484" s="29"/>
      <c r="G484" s="29"/>
      <c r="H484" s="135"/>
      <c r="I484" s="1"/>
      <c r="J484" s="1"/>
      <c r="K484" s="29"/>
      <c r="L484" s="1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</row>
    <row r="485" spans="1:26" ht="12.75" customHeight="1" x14ac:dyDescent="0.2">
      <c r="A485" s="29"/>
      <c r="B485" s="29"/>
      <c r="C485" s="29"/>
      <c r="D485" s="29"/>
      <c r="E485" s="29"/>
      <c r="F485" s="29"/>
      <c r="G485" s="29"/>
      <c r="H485" s="135"/>
      <c r="I485" s="1"/>
      <c r="J485" s="1"/>
      <c r="K485" s="29"/>
      <c r="L485" s="1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</row>
    <row r="486" spans="1:26" ht="12.75" customHeight="1" x14ac:dyDescent="0.2">
      <c r="A486" s="29"/>
      <c r="B486" s="29"/>
      <c r="C486" s="29"/>
      <c r="D486" s="29"/>
      <c r="E486" s="29"/>
      <c r="F486" s="29"/>
      <c r="G486" s="29"/>
      <c r="H486" s="135"/>
      <c r="I486" s="1"/>
      <c r="J486" s="1"/>
      <c r="K486" s="29"/>
      <c r="L486" s="1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</row>
    <row r="487" spans="1:26" ht="12.75" customHeight="1" x14ac:dyDescent="0.2">
      <c r="A487" s="29"/>
      <c r="B487" s="29"/>
      <c r="C487" s="29"/>
      <c r="D487" s="29"/>
      <c r="E487" s="29"/>
      <c r="F487" s="29"/>
      <c r="G487" s="29"/>
      <c r="H487" s="135"/>
      <c r="I487" s="1"/>
      <c r="J487" s="1"/>
      <c r="K487" s="29"/>
      <c r="L487" s="1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</row>
    <row r="488" spans="1:26" ht="12.75" customHeight="1" x14ac:dyDescent="0.2">
      <c r="A488" s="29"/>
      <c r="B488" s="29"/>
      <c r="C488" s="29"/>
      <c r="D488" s="29"/>
      <c r="E488" s="29"/>
      <c r="F488" s="29"/>
      <c r="G488" s="29"/>
      <c r="H488" s="135"/>
      <c r="I488" s="1"/>
      <c r="J488" s="1"/>
      <c r="K488" s="29"/>
      <c r="L488" s="1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</row>
    <row r="489" spans="1:26" ht="12.75" customHeight="1" x14ac:dyDescent="0.2">
      <c r="A489" s="29"/>
      <c r="B489" s="29"/>
      <c r="C489" s="29"/>
      <c r="D489" s="29"/>
      <c r="E489" s="29"/>
      <c r="F489" s="29"/>
      <c r="G489" s="29"/>
      <c r="H489" s="135"/>
      <c r="I489" s="1"/>
      <c r="J489" s="1"/>
      <c r="K489" s="29"/>
      <c r="L489" s="1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</row>
    <row r="490" spans="1:26" ht="12.75" customHeight="1" x14ac:dyDescent="0.2">
      <c r="A490" s="29"/>
      <c r="B490" s="29"/>
      <c r="C490" s="29"/>
      <c r="D490" s="29"/>
      <c r="E490" s="29"/>
      <c r="F490" s="29"/>
      <c r="G490" s="29"/>
      <c r="H490" s="135"/>
      <c r="I490" s="1"/>
      <c r="J490" s="1"/>
      <c r="K490" s="29"/>
      <c r="L490" s="1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</row>
    <row r="491" spans="1:26" ht="12.75" customHeight="1" x14ac:dyDescent="0.2">
      <c r="A491" s="29"/>
      <c r="B491" s="29"/>
      <c r="C491" s="29"/>
      <c r="D491" s="29"/>
      <c r="E491" s="29"/>
      <c r="F491" s="29"/>
      <c r="G491" s="29"/>
      <c r="H491" s="135"/>
      <c r="I491" s="1"/>
      <c r="J491" s="1"/>
      <c r="K491" s="29"/>
      <c r="L491" s="1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</row>
    <row r="492" spans="1:26" ht="12.75" customHeight="1" x14ac:dyDescent="0.2">
      <c r="A492" s="29"/>
      <c r="B492" s="29"/>
      <c r="C492" s="29"/>
      <c r="D492" s="29"/>
      <c r="E492" s="29"/>
      <c r="F492" s="29"/>
      <c r="G492" s="29"/>
      <c r="H492" s="135"/>
      <c r="I492" s="1"/>
      <c r="J492" s="1"/>
      <c r="K492" s="29"/>
      <c r="L492" s="1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</row>
    <row r="493" spans="1:26" ht="12.75" customHeight="1" x14ac:dyDescent="0.2">
      <c r="A493" s="29"/>
      <c r="B493" s="29"/>
      <c r="C493" s="29"/>
      <c r="D493" s="29"/>
      <c r="E493" s="29"/>
      <c r="F493" s="29"/>
      <c r="G493" s="29"/>
      <c r="H493" s="135"/>
      <c r="I493" s="1"/>
      <c r="J493" s="1"/>
      <c r="K493" s="29"/>
      <c r="L493" s="1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</row>
    <row r="494" spans="1:26" ht="12.75" customHeight="1" x14ac:dyDescent="0.2">
      <c r="A494" s="29"/>
      <c r="B494" s="29"/>
      <c r="C494" s="29"/>
      <c r="D494" s="29"/>
      <c r="E494" s="29"/>
      <c r="F494" s="29"/>
      <c r="G494" s="29"/>
      <c r="H494" s="135"/>
      <c r="I494" s="1"/>
      <c r="J494" s="1"/>
      <c r="K494" s="29"/>
      <c r="L494" s="1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</row>
    <row r="495" spans="1:26" ht="12.75" customHeight="1" x14ac:dyDescent="0.2">
      <c r="A495" s="29"/>
      <c r="B495" s="29"/>
      <c r="C495" s="29"/>
      <c r="D495" s="29"/>
      <c r="E495" s="29"/>
      <c r="F495" s="29"/>
      <c r="G495" s="29"/>
      <c r="H495" s="135"/>
      <c r="I495" s="1"/>
      <c r="J495" s="1"/>
      <c r="K495" s="29"/>
      <c r="L495" s="1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</row>
    <row r="496" spans="1:26" ht="12.75" customHeight="1" x14ac:dyDescent="0.2">
      <c r="A496" s="29"/>
      <c r="B496" s="29"/>
      <c r="C496" s="29"/>
      <c r="D496" s="29"/>
      <c r="E496" s="29"/>
      <c r="F496" s="29"/>
      <c r="G496" s="29"/>
      <c r="H496" s="135"/>
      <c r="I496" s="1"/>
      <c r="J496" s="1"/>
      <c r="K496" s="29"/>
      <c r="L496" s="1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</row>
    <row r="497" spans="1:26" ht="12.75" customHeight="1" x14ac:dyDescent="0.2">
      <c r="A497" s="29"/>
      <c r="B497" s="29"/>
      <c r="C497" s="29"/>
      <c r="D497" s="29"/>
      <c r="E497" s="29"/>
      <c r="F497" s="29"/>
      <c r="G497" s="29"/>
      <c r="H497" s="135"/>
      <c r="I497" s="1"/>
      <c r="J497" s="1"/>
      <c r="K497" s="29"/>
      <c r="L497" s="1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</row>
    <row r="498" spans="1:26" ht="12.75" customHeight="1" x14ac:dyDescent="0.2">
      <c r="A498" s="29"/>
      <c r="B498" s="29"/>
      <c r="C498" s="29"/>
      <c r="D498" s="29"/>
      <c r="E498" s="29"/>
      <c r="F498" s="29"/>
      <c r="G498" s="29"/>
      <c r="H498" s="135"/>
      <c r="I498" s="1"/>
      <c r="J498" s="1"/>
      <c r="K498" s="29"/>
      <c r="L498" s="1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</row>
    <row r="499" spans="1:26" ht="12.75" customHeight="1" x14ac:dyDescent="0.2">
      <c r="A499" s="29"/>
      <c r="B499" s="29"/>
      <c r="C499" s="29"/>
      <c r="D499" s="29"/>
      <c r="E499" s="29"/>
      <c r="F499" s="29"/>
      <c r="G499" s="29"/>
      <c r="H499" s="135"/>
      <c r="I499" s="1"/>
      <c r="J499" s="1"/>
      <c r="K499" s="29"/>
      <c r="L499" s="1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</row>
    <row r="500" spans="1:26" ht="12.75" customHeight="1" x14ac:dyDescent="0.2">
      <c r="A500" s="29"/>
      <c r="B500" s="29"/>
      <c r="C500" s="29"/>
      <c r="D500" s="29"/>
      <c r="E500" s="29"/>
      <c r="F500" s="29"/>
      <c r="G500" s="29"/>
      <c r="H500" s="135"/>
      <c r="I500" s="1"/>
      <c r="J500" s="1"/>
      <c r="K500" s="29"/>
      <c r="L500" s="1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</row>
    <row r="501" spans="1:26" ht="12.75" customHeight="1" x14ac:dyDescent="0.2">
      <c r="A501" s="29"/>
      <c r="B501" s="29"/>
      <c r="C501" s="29"/>
      <c r="D501" s="29"/>
      <c r="E501" s="29"/>
      <c r="F501" s="29"/>
      <c r="G501" s="29"/>
      <c r="H501" s="135"/>
      <c r="I501" s="1"/>
      <c r="J501" s="1"/>
      <c r="K501" s="29"/>
      <c r="L501" s="1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</row>
    <row r="502" spans="1:26" ht="12.75" customHeight="1" x14ac:dyDescent="0.2">
      <c r="A502" s="29"/>
      <c r="B502" s="29"/>
      <c r="C502" s="29"/>
      <c r="D502" s="29"/>
      <c r="E502" s="29"/>
      <c r="F502" s="29"/>
      <c r="G502" s="29"/>
      <c r="H502" s="135"/>
      <c r="I502" s="1"/>
      <c r="J502" s="1"/>
      <c r="K502" s="29"/>
      <c r="L502" s="1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</row>
    <row r="503" spans="1:26" ht="12.75" customHeight="1" x14ac:dyDescent="0.2">
      <c r="A503" s="29"/>
      <c r="B503" s="29"/>
      <c r="C503" s="29"/>
      <c r="D503" s="29"/>
      <c r="E503" s="29"/>
      <c r="F503" s="29"/>
      <c r="G503" s="29"/>
      <c r="H503" s="135"/>
      <c r="I503" s="1"/>
      <c r="J503" s="1"/>
      <c r="K503" s="29"/>
      <c r="L503" s="1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</row>
    <row r="504" spans="1:26" ht="12.75" customHeight="1" x14ac:dyDescent="0.2">
      <c r="A504" s="29"/>
      <c r="B504" s="29"/>
      <c r="C504" s="29"/>
      <c r="D504" s="29"/>
      <c r="E504" s="29"/>
      <c r="F504" s="29"/>
      <c r="G504" s="29"/>
      <c r="H504" s="135"/>
      <c r="I504" s="1"/>
      <c r="J504" s="1"/>
      <c r="K504" s="29"/>
      <c r="L504" s="1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</row>
    <row r="505" spans="1:26" ht="12.75" customHeight="1" x14ac:dyDescent="0.2">
      <c r="A505" s="29"/>
      <c r="B505" s="29"/>
      <c r="C505" s="29"/>
      <c r="D505" s="29"/>
      <c r="E505" s="29"/>
      <c r="F505" s="29"/>
      <c r="G505" s="29"/>
      <c r="H505" s="135"/>
      <c r="I505" s="1"/>
      <c r="J505" s="1"/>
      <c r="K505" s="29"/>
      <c r="L505" s="1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</row>
    <row r="506" spans="1:26" ht="12.75" customHeight="1" x14ac:dyDescent="0.2">
      <c r="A506" s="29"/>
      <c r="B506" s="29"/>
      <c r="C506" s="29"/>
      <c r="D506" s="29"/>
      <c r="E506" s="29"/>
      <c r="F506" s="29"/>
      <c r="G506" s="29"/>
      <c r="H506" s="135"/>
      <c r="I506" s="1"/>
      <c r="J506" s="1"/>
      <c r="K506" s="29"/>
      <c r="L506" s="1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</row>
    <row r="507" spans="1:26" ht="12.75" customHeight="1" x14ac:dyDescent="0.2">
      <c r="A507" s="29"/>
      <c r="B507" s="29"/>
      <c r="C507" s="29"/>
      <c r="D507" s="29"/>
      <c r="E507" s="29"/>
      <c r="F507" s="29"/>
      <c r="G507" s="29"/>
      <c r="H507" s="135"/>
      <c r="I507" s="1"/>
      <c r="J507" s="1"/>
      <c r="K507" s="29"/>
      <c r="L507" s="1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</row>
    <row r="508" spans="1:26" ht="12.75" customHeight="1" x14ac:dyDescent="0.2">
      <c r="A508" s="29"/>
      <c r="B508" s="29"/>
      <c r="C508" s="29"/>
      <c r="D508" s="29"/>
      <c r="E508" s="29"/>
      <c r="F508" s="29"/>
      <c r="G508" s="29"/>
      <c r="H508" s="135"/>
      <c r="I508" s="1"/>
      <c r="J508" s="1"/>
      <c r="K508" s="29"/>
      <c r="L508" s="1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</row>
    <row r="509" spans="1:26" ht="12.75" customHeight="1" x14ac:dyDescent="0.2">
      <c r="A509" s="29"/>
      <c r="B509" s="29"/>
      <c r="C509" s="29"/>
      <c r="D509" s="29"/>
      <c r="E509" s="29"/>
      <c r="F509" s="29"/>
      <c r="G509" s="29"/>
      <c r="H509" s="135"/>
      <c r="I509" s="1"/>
      <c r="J509" s="1"/>
      <c r="K509" s="29"/>
      <c r="L509" s="1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</row>
    <row r="510" spans="1:26" ht="12.75" customHeight="1" x14ac:dyDescent="0.2">
      <c r="A510" s="29"/>
      <c r="B510" s="29"/>
      <c r="C510" s="29"/>
      <c r="D510" s="29"/>
      <c r="E510" s="29"/>
      <c r="F510" s="29"/>
      <c r="G510" s="29"/>
      <c r="H510" s="135"/>
      <c r="I510" s="1"/>
      <c r="J510" s="1"/>
      <c r="K510" s="29"/>
      <c r="L510" s="1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</row>
    <row r="511" spans="1:26" ht="12.75" customHeight="1" x14ac:dyDescent="0.2">
      <c r="A511" s="29"/>
      <c r="B511" s="29"/>
      <c r="C511" s="29"/>
      <c r="D511" s="29"/>
      <c r="E511" s="29"/>
      <c r="F511" s="29"/>
      <c r="G511" s="29"/>
      <c r="H511" s="135"/>
      <c r="I511" s="1"/>
      <c r="J511" s="1"/>
      <c r="K511" s="29"/>
      <c r="L511" s="1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</row>
    <row r="512" spans="1:26" ht="12.75" customHeight="1" x14ac:dyDescent="0.2">
      <c r="A512" s="29"/>
      <c r="B512" s="29"/>
      <c r="C512" s="29"/>
      <c r="D512" s="29"/>
      <c r="E512" s="29"/>
      <c r="F512" s="29"/>
      <c r="G512" s="29"/>
      <c r="H512" s="135"/>
      <c r="I512" s="1"/>
      <c r="J512" s="1"/>
      <c r="K512" s="29"/>
      <c r="L512" s="1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</row>
    <row r="513" spans="1:26" ht="12.75" customHeight="1" x14ac:dyDescent="0.2">
      <c r="A513" s="29"/>
      <c r="B513" s="29"/>
      <c r="C513" s="29"/>
      <c r="D513" s="29"/>
      <c r="E513" s="29"/>
      <c r="F513" s="29"/>
      <c r="G513" s="29"/>
      <c r="H513" s="135"/>
      <c r="I513" s="1"/>
      <c r="J513" s="1"/>
      <c r="K513" s="29"/>
      <c r="L513" s="1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</row>
    <row r="514" spans="1:26" ht="12.75" customHeight="1" x14ac:dyDescent="0.2">
      <c r="A514" s="29"/>
      <c r="B514" s="29"/>
      <c r="C514" s="29"/>
      <c r="D514" s="29"/>
      <c r="E514" s="29"/>
      <c r="F514" s="29"/>
      <c r="G514" s="29"/>
      <c r="H514" s="135"/>
      <c r="I514" s="1"/>
      <c r="J514" s="1"/>
      <c r="K514" s="29"/>
      <c r="L514" s="1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</row>
    <row r="515" spans="1:26" ht="12.75" customHeight="1" x14ac:dyDescent="0.2">
      <c r="A515" s="29"/>
      <c r="B515" s="29"/>
      <c r="C515" s="29"/>
      <c r="D515" s="29"/>
      <c r="E515" s="29"/>
      <c r="F515" s="29"/>
      <c r="G515" s="29"/>
      <c r="H515" s="135"/>
      <c r="I515" s="1"/>
      <c r="J515" s="1"/>
      <c r="K515" s="29"/>
      <c r="L515" s="1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</row>
    <row r="516" spans="1:26" ht="12.75" customHeight="1" x14ac:dyDescent="0.2">
      <c r="A516" s="29"/>
      <c r="B516" s="29"/>
      <c r="C516" s="29"/>
      <c r="D516" s="29"/>
      <c r="E516" s="29"/>
      <c r="F516" s="29"/>
      <c r="G516" s="29"/>
      <c r="H516" s="135"/>
      <c r="I516" s="1"/>
      <c r="J516" s="1"/>
      <c r="K516" s="29"/>
      <c r="L516" s="1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</row>
    <row r="517" spans="1:26" ht="12.75" customHeight="1" x14ac:dyDescent="0.2">
      <c r="A517" s="29"/>
      <c r="B517" s="29"/>
      <c r="C517" s="29"/>
      <c r="D517" s="29"/>
      <c r="E517" s="29"/>
      <c r="F517" s="29"/>
      <c r="G517" s="29"/>
      <c r="H517" s="135"/>
      <c r="I517" s="1"/>
      <c r="J517" s="1"/>
      <c r="K517" s="29"/>
      <c r="L517" s="1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</row>
    <row r="518" spans="1:26" ht="12.75" customHeight="1" x14ac:dyDescent="0.2">
      <c r="A518" s="29"/>
      <c r="B518" s="29"/>
      <c r="C518" s="29"/>
      <c r="D518" s="29"/>
      <c r="E518" s="29"/>
      <c r="F518" s="29"/>
      <c r="G518" s="29"/>
      <c r="H518" s="135"/>
      <c r="I518" s="1"/>
      <c r="J518" s="1"/>
      <c r="K518" s="29"/>
      <c r="L518" s="1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</row>
    <row r="519" spans="1:26" ht="12.75" customHeight="1" x14ac:dyDescent="0.2">
      <c r="A519" s="29"/>
      <c r="B519" s="29"/>
      <c r="C519" s="29"/>
      <c r="D519" s="29"/>
      <c r="E519" s="29"/>
      <c r="F519" s="29"/>
      <c r="G519" s="29"/>
      <c r="H519" s="135"/>
      <c r="I519" s="1"/>
      <c r="J519" s="1"/>
      <c r="K519" s="29"/>
      <c r="L519" s="1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</row>
    <row r="520" spans="1:26" ht="12.75" customHeight="1" x14ac:dyDescent="0.2">
      <c r="A520" s="29"/>
      <c r="B520" s="29"/>
      <c r="C520" s="29"/>
      <c r="D520" s="29"/>
      <c r="E520" s="29"/>
      <c r="F520" s="29"/>
      <c r="G520" s="29"/>
      <c r="H520" s="135"/>
      <c r="I520" s="1"/>
      <c r="J520" s="1"/>
      <c r="K520" s="29"/>
      <c r="L520" s="1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</row>
    <row r="521" spans="1:26" ht="12.75" customHeight="1" x14ac:dyDescent="0.2">
      <c r="A521" s="29"/>
      <c r="B521" s="29"/>
      <c r="C521" s="29"/>
      <c r="D521" s="29"/>
      <c r="E521" s="29"/>
      <c r="F521" s="29"/>
      <c r="G521" s="29"/>
      <c r="H521" s="135"/>
      <c r="I521" s="1"/>
      <c r="J521" s="1"/>
      <c r="K521" s="29"/>
      <c r="L521" s="1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</row>
    <row r="522" spans="1:26" ht="12.75" customHeight="1" x14ac:dyDescent="0.2">
      <c r="A522" s="29"/>
      <c r="B522" s="29"/>
      <c r="C522" s="29"/>
      <c r="D522" s="29"/>
      <c r="E522" s="29"/>
      <c r="F522" s="29"/>
      <c r="G522" s="29"/>
      <c r="H522" s="135"/>
      <c r="I522" s="1"/>
      <c r="J522" s="1"/>
      <c r="K522" s="29"/>
      <c r="L522" s="1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</row>
    <row r="523" spans="1:26" ht="12.75" customHeight="1" x14ac:dyDescent="0.2">
      <c r="A523" s="29"/>
      <c r="B523" s="29"/>
      <c r="C523" s="29"/>
      <c r="D523" s="29"/>
      <c r="E523" s="29"/>
      <c r="F523" s="29"/>
      <c r="G523" s="29"/>
      <c r="H523" s="135"/>
      <c r="I523" s="1"/>
      <c r="J523" s="1"/>
      <c r="K523" s="29"/>
      <c r="L523" s="1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</row>
    <row r="524" spans="1:26" ht="12.75" customHeight="1" x14ac:dyDescent="0.2">
      <c r="A524" s="29"/>
      <c r="B524" s="29"/>
      <c r="C524" s="29"/>
      <c r="D524" s="29"/>
      <c r="E524" s="29"/>
      <c r="F524" s="29"/>
      <c r="G524" s="29"/>
      <c r="H524" s="135"/>
      <c r="I524" s="1"/>
      <c r="J524" s="1"/>
      <c r="K524" s="29"/>
      <c r="L524" s="1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</row>
    <row r="525" spans="1:26" ht="12.75" customHeight="1" x14ac:dyDescent="0.2">
      <c r="A525" s="29"/>
      <c r="B525" s="29"/>
      <c r="C525" s="29"/>
      <c r="D525" s="29"/>
      <c r="E525" s="29"/>
      <c r="F525" s="29"/>
      <c r="G525" s="29"/>
      <c r="H525" s="135"/>
      <c r="I525" s="1"/>
      <c r="J525" s="1"/>
      <c r="K525" s="29"/>
      <c r="L525" s="1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</row>
    <row r="526" spans="1:26" ht="12.75" customHeight="1" x14ac:dyDescent="0.2">
      <c r="A526" s="29"/>
      <c r="B526" s="29"/>
      <c r="C526" s="29"/>
      <c r="D526" s="29"/>
      <c r="E526" s="29"/>
      <c r="F526" s="29"/>
      <c r="G526" s="29"/>
      <c r="H526" s="135"/>
      <c r="I526" s="1"/>
      <c r="J526" s="1"/>
      <c r="K526" s="29"/>
      <c r="L526" s="1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</row>
    <row r="527" spans="1:26" ht="12.75" customHeight="1" x14ac:dyDescent="0.2">
      <c r="A527" s="29"/>
      <c r="B527" s="29"/>
      <c r="C527" s="29"/>
      <c r="D527" s="29"/>
      <c r="E527" s="29"/>
      <c r="F527" s="29"/>
      <c r="G527" s="29"/>
      <c r="H527" s="135"/>
      <c r="I527" s="1"/>
      <c r="J527" s="1"/>
      <c r="K527" s="29"/>
      <c r="L527" s="1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</row>
    <row r="528" spans="1:26" ht="12.75" customHeight="1" x14ac:dyDescent="0.2">
      <c r="A528" s="29"/>
      <c r="B528" s="29"/>
      <c r="C528" s="29"/>
      <c r="D528" s="29"/>
      <c r="E528" s="29"/>
      <c r="F528" s="29"/>
      <c r="G528" s="29"/>
      <c r="H528" s="135"/>
      <c r="I528" s="1"/>
      <c r="J528" s="1"/>
      <c r="K528" s="29"/>
      <c r="L528" s="1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</row>
    <row r="529" spans="1:26" ht="12.75" customHeight="1" x14ac:dyDescent="0.2">
      <c r="A529" s="29"/>
      <c r="B529" s="29"/>
      <c r="C529" s="29"/>
      <c r="D529" s="29"/>
      <c r="E529" s="29"/>
      <c r="F529" s="29"/>
      <c r="G529" s="29"/>
      <c r="H529" s="135"/>
      <c r="I529" s="1"/>
      <c r="J529" s="1"/>
      <c r="K529" s="29"/>
      <c r="L529" s="1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</row>
    <row r="530" spans="1:26" ht="12.75" customHeight="1" x14ac:dyDescent="0.2">
      <c r="A530" s="29"/>
      <c r="B530" s="29"/>
      <c r="C530" s="29"/>
      <c r="D530" s="29"/>
      <c r="E530" s="29"/>
      <c r="F530" s="29"/>
      <c r="G530" s="29"/>
      <c r="H530" s="135"/>
      <c r="I530" s="1"/>
      <c r="J530" s="1"/>
      <c r="K530" s="29"/>
      <c r="L530" s="1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</row>
    <row r="531" spans="1:26" ht="12.75" customHeight="1" x14ac:dyDescent="0.2">
      <c r="A531" s="29"/>
      <c r="B531" s="29"/>
      <c r="C531" s="29"/>
      <c r="D531" s="29"/>
      <c r="E531" s="29"/>
      <c r="F531" s="29"/>
      <c r="G531" s="29"/>
      <c r="H531" s="135"/>
      <c r="I531" s="1"/>
      <c r="J531" s="1"/>
      <c r="K531" s="29"/>
      <c r="L531" s="1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</row>
    <row r="532" spans="1:26" ht="12.75" customHeight="1" x14ac:dyDescent="0.2">
      <c r="A532" s="29"/>
      <c r="B532" s="29"/>
      <c r="C532" s="29"/>
      <c r="D532" s="29"/>
      <c r="E532" s="29"/>
      <c r="F532" s="29"/>
      <c r="G532" s="29"/>
      <c r="H532" s="135"/>
      <c r="I532" s="1"/>
      <c r="J532" s="1"/>
      <c r="K532" s="29"/>
      <c r="L532" s="1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</row>
    <row r="533" spans="1:26" ht="12.75" customHeight="1" x14ac:dyDescent="0.2">
      <c r="A533" s="29"/>
      <c r="B533" s="29"/>
      <c r="C533" s="29"/>
      <c r="D533" s="29"/>
      <c r="E533" s="29"/>
      <c r="F533" s="29"/>
      <c r="G533" s="29"/>
      <c r="H533" s="135"/>
      <c r="I533" s="1"/>
      <c r="J533" s="1"/>
      <c r="K533" s="29"/>
      <c r="L533" s="1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</row>
    <row r="534" spans="1:26" ht="12.75" customHeight="1" x14ac:dyDescent="0.2">
      <c r="A534" s="29"/>
      <c r="B534" s="29"/>
      <c r="C534" s="29"/>
      <c r="D534" s="29"/>
      <c r="E534" s="29"/>
      <c r="F534" s="29"/>
      <c r="G534" s="29"/>
      <c r="H534" s="135"/>
      <c r="I534" s="1"/>
      <c r="J534" s="1"/>
      <c r="K534" s="29"/>
      <c r="L534" s="1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</row>
    <row r="535" spans="1:26" ht="12.75" customHeight="1" x14ac:dyDescent="0.2">
      <c r="A535" s="29"/>
      <c r="B535" s="29"/>
      <c r="C535" s="29"/>
      <c r="D535" s="29"/>
      <c r="E535" s="29"/>
      <c r="F535" s="29"/>
      <c r="G535" s="29"/>
      <c r="H535" s="135"/>
      <c r="I535" s="1"/>
      <c r="J535" s="1"/>
      <c r="K535" s="29"/>
      <c r="L535" s="1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</row>
    <row r="536" spans="1:26" ht="12.75" customHeight="1" x14ac:dyDescent="0.2">
      <c r="A536" s="29"/>
      <c r="B536" s="29"/>
      <c r="C536" s="29"/>
      <c r="D536" s="29"/>
      <c r="E536" s="29"/>
      <c r="F536" s="29"/>
      <c r="G536" s="29"/>
      <c r="H536" s="135"/>
      <c r="I536" s="1"/>
      <c r="J536" s="1"/>
      <c r="K536" s="29"/>
      <c r="L536" s="1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</row>
    <row r="537" spans="1:26" ht="12.75" customHeight="1" x14ac:dyDescent="0.2">
      <c r="A537" s="29"/>
      <c r="B537" s="29"/>
      <c r="C537" s="29"/>
      <c r="D537" s="29"/>
      <c r="E537" s="29"/>
      <c r="F537" s="29"/>
      <c r="G537" s="29"/>
      <c r="H537" s="135"/>
      <c r="I537" s="1"/>
      <c r="J537" s="1"/>
      <c r="K537" s="29"/>
      <c r="L537" s="1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</row>
    <row r="538" spans="1:26" ht="12.75" customHeight="1" x14ac:dyDescent="0.2">
      <c r="A538" s="29"/>
      <c r="B538" s="29"/>
      <c r="C538" s="29"/>
      <c r="D538" s="29"/>
      <c r="E538" s="29"/>
      <c r="F538" s="29"/>
      <c r="G538" s="29"/>
      <c r="H538" s="135"/>
      <c r="I538" s="1"/>
      <c r="J538" s="1"/>
      <c r="K538" s="29"/>
      <c r="L538" s="1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</row>
    <row r="539" spans="1:26" ht="12.75" customHeight="1" x14ac:dyDescent="0.2">
      <c r="A539" s="29"/>
      <c r="B539" s="29"/>
      <c r="C539" s="29"/>
      <c r="D539" s="29"/>
      <c r="E539" s="29"/>
      <c r="F539" s="29"/>
      <c r="G539" s="29"/>
      <c r="H539" s="135"/>
      <c r="I539" s="1"/>
      <c r="J539" s="1"/>
      <c r="K539" s="29"/>
      <c r="L539" s="1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</row>
    <row r="540" spans="1:26" ht="12.75" customHeight="1" x14ac:dyDescent="0.2">
      <c r="A540" s="29"/>
      <c r="B540" s="29"/>
      <c r="C540" s="29"/>
      <c r="D540" s="29"/>
      <c r="E540" s="29"/>
      <c r="F540" s="29"/>
      <c r="G540" s="29"/>
      <c r="H540" s="135"/>
      <c r="I540" s="1"/>
      <c r="J540" s="1"/>
      <c r="K540" s="29"/>
      <c r="L540" s="1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</row>
    <row r="541" spans="1:26" ht="12.75" customHeight="1" x14ac:dyDescent="0.2">
      <c r="A541" s="29"/>
      <c r="B541" s="29"/>
      <c r="C541" s="29"/>
      <c r="D541" s="29"/>
      <c r="E541" s="29"/>
      <c r="F541" s="29"/>
      <c r="G541" s="29"/>
      <c r="H541" s="135"/>
      <c r="I541" s="1"/>
      <c r="J541" s="1"/>
      <c r="K541" s="29"/>
      <c r="L541" s="1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</row>
    <row r="542" spans="1:26" ht="12.75" customHeight="1" x14ac:dyDescent="0.2">
      <c r="A542" s="29"/>
      <c r="B542" s="29"/>
      <c r="C542" s="29"/>
      <c r="D542" s="29"/>
      <c r="E542" s="29"/>
      <c r="F542" s="29"/>
      <c r="G542" s="29"/>
      <c r="H542" s="135"/>
      <c r="I542" s="1"/>
      <c r="J542" s="1"/>
      <c r="K542" s="29"/>
      <c r="L542" s="1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</row>
    <row r="543" spans="1:26" ht="12.75" customHeight="1" x14ac:dyDescent="0.2">
      <c r="A543" s="29"/>
      <c r="B543" s="29"/>
      <c r="C543" s="29"/>
      <c r="D543" s="29"/>
      <c r="E543" s="29"/>
      <c r="F543" s="29"/>
      <c r="G543" s="29"/>
      <c r="H543" s="135"/>
      <c r="I543" s="1"/>
      <c r="J543" s="1"/>
      <c r="K543" s="29"/>
      <c r="L543" s="1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</row>
    <row r="544" spans="1:26" ht="12.75" customHeight="1" x14ac:dyDescent="0.2">
      <c r="A544" s="29"/>
      <c r="B544" s="29"/>
      <c r="C544" s="29"/>
      <c r="D544" s="29"/>
      <c r="E544" s="29"/>
      <c r="F544" s="29"/>
      <c r="G544" s="29"/>
      <c r="H544" s="135"/>
      <c r="I544" s="1"/>
      <c r="J544" s="1"/>
      <c r="K544" s="29"/>
      <c r="L544" s="1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</row>
    <row r="545" spans="1:26" ht="12.75" customHeight="1" x14ac:dyDescent="0.2">
      <c r="A545" s="29"/>
      <c r="B545" s="29"/>
      <c r="C545" s="29"/>
      <c r="D545" s="29"/>
      <c r="E545" s="29"/>
      <c r="F545" s="29"/>
      <c r="G545" s="29"/>
      <c r="H545" s="135"/>
      <c r="I545" s="1"/>
      <c r="J545" s="1"/>
      <c r="K545" s="29"/>
      <c r="L545" s="1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</row>
    <row r="546" spans="1:26" ht="12.75" customHeight="1" x14ac:dyDescent="0.2">
      <c r="A546" s="29"/>
      <c r="B546" s="29"/>
      <c r="C546" s="29"/>
      <c r="D546" s="29"/>
      <c r="E546" s="29"/>
      <c r="F546" s="29"/>
      <c r="G546" s="29"/>
      <c r="H546" s="135"/>
      <c r="I546" s="1"/>
      <c r="J546" s="1"/>
      <c r="K546" s="29"/>
      <c r="L546" s="1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</row>
    <row r="547" spans="1:26" ht="12.75" customHeight="1" x14ac:dyDescent="0.2">
      <c r="A547" s="29"/>
      <c r="B547" s="29"/>
      <c r="C547" s="29"/>
      <c r="D547" s="29"/>
      <c r="E547" s="29"/>
      <c r="F547" s="29"/>
      <c r="G547" s="29"/>
      <c r="H547" s="135"/>
      <c r="I547" s="1"/>
      <c r="J547" s="1"/>
      <c r="K547" s="29"/>
      <c r="L547" s="1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</row>
    <row r="548" spans="1:26" ht="12.75" customHeight="1" x14ac:dyDescent="0.2">
      <c r="A548" s="29"/>
      <c r="B548" s="29"/>
      <c r="C548" s="29"/>
      <c r="D548" s="29"/>
      <c r="E548" s="29"/>
      <c r="F548" s="29"/>
      <c r="G548" s="29"/>
      <c r="H548" s="135"/>
      <c r="I548" s="1"/>
      <c r="J548" s="1"/>
      <c r="K548" s="29"/>
      <c r="L548" s="1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</row>
    <row r="549" spans="1:26" ht="12.75" customHeight="1" x14ac:dyDescent="0.2">
      <c r="A549" s="29"/>
      <c r="B549" s="29"/>
      <c r="C549" s="29"/>
      <c r="D549" s="29"/>
      <c r="E549" s="29"/>
      <c r="F549" s="29"/>
      <c r="G549" s="29"/>
      <c r="H549" s="135"/>
      <c r="I549" s="1"/>
      <c r="J549" s="1"/>
      <c r="K549" s="29"/>
      <c r="L549" s="1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</row>
    <row r="550" spans="1:26" ht="12.75" customHeight="1" x14ac:dyDescent="0.2">
      <c r="A550" s="29"/>
      <c r="B550" s="29"/>
      <c r="C550" s="29"/>
      <c r="D550" s="29"/>
      <c r="E550" s="29"/>
      <c r="F550" s="29"/>
      <c r="G550" s="29"/>
      <c r="H550" s="135"/>
      <c r="I550" s="1"/>
      <c r="J550" s="1"/>
      <c r="K550" s="29"/>
      <c r="L550" s="1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</row>
    <row r="551" spans="1:26" ht="12.75" customHeight="1" x14ac:dyDescent="0.2">
      <c r="A551" s="29"/>
      <c r="B551" s="29"/>
      <c r="C551" s="29"/>
      <c r="D551" s="29"/>
      <c r="E551" s="29"/>
      <c r="F551" s="29"/>
      <c r="G551" s="29"/>
      <c r="H551" s="135"/>
      <c r="I551" s="1"/>
      <c r="J551" s="1"/>
      <c r="K551" s="29"/>
      <c r="L551" s="1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</row>
    <row r="552" spans="1:26" ht="12.75" customHeight="1" x14ac:dyDescent="0.2">
      <c r="A552" s="29"/>
      <c r="B552" s="29"/>
      <c r="C552" s="29"/>
      <c r="D552" s="29"/>
      <c r="E552" s="29"/>
      <c r="F552" s="29"/>
      <c r="G552" s="29"/>
      <c r="H552" s="135"/>
      <c r="I552" s="1"/>
      <c r="J552" s="1"/>
      <c r="K552" s="29"/>
      <c r="L552" s="1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</row>
    <row r="553" spans="1:26" ht="12.75" customHeight="1" x14ac:dyDescent="0.2">
      <c r="A553" s="29"/>
      <c r="B553" s="29"/>
      <c r="C553" s="29"/>
      <c r="D553" s="29"/>
      <c r="E553" s="29"/>
      <c r="F553" s="29"/>
      <c r="G553" s="29"/>
      <c r="H553" s="135"/>
      <c r="I553" s="1"/>
      <c r="J553" s="1"/>
      <c r="K553" s="29"/>
      <c r="L553" s="1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</row>
    <row r="554" spans="1:26" ht="12.75" customHeight="1" x14ac:dyDescent="0.2">
      <c r="A554" s="29"/>
      <c r="B554" s="29"/>
      <c r="C554" s="29"/>
      <c r="D554" s="29"/>
      <c r="E554" s="29"/>
      <c r="F554" s="29"/>
      <c r="G554" s="29"/>
      <c r="H554" s="135"/>
      <c r="I554" s="1"/>
      <c r="J554" s="1"/>
      <c r="K554" s="29"/>
      <c r="L554" s="1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</row>
    <row r="555" spans="1:26" ht="12.75" customHeight="1" x14ac:dyDescent="0.2">
      <c r="A555" s="29"/>
      <c r="B555" s="29"/>
      <c r="C555" s="29"/>
      <c r="D555" s="29"/>
      <c r="E555" s="29"/>
      <c r="F555" s="29"/>
      <c r="G555" s="29"/>
      <c r="H555" s="135"/>
      <c r="I555" s="1"/>
      <c r="J555" s="1"/>
      <c r="K555" s="29"/>
      <c r="L555" s="1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</row>
    <row r="556" spans="1:26" ht="12.75" customHeight="1" x14ac:dyDescent="0.2">
      <c r="A556" s="29"/>
      <c r="B556" s="29"/>
      <c r="C556" s="29"/>
      <c r="D556" s="29"/>
      <c r="E556" s="29"/>
      <c r="F556" s="29"/>
      <c r="G556" s="29"/>
      <c r="H556" s="135"/>
      <c r="I556" s="1"/>
      <c r="J556" s="1"/>
      <c r="K556" s="29"/>
      <c r="L556" s="1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</row>
    <row r="557" spans="1:26" ht="12.75" customHeight="1" x14ac:dyDescent="0.2">
      <c r="A557" s="29"/>
      <c r="B557" s="29"/>
      <c r="C557" s="29"/>
      <c r="D557" s="29"/>
      <c r="E557" s="29"/>
      <c r="F557" s="29"/>
      <c r="G557" s="29"/>
      <c r="H557" s="135"/>
      <c r="I557" s="1"/>
      <c r="J557" s="1"/>
      <c r="K557" s="29"/>
      <c r="L557" s="1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</row>
    <row r="558" spans="1:26" ht="12.75" customHeight="1" x14ac:dyDescent="0.2">
      <c r="A558" s="29"/>
      <c r="B558" s="29"/>
      <c r="C558" s="29"/>
      <c r="D558" s="29"/>
      <c r="E558" s="29"/>
      <c r="F558" s="29"/>
      <c r="G558" s="29"/>
      <c r="H558" s="135"/>
      <c r="I558" s="1"/>
      <c r="J558" s="1"/>
      <c r="K558" s="29"/>
      <c r="L558" s="1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</row>
    <row r="559" spans="1:26" ht="12.75" customHeight="1" x14ac:dyDescent="0.2">
      <c r="A559" s="29"/>
      <c r="B559" s="29"/>
      <c r="C559" s="29"/>
      <c r="D559" s="29"/>
      <c r="E559" s="29"/>
      <c r="F559" s="29"/>
      <c r="G559" s="29"/>
      <c r="H559" s="135"/>
      <c r="I559" s="1"/>
      <c r="J559" s="1"/>
      <c r="K559" s="29"/>
      <c r="L559" s="1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</row>
    <row r="560" spans="1:26" ht="12.75" customHeight="1" x14ac:dyDescent="0.2">
      <c r="A560" s="29"/>
      <c r="B560" s="29"/>
      <c r="C560" s="29"/>
      <c r="D560" s="29"/>
      <c r="E560" s="29"/>
      <c r="F560" s="29"/>
      <c r="G560" s="29"/>
      <c r="H560" s="135"/>
      <c r="I560" s="1"/>
      <c r="J560" s="1"/>
      <c r="K560" s="29"/>
      <c r="L560" s="1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</row>
    <row r="561" spans="1:26" ht="12.75" customHeight="1" x14ac:dyDescent="0.2">
      <c r="A561" s="29"/>
      <c r="B561" s="29"/>
      <c r="C561" s="29"/>
      <c r="D561" s="29"/>
      <c r="E561" s="29"/>
      <c r="F561" s="29"/>
      <c r="G561" s="29"/>
      <c r="H561" s="135"/>
      <c r="I561" s="1"/>
      <c r="J561" s="1"/>
      <c r="K561" s="29"/>
      <c r="L561" s="1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</row>
    <row r="562" spans="1:26" ht="12.75" customHeight="1" x14ac:dyDescent="0.2">
      <c r="A562" s="29"/>
      <c r="B562" s="29"/>
      <c r="C562" s="29"/>
      <c r="D562" s="29"/>
      <c r="E562" s="29"/>
      <c r="F562" s="29"/>
      <c r="G562" s="29"/>
      <c r="H562" s="135"/>
      <c r="I562" s="1"/>
      <c r="J562" s="1"/>
      <c r="K562" s="29"/>
      <c r="L562" s="1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</row>
    <row r="563" spans="1:26" ht="12.75" customHeight="1" x14ac:dyDescent="0.2">
      <c r="A563" s="29"/>
      <c r="B563" s="29"/>
      <c r="C563" s="29"/>
      <c r="D563" s="29"/>
      <c r="E563" s="29"/>
      <c r="F563" s="29"/>
      <c r="G563" s="29"/>
      <c r="H563" s="135"/>
      <c r="I563" s="1"/>
      <c r="J563" s="1"/>
      <c r="K563" s="29"/>
      <c r="L563" s="1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</row>
    <row r="564" spans="1:26" ht="12.75" customHeight="1" x14ac:dyDescent="0.2">
      <c r="A564" s="29"/>
      <c r="B564" s="29"/>
      <c r="C564" s="29"/>
      <c r="D564" s="29"/>
      <c r="E564" s="29"/>
      <c r="F564" s="29"/>
      <c r="G564" s="29"/>
      <c r="H564" s="135"/>
      <c r="I564" s="1"/>
      <c r="J564" s="1"/>
      <c r="K564" s="29"/>
      <c r="L564" s="1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</row>
    <row r="565" spans="1:26" ht="12.75" customHeight="1" x14ac:dyDescent="0.2">
      <c r="A565" s="29"/>
      <c r="B565" s="29"/>
      <c r="C565" s="29"/>
      <c r="D565" s="29"/>
      <c r="E565" s="29"/>
      <c r="F565" s="29"/>
      <c r="G565" s="29"/>
      <c r="H565" s="135"/>
      <c r="I565" s="1"/>
      <c r="J565" s="1"/>
      <c r="K565" s="29"/>
      <c r="L565" s="1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</row>
    <row r="566" spans="1:26" ht="12.75" customHeight="1" x14ac:dyDescent="0.2">
      <c r="A566" s="29"/>
      <c r="B566" s="29"/>
      <c r="C566" s="29"/>
      <c r="D566" s="29"/>
      <c r="E566" s="29"/>
      <c r="F566" s="29"/>
      <c r="G566" s="29"/>
      <c r="H566" s="135"/>
      <c r="I566" s="1"/>
      <c r="J566" s="1"/>
      <c r="K566" s="29"/>
      <c r="L566" s="1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</row>
    <row r="567" spans="1:26" ht="12.75" customHeight="1" x14ac:dyDescent="0.2">
      <c r="A567" s="29"/>
      <c r="B567" s="29"/>
      <c r="C567" s="29"/>
      <c r="D567" s="29"/>
      <c r="E567" s="29"/>
      <c r="F567" s="29"/>
      <c r="G567" s="29"/>
      <c r="H567" s="135"/>
      <c r="I567" s="1"/>
      <c r="J567" s="1"/>
      <c r="K567" s="29"/>
      <c r="L567" s="1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</row>
    <row r="568" spans="1:26" ht="12.75" customHeight="1" x14ac:dyDescent="0.2">
      <c r="A568" s="29"/>
      <c r="B568" s="29"/>
      <c r="C568" s="29"/>
      <c r="D568" s="29"/>
      <c r="E568" s="29"/>
      <c r="F568" s="29"/>
      <c r="G568" s="29"/>
      <c r="H568" s="135"/>
      <c r="I568" s="1"/>
      <c r="J568" s="1"/>
      <c r="K568" s="29"/>
      <c r="L568" s="1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</row>
    <row r="569" spans="1:26" ht="12.75" customHeight="1" x14ac:dyDescent="0.2">
      <c r="A569" s="29"/>
      <c r="B569" s="29"/>
      <c r="C569" s="29"/>
      <c r="D569" s="29"/>
      <c r="E569" s="29"/>
      <c r="F569" s="29"/>
      <c r="G569" s="29"/>
      <c r="H569" s="135"/>
      <c r="I569" s="1"/>
      <c r="J569" s="1"/>
      <c r="K569" s="29"/>
      <c r="L569" s="1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</row>
    <row r="570" spans="1:26" ht="12.75" customHeight="1" x14ac:dyDescent="0.2">
      <c r="A570" s="29"/>
      <c r="B570" s="29"/>
      <c r="C570" s="29"/>
      <c r="D570" s="29"/>
      <c r="E570" s="29"/>
      <c r="F570" s="29"/>
      <c r="G570" s="29"/>
      <c r="H570" s="135"/>
      <c r="I570" s="1"/>
      <c r="J570" s="1"/>
      <c r="K570" s="29"/>
      <c r="L570" s="1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</row>
    <row r="571" spans="1:26" ht="12.75" customHeight="1" x14ac:dyDescent="0.2">
      <c r="A571" s="29"/>
      <c r="B571" s="29"/>
      <c r="C571" s="29"/>
      <c r="D571" s="29"/>
      <c r="E571" s="29"/>
      <c r="F571" s="29"/>
      <c r="G571" s="29"/>
      <c r="H571" s="135"/>
      <c r="I571" s="1"/>
      <c r="J571" s="1"/>
      <c r="K571" s="29"/>
      <c r="L571" s="1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</row>
    <row r="572" spans="1:26" ht="12.75" customHeight="1" x14ac:dyDescent="0.2">
      <c r="A572" s="29"/>
      <c r="B572" s="29"/>
      <c r="C572" s="29"/>
      <c r="D572" s="29"/>
      <c r="E572" s="29"/>
      <c r="F572" s="29"/>
      <c r="G572" s="29"/>
      <c r="H572" s="135"/>
      <c r="I572" s="1"/>
      <c r="J572" s="1"/>
      <c r="K572" s="29"/>
      <c r="L572" s="1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</row>
    <row r="573" spans="1:26" ht="12.75" customHeight="1" x14ac:dyDescent="0.2">
      <c r="A573" s="29"/>
      <c r="B573" s="29"/>
      <c r="C573" s="29"/>
      <c r="D573" s="29"/>
      <c r="E573" s="29"/>
      <c r="F573" s="29"/>
      <c r="G573" s="29"/>
      <c r="H573" s="135"/>
      <c r="I573" s="1"/>
      <c r="J573" s="1"/>
      <c r="K573" s="29"/>
      <c r="L573" s="1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</row>
    <row r="574" spans="1:26" ht="12.75" customHeight="1" x14ac:dyDescent="0.2">
      <c r="A574" s="29"/>
      <c r="B574" s="29"/>
      <c r="C574" s="29"/>
      <c r="D574" s="29"/>
      <c r="E574" s="29"/>
      <c r="F574" s="29"/>
      <c r="G574" s="29"/>
      <c r="H574" s="135"/>
      <c r="I574" s="1"/>
      <c r="J574" s="1"/>
      <c r="K574" s="29"/>
      <c r="L574" s="1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</row>
    <row r="575" spans="1:26" ht="12.75" customHeight="1" x14ac:dyDescent="0.2">
      <c r="A575" s="29"/>
      <c r="B575" s="29"/>
      <c r="C575" s="29"/>
      <c r="D575" s="29"/>
      <c r="E575" s="29"/>
      <c r="F575" s="29"/>
      <c r="G575" s="29"/>
      <c r="H575" s="135"/>
      <c r="I575" s="1"/>
      <c r="J575" s="1"/>
      <c r="K575" s="29"/>
      <c r="L575" s="1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</row>
    <row r="576" spans="1:26" ht="12.75" customHeight="1" x14ac:dyDescent="0.2">
      <c r="A576" s="29"/>
      <c r="B576" s="29"/>
      <c r="C576" s="29"/>
      <c r="D576" s="29"/>
      <c r="E576" s="29"/>
      <c r="F576" s="29"/>
      <c r="G576" s="29"/>
      <c r="H576" s="135"/>
      <c r="I576" s="1"/>
      <c r="J576" s="1"/>
      <c r="K576" s="29"/>
      <c r="L576" s="1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</row>
    <row r="577" spans="1:26" ht="12.75" customHeight="1" x14ac:dyDescent="0.2">
      <c r="A577" s="29"/>
      <c r="B577" s="29"/>
      <c r="C577" s="29"/>
      <c r="D577" s="29"/>
      <c r="E577" s="29"/>
      <c r="F577" s="29"/>
      <c r="G577" s="29"/>
      <c r="H577" s="135"/>
      <c r="I577" s="1"/>
      <c r="J577" s="1"/>
      <c r="K577" s="29"/>
      <c r="L577" s="1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</row>
    <row r="578" spans="1:26" ht="12.75" customHeight="1" x14ac:dyDescent="0.2">
      <c r="A578" s="29"/>
      <c r="B578" s="29"/>
      <c r="C578" s="29"/>
      <c r="D578" s="29"/>
      <c r="E578" s="29"/>
      <c r="F578" s="29"/>
      <c r="G578" s="29"/>
      <c r="H578" s="135"/>
      <c r="I578" s="1"/>
      <c r="J578" s="1"/>
      <c r="K578" s="29"/>
      <c r="L578" s="1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</row>
    <row r="579" spans="1:26" ht="12.75" customHeight="1" x14ac:dyDescent="0.2">
      <c r="A579" s="29"/>
      <c r="B579" s="29"/>
      <c r="C579" s="29"/>
      <c r="D579" s="29"/>
      <c r="E579" s="29"/>
      <c r="F579" s="29"/>
      <c r="G579" s="29"/>
      <c r="H579" s="135"/>
      <c r="I579" s="1"/>
      <c r="J579" s="1"/>
      <c r="K579" s="29"/>
      <c r="L579" s="1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</row>
    <row r="580" spans="1:26" ht="12.75" customHeight="1" x14ac:dyDescent="0.2">
      <c r="A580" s="29"/>
      <c r="B580" s="29"/>
      <c r="C580" s="29"/>
      <c r="D580" s="29"/>
      <c r="E580" s="29"/>
      <c r="F580" s="29"/>
      <c r="G580" s="29"/>
      <c r="H580" s="135"/>
      <c r="I580" s="1"/>
      <c r="J580" s="1"/>
      <c r="K580" s="29"/>
      <c r="L580" s="1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</row>
    <row r="581" spans="1:26" ht="12.75" customHeight="1" x14ac:dyDescent="0.2">
      <c r="A581" s="29"/>
      <c r="B581" s="29"/>
      <c r="C581" s="29"/>
      <c r="D581" s="29"/>
      <c r="E581" s="29"/>
      <c r="F581" s="29"/>
      <c r="G581" s="29"/>
      <c r="H581" s="135"/>
      <c r="I581" s="1"/>
      <c r="J581" s="1"/>
      <c r="K581" s="29"/>
      <c r="L581" s="1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</row>
    <row r="582" spans="1:26" ht="12.75" customHeight="1" x14ac:dyDescent="0.2">
      <c r="A582" s="29"/>
      <c r="B582" s="29"/>
      <c r="C582" s="29"/>
      <c r="D582" s="29"/>
      <c r="E582" s="29"/>
      <c r="F582" s="29"/>
      <c r="G582" s="29"/>
      <c r="H582" s="135"/>
      <c r="I582" s="1"/>
      <c r="J582" s="1"/>
      <c r="K582" s="29"/>
      <c r="L582" s="1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</row>
    <row r="583" spans="1:26" ht="12.75" customHeight="1" x14ac:dyDescent="0.2">
      <c r="A583" s="29"/>
      <c r="B583" s="29"/>
      <c r="C583" s="29"/>
      <c r="D583" s="29"/>
      <c r="E583" s="29"/>
      <c r="F583" s="29"/>
      <c r="G583" s="29"/>
      <c r="H583" s="135"/>
      <c r="I583" s="1"/>
      <c r="J583" s="1"/>
      <c r="K583" s="29"/>
      <c r="L583" s="1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</row>
    <row r="584" spans="1:26" ht="12.75" customHeight="1" x14ac:dyDescent="0.2">
      <c r="A584" s="29"/>
      <c r="B584" s="29"/>
      <c r="C584" s="29"/>
      <c r="D584" s="29"/>
      <c r="E584" s="29"/>
      <c r="F584" s="29"/>
      <c r="G584" s="29"/>
      <c r="H584" s="135"/>
      <c r="I584" s="1"/>
      <c r="J584" s="1"/>
      <c r="K584" s="29"/>
      <c r="L584" s="1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</row>
    <row r="585" spans="1:26" ht="12.75" customHeight="1" x14ac:dyDescent="0.2">
      <c r="A585" s="29"/>
      <c r="B585" s="29"/>
      <c r="C585" s="29"/>
      <c r="D585" s="29"/>
      <c r="E585" s="29"/>
      <c r="F585" s="29"/>
      <c r="G585" s="29"/>
      <c r="H585" s="135"/>
      <c r="I585" s="1"/>
      <c r="J585" s="1"/>
      <c r="K585" s="29"/>
      <c r="L585" s="1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</row>
    <row r="586" spans="1:26" ht="12.75" customHeight="1" x14ac:dyDescent="0.2">
      <c r="A586" s="29"/>
      <c r="B586" s="29"/>
      <c r="C586" s="29"/>
      <c r="D586" s="29"/>
      <c r="E586" s="29"/>
      <c r="F586" s="29"/>
      <c r="G586" s="29"/>
      <c r="H586" s="135"/>
      <c r="I586" s="1"/>
      <c r="J586" s="1"/>
      <c r="K586" s="29"/>
      <c r="L586" s="1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</row>
    <row r="587" spans="1:26" ht="12.75" customHeight="1" x14ac:dyDescent="0.2">
      <c r="A587" s="29"/>
      <c r="B587" s="29"/>
      <c r="C587" s="29"/>
      <c r="D587" s="29"/>
      <c r="E587" s="29"/>
      <c r="F587" s="29"/>
      <c r="G587" s="29"/>
      <c r="H587" s="135"/>
      <c r="I587" s="1"/>
      <c r="J587" s="1"/>
      <c r="K587" s="29"/>
      <c r="L587" s="1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</row>
    <row r="588" spans="1:26" ht="12.75" customHeight="1" x14ac:dyDescent="0.2">
      <c r="A588" s="29"/>
      <c r="B588" s="29"/>
      <c r="C588" s="29"/>
      <c r="D588" s="29"/>
      <c r="E588" s="29"/>
      <c r="F588" s="29"/>
      <c r="G588" s="29"/>
      <c r="H588" s="135"/>
      <c r="I588" s="1"/>
      <c r="J588" s="1"/>
      <c r="K588" s="29"/>
      <c r="L588" s="1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</row>
    <row r="589" spans="1:26" ht="12.75" customHeight="1" x14ac:dyDescent="0.2">
      <c r="A589" s="29"/>
      <c r="B589" s="29"/>
      <c r="C589" s="29"/>
      <c r="D589" s="29"/>
      <c r="E589" s="29"/>
      <c r="F589" s="29"/>
      <c r="G589" s="29"/>
      <c r="H589" s="135"/>
      <c r="I589" s="1"/>
      <c r="J589" s="1"/>
      <c r="K589" s="29"/>
      <c r="L589" s="1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</row>
    <row r="590" spans="1:26" ht="12.75" customHeight="1" x14ac:dyDescent="0.2">
      <c r="A590" s="29"/>
      <c r="B590" s="29"/>
      <c r="C590" s="29"/>
      <c r="D590" s="29"/>
      <c r="E590" s="29"/>
      <c r="F590" s="29"/>
      <c r="G590" s="29"/>
      <c r="H590" s="135"/>
      <c r="I590" s="1"/>
      <c r="J590" s="1"/>
      <c r="K590" s="29"/>
      <c r="L590" s="1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</row>
    <row r="591" spans="1:26" ht="12.75" customHeight="1" x14ac:dyDescent="0.2">
      <c r="A591" s="29"/>
      <c r="B591" s="29"/>
      <c r="C591" s="29"/>
      <c r="D591" s="29"/>
      <c r="E591" s="29"/>
      <c r="F591" s="29"/>
      <c r="G591" s="29"/>
      <c r="H591" s="135"/>
      <c r="I591" s="1"/>
      <c r="J591" s="1"/>
      <c r="K591" s="29"/>
      <c r="L591" s="1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</row>
    <row r="592" spans="1:26" ht="12.75" customHeight="1" x14ac:dyDescent="0.2">
      <c r="A592" s="29"/>
      <c r="B592" s="29"/>
      <c r="C592" s="29"/>
      <c r="D592" s="29"/>
      <c r="E592" s="29"/>
      <c r="F592" s="29"/>
      <c r="G592" s="29"/>
      <c r="H592" s="135"/>
      <c r="I592" s="1"/>
      <c r="J592" s="1"/>
      <c r="K592" s="29"/>
      <c r="L592" s="1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</row>
    <row r="593" spans="1:26" ht="12.75" customHeight="1" x14ac:dyDescent="0.2">
      <c r="A593" s="29"/>
      <c r="B593" s="29"/>
      <c r="C593" s="29"/>
      <c r="D593" s="29"/>
      <c r="E593" s="29"/>
      <c r="F593" s="29"/>
      <c r="G593" s="29"/>
      <c r="H593" s="135"/>
      <c r="I593" s="1"/>
      <c r="J593" s="1"/>
      <c r="K593" s="29"/>
      <c r="L593" s="1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</row>
    <row r="594" spans="1:26" ht="12.75" customHeight="1" x14ac:dyDescent="0.2">
      <c r="A594" s="29"/>
      <c r="B594" s="29"/>
      <c r="C594" s="29"/>
      <c r="D594" s="29"/>
      <c r="E594" s="29"/>
      <c r="F594" s="29"/>
      <c r="G594" s="29"/>
      <c r="H594" s="135"/>
      <c r="I594" s="1"/>
      <c r="J594" s="1"/>
      <c r="K594" s="29"/>
      <c r="L594" s="1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</row>
    <row r="595" spans="1:26" ht="12.75" customHeight="1" x14ac:dyDescent="0.2">
      <c r="A595" s="29"/>
      <c r="B595" s="29"/>
      <c r="C595" s="29"/>
      <c r="D595" s="29"/>
      <c r="E595" s="29"/>
      <c r="F595" s="29"/>
      <c r="G595" s="29"/>
      <c r="H595" s="135"/>
      <c r="I595" s="1"/>
      <c r="J595" s="1"/>
      <c r="K595" s="29"/>
      <c r="L595" s="1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</row>
    <row r="596" spans="1:26" ht="12.75" customHeight="1" x14ac:dyDescent="0.2">
      <c r="A596" s="29"/>
      <c r="B596" s="29"/>
      <c r="C596" s="29"/>
      <c r="D596" s="29"/>
      <c r="E596" s="29"/>
      <c r="F596" s="29"/>
      <c r="G596" s="29"/>
      <c r="H596" s="135"/>
      <c r="I596" s="1"/>
      <c r="J596" s="1"/>
      <c r="K596" s="29"/>
      <c r="L596" s="1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</row>
    <row r="597" spans="1:26" ht="12.75" customHeight="1" x14ac:dyDescent="0.2">
      <c r="A597" s="29"/>
      <c r="B597" s="29"/>
      <c r="C597" s="29"/>
      <c r="D597" s="29"/>
      <c r="E597" s="29"/>
      <c r="F597" s="29"/>
      <c r="G597" s="29"/>
      <c r="H597" s="135"/>
      <c r="I597" s="1"/>
      <c r="J597" s="1"/>
      <c r="K597" s="29"/>
      <c r="L597" s="1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</row>
    <row r="598" spans="1:26" ht="12.75" customHeight="1" x14ac:dyDescent="0.2">
      <c r="A598" s="29"/>
      <c r="B598" s="29"/>
      <c r="C598" s="29"/>
      <c r="D598" s="29"/>
      <c r="E598" s="29"/>
      <c r="F598" s="29"/>
      <c r="G598" s="29"/>
      <c r="H598" s="135"/>
      <c r="I598" s="1"/>
      <c r="J598" s="1"/>
      <c r="K598" s="29"/>
      <c r="L598" s="1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</row>
    <row r="599" spans="1:26" ht="12.75" customHeight="1" x14ac:dyDescent="0.2">
      <c r="A599" s="29"/>
      <c r="B599" s="29"/>
      <c r="C599" s="29"/>
      <c r="D599" s="29"/>
      <c r="E599" s="29"/>
      <c r="F599" s="29"/>
      <c r="G599" s="29"/>
      <c r="H599" s="135"/>
      <c r="I599" s="1"/>
      <c r="J599" s="1"/>
      <c r="K599" s="29"/>
      <c r="L599" s="1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</row>
    <row r="600" spans="1:26" ht="12.75" customHeight="1" x14ac:dyDescent="0.2">
      <c r="A600" s="29"/>
      <c r="B600" s="29"/>
      <c r="C600" s="29"/>
      <c r="D600" s="29"/>
      <c r="E600" s="29"/>
      <c r="F600" s="29"/>
      <c r="G600" s="29"/>
      <c r="H600" s="135"/>
      <c r="I600" s="1"/>
      <c r="J600" s="1"/>
      <c r="K600" s="29"/>
      <c r="L600" s="1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</row>
    <row r="601" spans="1:26" ht="12.75" customHeight="1" x14ac:dyDescent="0.2">
      <c r="A601" s="29"/>
      <c r="B601" s="29"/>
      <c r="C601" s="29"/>
      <c r="D601" s="29"/>
      <c r="E601" s="29"/>
      <c r="F601" s="29"/>
      <c r="G601" s="29"/>
      <c r="H601" s="135"/>
      <c r="I601" s="1"/>
      <c r="J601" s="1"/>
      <c r="K601" s="29"/>
      <c r="L601" s="1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</row>
    <row r="602" spans="1:26" ht="12.75" customHeight="1" x14ac:dyDescent="0.2">
      <c r="A602" s="29"/>
      <c r="B602" s="29"/>
      <c r="C602" s="29"/>
      <c r="D602" s="29"/>
      <c r="E602" s="29"/>
      <c r="F602" s="29"/>
      <c r="G602" s="29"/>
      <c r="H602" s="135"/>
      <c r="I602" s="1"/>
      <c r="J602" s="1"/>
      <c r="K602" s="29"/>
      <c r="L602" s="1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</row>
    <row r="603" spans="1:26" ht="12.75" customHeight="1" x14ac:dyDescent="0.2">
      <c r="A603" s="29"/>
      <c r="B603" s="29"/>
      <c r="C603" s="29"/>
      <c r="D603" s="29"/>
      <c r="E603" s="29"/>
      <c r="F603" s="29"/>
      <c r="G603" s="29"/>
      <c r="H603" s="135"/>
      <c r="I603" s="1"/>
      <c r="J603" s="1"/>
      <c r="K603" s="29"/>
      <c r="L603" s="1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</row>
    <row r="604" spans="1:26" ht="12.75" customHeight="1" x14ac:dyDescent="0.2">
      <c r="A604" s="29"/>
      <c r="B604" s="29"/>
      <c r="C604" s="29"/>
      <c r="D604" s="29"/>
      <c r="E604" s="29"/>
      <c r="F604" s="29"/>
      <c r="G604" s="29"/>
      <c r="H604" s="135"/>
      <c r="I604" s="1"/>
      <c r="J604" s="1"/>
      <c r="K604" s="29"/>
      <c r="L604" s="1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</row>
    <row r="605" spans="1:26" ht="12.75" customHeight="1" x14ac:dyDescent="0.2">
      <c r="A605" s="29"/>
      <c r="B605" s="29"/>
      <c r="C605" s="29"/>
      <c r="D605" s="29"/>
      <c r="E605" s="29"/>
      <c r="F605" s="29"/>
      <c r="G605" s="29"/>
      <c r="H605" s="135"/>
      <c r="I605" s="1"/>
      <c r="J605" s="1"/>
      <c r="K605" s="29"/>
      <c r="L605" s="1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</row>
    <row r="606" spans="1:26" ht="12.75" customHeight="1" x14ac:dyDescent="0.2">
      <c r="A606" s="29"/>
      <c r="B606" s="29"/>
      <c r="C606" s="29"/>
      <c r="D606" s="29"/>
      <c r="E606" s="29"/>
      <c r="F606" s="29"/>
      <c r="G606" s="29"/>
      <c r="H606" s="135"/>
      <c r="I606" s="1"/>
      <c r="J606" s="1"/>
      <c r="K606" s="29"/>
      <c r="L606" s="1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</row>
    <row r="607" spans="1:26" ht="12.75" customHeight="1" x14ac:dyDescent="0.2">
      <c r="A607" s="29"/>
      <c r="B607" s="29"/>
      <c r="C607" s="29"/>
      <c r="D607" s="29"/>
      <c r="E607" s="29"/>
      <c r="F607" s="29"/>
      <c r="G607" s="29"/>
      <c r="H607" s="135"/>
      <c r="I607" s="1"/>
      <c r="J607" s="1"/>
      <c r="K607" s="29"/>
      <c r="L607" s="1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</row>
    <row r="608" spans="1:26" ht="12.75" customHeight="1" x14ac:dyDescent="0.2">
      <c r="A608" s="29"/>
      <c r="B608" s="29"/>
      <c r="C608" s="29"/>
      <c r="D608" s="29"/>
      <c r="E608" s="29"/>
      <c r="F608" s="29"/>
      <c r="G608" s="29"/>
      <c r="H608" s="135"/>
      <c r="I608" s="1"/>
      <c r="J608" s="1"/>
      <c r="K608" s="29"/>
      <c r="L608" s="1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</row>
    <row r="609" spans="1:26" ht="12.75" customHeight="1" x14ac:dyDescent="0.2">
      <c r="A609" s="29"/>
      <c r="B609" s="29"/>
      <c r="C609" s="29"/>
      <c r="D609" s="29"/>
      <c r="E609" s="29"/>
      <c r="F609" s="29"/>
      <c r="G609" s="29"/>
      <c r="H609" s="135"/>
      <c r="I609" s="1"/>
      <c r="J609" s="1"/>
      <c r="K609" s="29"/>
      <c r="L609" s="1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</row>
    <row r="610" spans="1:26" ht="12.75" customHeight="1" x14ac:dyDescent="0.2">
      <c r="A610" s="29"/>
      <c r="B610" s="29"/>
      <c r="C610" s="29"/>
      <c r="D610" s="29"/>
      <c r="E610" s="29"/>
      <c r="F610" s="29"/>
      <c r="G610" s="29"/>
      <c r="H610" s="135"/>
      <c r="I610" s="1"/>
      <c r="J610" s="1"/>
      <c r="K610" s="29"/>
      <c r="L610" s="1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</row>
    <row r="611" spans="1:26" ht="12.75" customHeight="1" x14ac:dyDescent="0.2">
      <c r="A611" s="29"/>
      <c r="B611" s="29"/>
      <c r="C611" s="29"/>
      <c r="D611" s="29"/>
      <c r="E611" s="29"/>
      <c r="F611" s="29"/>
      <c r="G611" s="29"/>
      <c r="H611" s="135"/>
      <c r="I611" s="1"/>
      <c r="J611" s="1"/>
      <c r="K611" s="29"/>
      <c r="L611" s="1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</row>
    <row r="612" spans="1:26" ht="12.75" customHeight="1" x14ac:dyDescent="0.2">
      <c r="A612" s="29"/>
      <c r="B612" s="29"/>
      <c r="C612" s="29"/>
      <c r="D612" s="29"/>
      <c r="E612" s="29"/>
      <c r="F612" s="29"/>
      <c r="G612" s="29"/>
      <c r="H612" s="135"/>
      <c r="I612" s="1"/>
      <c r="J612" s="1"/>
      <c r="K612" s="29"/>
      <c r="L612" s="1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</row>
    <row r="613" spans="1:26" ht="12.75" customHeight="1" x14ac:dyDescent="0.2">
      <c r="A613" s="29"/>
      <c r="B613" s="29"/>
      <c r="C613" s="29"/>
      <c r="D613" s="29"/>
      <c r="E613" s="29"/>
      <c r="F613" s="29"/>
      <c r="G613" s="29"/>
      <c r="H613" s="135"/>
      <c r="I613" s="1"/>
      <c r="J613" s="1"/>
      <c r="K613" s="29"/>
      <c r="L613" s="1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</row>
    <row r="614" spans="1:26" ht="12.75" customHeight="1" x14ac:dyDescent="0.2">
      <c r="A614" s="29"/>
      <c r="B614" s="29"/>
      <c r="C614" s="29"/>
      <c r="D614" s="29"/>
      <c r="E614" s="29"/>
      <c r="F614" s="29"/>
      <c r="G614" s="29"/>
      <c r="H614" s="135"/>
      <c r="I614" s="1"/>
      <c r="J614" s="1"/>
      <c r="K614" s="29"/>
      <c r="L614" s="1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</row>
    <row r="615" spans="1:26" ht="12.75" customHeight="1" x14ac:dyDescent="0.2">
      <c r="A615" s="29"/>
      <c r="B615" s="29"/>
      <c r="C615" s="29"/>
      <c r="D615" s="29"/>
      <c r="E615" s="29"/>
      <c r="F615" s="29"/>
      <c r="G615" s="29"/>
      <c r="H615" s="135"/>
      <c r="I615" s="1"/>
      <c r="J615" s="1"/>
      <c r="K615" s="29"/>
      <c r="L615" s="1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</row>
    <row r="616" spans="1:26" ht="12.75" customHeight="1" x14ac:dyDescent="0.2">
      <c r="A616" s="29"/>
      <c r="B616" s="29"/>
      <c r="C616" s="29"/>
      <c r="D616" s="29"/>
      <c r="E616" s="29"/>
      <c r="F616" s="29"/>
      <c r="G616" s="29"/>
      <c r="H616" s="135"/>
      <c r="I616" s="1"/>
      <c r="J616" s="1"/>
      <c r="K616" s="29"/>
      <c r="L616" s="1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</row>
    <row r="617" spans="1:26" ht="12.75" customHeight="1" x14ac:dyDescent="0.2">
      <c r="A617" s="29"/>
      <c r="B617" s="29"/>
      <c r="C617" s="29"/>
      <c r="D617" s="29"/>
      <c r="E617" s="29"/>
      <c r="F617" s="29"/>
      <c r="G617" s="29"/>
      <c r="H617" s="135"/>
      <c r="I617" s="1"/>
      <c r="J617" s="1"/>
      <c r="K617" s="29"/>
      <c r="L617" s="1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</row>
    <row r="618" spans="1:26" ht="12.75" customHeight="1" x14ac:dyDescent="0.2">
      <c r="A618" s="29"/>
      <c r="B618" s="29"/>
      <c r="C618" s="29"/>
      <c r="D618" s="29"/>
      <c r="E618" s="29"/>
      <c r="F618" s="29"/>
      <c r="G618" s="29"/>
      <c r="H618" s="135"/>
      <c r="I618" s="1"/>
      <c r="J618" s="1"/>
      <c r="K618" s="29"/>
      <c r="L618" s="1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</row>
    <row r="619" spans="1:26" ht="12.75" customHeight="1" x14ac:dyDescent="0.2">
      <c r="A619" s="29"/>
      <c r="B619" s="29"/>
      <c r="C619" s="29"/>
      <c r="D619" s="29"/>
      <c r="E619" s="29"/>
      <c r="F619" s="29"/>
      <c r="G619" s="29"/>
      <c r="H619" s="135"/>
      <c r="I619" s="1"/>
      <c r="J619" s="1"/>
      <c r="K619" s="29"/>
      <c r="L619" s="1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</row>
    <row r="620" spans="1:26" ht="12.75" customHeight="1" x14ac:dyDescent="0.2">
      <c r="A620" s="29"/>
      <c r="B620" s="29"/>
      <c r="C620" s="29"/>
      <c r="D620" s="29"/>
      <c r="E620" s="29"/>
      <c r="F620" s="29"/>
      <c r="G620" s="29"/>
      <c r="H620" s="135"/>
      <c r="I620" s="1"/>
      <c r="J620" s="1"/>
      <c r="K620" s="29"/>
      <c r="L620" s="1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</row>
    <row r="621" spans="1:26" ht="12.75" customHeight="1" x14ac:dyDescent="0.2">
      <c r="A621" s="29"/>
      <c r="B621" s="29"/>
      <c r="C621" s="29"/>
      <c r="D621" s="29"/>
      <c r="E621" s="29"/>
      <c r="F621" s="29"/>
      <c r="G621" s="29"/>
      <c r="H621" s="135"/>
      <c r="I621" s="1"/>
      <c r="J621" s="1"/>
      <c r="K621" s="29"/>
      <c r="L621" s="1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</row>
    <row r="622" spans="1:26" ht="12.75" customHeight="1" x14ac:dyDescent="0.2">
      <c r="A622" s="29"/>
      <c r="B622" s="29"/>
      <c r="C622" s="29"/>
      <c r="D622" s="29"/>
      <c r="E622" s="29"/>
      <c r="F622" s="29"/>
      <c r="G622" s="29"/>
      <c r="H622" s="135"/>
      <c r="I622" s="1"/>
      <c r="J622" s="1"/>
      <c r="K622" s="29"/>
      <c r="L622" s="1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</row>
    <row r="623" spans="1:26" ht="12.75" customHeight="1" x14ac:dyDescent="0.2">
      <c r="A623" s="29"/>
      <c r="B623" s="29"/>
      <c r="C623" s="29"/>
      <c r="D623" s="29"/>
      <c r="E623" s="29"/>
      <c r="F623" s="29"/>
      <c r="G623" s="29"/>
      <c r="H623" s="135"/>
      <c r="I623" s="1"/>
      <c r="J623" s="1"/>
      <c r="K623" s="29"/>
      <c r="L623" s="1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</row>
    <row r="624" spans="1:26" ht="12.75" customHeight="1" x14ac:dyDescent="0.2">
      <c r="A624" s="29"/>
      <c r="B624" s="29"/>
      <c r="C624" s="29"/>
      <c r="D624" s="29"/>
      <c r="E624" s="29"/>
      <c r="F624" s="29"/>
      <c r="G624" s="29"/>
      <c r="H624" s="135"/>
      <c r="I624" s="1"/>
      <c r="J624" s="1"/>
      <c r="K624" s="29"/>
      <c r="L624" s="1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</row>
    <row r="625" spans="1:26" ht="12.75" customHeight="1" x14ac:dyDescent="0.2">
      <c r="A625" s="29"/>
      <c r="B625" s="29"/>
      <c r="C625" s="29"/>
      <c r="D625" s="29"/>
      <c r="E625" s="29"/>
      <c r="F625" s="29"/>
      <c r="G625" s="29"/>
      <c r="H625" s="135"/>
      <c r="I625" s="1"/>
      <c r="J625" s="1"/>
      <c r="K625" s="29"/>
      <c r="L625" s="1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</row>
    <row r="626" spans="1:26" ht="12.75" customHeight="1" x14ac:dyDescent="0.2">
      <c r="A626" s="29"/>
      <c r="B626" s="29"/>
      <c r="C626" s="29"/>
      <c r="D626" s="29"/>
      <c r="E626" s="29"/>
      <c r="F626" s="29"/>
      <c r="G626" s="29"/>
      <c r="H626" s="135"/>
      <c r="I626" s="1"/>
      <c r="J626" s="1"/>
      <c r="K626" s="29"/>
      <c r="L626" s="1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</row>
    <row r="627" spans="1:26" ht="12.75" customHeight="1" x14ac:dyDescent="0.2">
      <c r="A627" s="29"/>
      <c r="B627" s="29"/>
      <c r="C627" s="29"/>
      <c r="D627" s="29"/>
      <c r="E627" s="29"/>
      <c r="F627" s="29"/>
      <c r="G627" s="29"/>
      <c r="H627" s="135"/>
      <c r="I627" s="1"/>
      <c r="J627" s="1"/>
      <c r="K627" s="29"/>
      <c r="L627" s="1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</row>
    <row r="628" spans="1:26" ht="12.75" customHeight="1" x14ac:dyDescent="0.2">
      <c r="A628" s="29"/>
      <c r="B628" s="29"/>
      <c r="C628" s="29"/>
      <c r="D628" s="29"/>
      <c r="E628" s="29"/>
      <c r="F628" s="29"/>
      <c r="G628" s="29"/>
      <c r="H628" s="135"/>
      <c r="I628" s="1"/>
      <c r="J628" s="1"/>
      <c r="K628" s="29"/>
      <c r="L628" s="1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</row>
    <row r="629" spans="1:26" ht="12.75" customHeight="1" x14ac:dyDescent="0.2">
      <c r="A629" s="29"/>
      <c r="B629" s="29"/>
      <c r="C629" s="29"/>
      <c r="D629" s="29"/>
      <c r="E629" s="29"/>
      <c r="F629" s="29"/>
      <c r="G629" s="29"/>
      <c r="H629" s="135"/>
      <c r="I629" s="1"/>
      <c r="J629" s="1"/>
      <c r="K629" s="29"/>
      <c r="L629" s="1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</row>
    <row r="630" spans="1:26" ht="12.75" customHeight="1" x14ac:dyDescent="0.2">
      <c r="A630" s="29"/>
      <c r="B630" s="29"/>
      <c r="C630" s="29"/>
      <c r="D630" s="29"/>
      <c r="E630" s="29"/>
      <c r="F630" s="29"/>
      <c r="G630" s="29"/>
      <c r="H630" s="135"/>
      <c r="I630" s="1"/>
      <c r="J630" s="1"/>
      <c r="K630" s="29"/>
      <c r="L630" s="1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</row>
    <row r="631" spans="1:26" ht="12.75" customHeight="1" x14ac:dyDescent="0.2">
      <c r="A631" s="29"/>
      <c r="B631" s="29"/>
      <c r="C631" s="29"/>
      <c r="D631" s="29"/>
      <c r="E631" s="29"/>
      <c r="F631" s="29"/>
      <c r="G631" s="29"/>
      <c r="H631" s="135"/>
      <c r="I631" s="1"/>
      <c r="J631" s="1"/>
      <c r="K631" s="29"/>
      <c r="L631" s="1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</row>
    <row r="632" spans="1:26" ht="12.75" customHeight="1" x14ac:dyDescent="0.2">
      <c r="A632" s="29"/>
      <c r="B632" s="29"/>
      <c r="C632" s="29"/>
      <c r="D632" s="29"/>
      <c r="E632" s="29"/>
      <c r="F632" s="29"/>
      <c r="G632" s="29"/>
      <c r="H632" s="135"/>
      <c r="I632" s="1"/>
      <c r="J632" s="1"/>
      <c r="K632" s="29"/>
      <c r="L632" s="1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</row>
    <row r="633" spans="1:26" ht="12.75" customHeight="1" x14ac:dyDescent="0.2">
      <c r="A633" s="29"/>
      <c r="B633" s="29"/>
      <c r="C633" s="29"/>
      <c r="D633" s="29"/>
      <c r="E633" s="29"/>
      <c r="F633" s="29"/>
      <c r="G633" s="29"/>
      <c r="H633" s="135"/>
      <c r="I633" s="1"/>
      <c r="J633" s="1"/>
      <c r="K633" s="29"/>
      <c r="L633" s="1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</row>
    <row r="634" spans="1:26" ht="12.75" customHeight="1" x14ac:dyDescent="0.2">
      <c r="A634" s="29"/>
      <c r="B634" s="29"/>
      <c r="C634" s="29"/>
      <c r="D634" s="29"/>
      <c r="E634" s="29"/>
      <c r="F634" s="29"/>
      <c r="G634" s="29"/>
      <c r="H634" s="135"/>
      <c r="I634" s="1"/>
      <c r="J634" s="1"/>
      <c r="K634" s="29"/>
      <c r="L634" s="1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</row>
    <row r="635" spans="1:26" ht="12.75" customHeight="1" x14ac:dyDescent="0.2">
      <c r="A635" s="29"/>
      <c r="B635" s="29"/>
      <c r="C635" s="29"/>
      <c r="D635" s="29"/>
      <c r="E635" s="29"/>
      <c r="F635" s="29"/>
      <c r="G635" s="29"/>
      <c r="H635" s="135"/>
      <c r="I635" s="1"/>
      <c r="J635" s="1"/>
      <c r="K635" s="29"/>
      <c r="L635" s="1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</row>
    <row r="636" spans="1:26" ht="12.75" customHeight="1" x14ac:dyDescent="0.2">
      <c r="A636" s="29"/>
      <c r="B636" s="29"/>
      <c r="C636" s="29"/>
      <c r="D636" s="29"/>
      <c r="E636" s="29"/>
      <c r="F636" s="29"/>
      <c r="G636" s="29"/>
      <c r="H636" s="135"/>
      <c r="I636" s="1"/>
      <c r="J636" s="1"/>
      <c r="K636" s="29"/>
      <c r="L636" s="1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</row>
    <row r="637" spans="1:26" ht="12.75" customHeight="1" x14ac:dyDescent="0.2">
      <c r="A637" s="29"/>
      <c r="B637" s="29"/>
      <c r="C637" s="29"/>
      <c r="D637" s="29"/>
      <c r="E637" s="29"/>
      <c r="F637" s="29"/>
      <c r="G637" s="29"/>
      <c r="H637" s="135"/>
      <c r="I637" s="1"/>
      <c r="J637" s="1"/>
      <c r="K637" s="29"/>
      <c r="L637" s="1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</row>
    <row r="638" spans="1:26" ht="12.75" customHeight="1" x14ac:dyDescent="0.2">
      <c r="A638" s="29"/>
      <c r="B638" s="29"/>
      <c r="C638" s="29"/>
      <c r="D638" s="29"/>
      <c r="E638" s="29"/>
      <c r="F638" s="29"/>
      <c r="G638" s="29"/>
      <c r="H638" s="135"/>
      <c r="I638" s="1"/>
      <c r="J638" s="1"/>
      <c r="K638" s="29"/>
      <c r="L638" s="1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</row>
    <row r="639" spans="1:26" ht="12.75" customHeight="1" x14ac:dyDescent="0.2">
      <c r="A639" s="29"/>
      <c r="B639" s="29"/>
      <c r="C639" s="29"/>
      <c r="D639" s="29"/>
      <c r="E639" s="29"/>
      <c r="F639" s="29"/>
      <c r="G639" s="29"/>
      <c r="H639" s="135"/>
      <c r="I639" s="1"/>
      <c r="J639" s="1"/>
      <c r="K639" s="29"/>
      <c r="L639" s="1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</row>
    <row r="640" spans="1:26" ht="12.75" customHeight="1" x14ac:dyDescent="0.2">
      <c r="A640" s="29"/>
      <c r="B640" s="29"/>
      <c r="C640" s="29"/>
      <c r="D640" s="29"/>
      <c r="E640" s="29"/>
      <c r="F640" s="29"/>
      <c r="G640" s="29"/>
      <c r="H640" s="135"/>
      <c r="I640" s="1"/>
      <c r="J640" s="1"/>
      <c r="K640" s="29"/>
      <c r="L640" s="1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</row>
    <row r="641" spans="1:26" ht="12.75" customHeight="1" x14ac:dyDescent="0.2">
      <c r="A641" s="29"/>
      <c r="B641" s="29"/>
      <c r="C641" s="29"/>
      <c r="D641" s="29"/>
      <c r="E641" s="29"/>
      <c r="F641" s="29"/>
      <c r="G641" s="29"/>
      <c r="H641" s="135"/>
      <c r="I641" s="1"/>
      <c r="J641" s="1"/>
      <c r="K641" s="29"/>
      <c r="L641" s="1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</row>
    <row r="642" spans="1:26" ht="12.75" customHeight="1" x14ac:dyDescent="0.2">
      <c r="A642" s="29"/>
      <c r="B642" s="29"/>
      <c r="C642" s="29"/>
      <c r="D642" s="29"/>
      <c r="E642" s="29"/>
      <c r="F642" s="29"/>
      <c r="G642" s="29"/>
      <c r="H642" s="135"/>
      <c r="I642" s="1"/>
      <c r="J642" s="1"/>
      <c r="K642" s="29"/>
      <c r="L642" s="1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</row>
    <row r="643" spans="1:26" ht="12.75" customHeight="1" x14ac:dyDescent="0.2">
      <c r="A643" s="29"/>
      <c r="B643" s="29"/>
      <c r="C643" s="29"/>
      <c r="D643" s="29"/>
      <c r="E643" s="29"/>
      <c r="F643" s="29"/>
      <c r="G643" s="29"/>
      <c r="H643" s="135"/>
      <c r="I643" s="1"/>
      <c r="J643" s="1"/>
      <c r="K643" s="29"/>
      <c r="L643" s="1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</row>
    <row r="644" spans="1:26" ht="12.75" customHeight="1" x14ac:dyDescent="0.2">
      <c r="A644" s="29"/>
      <c r="B644" s="29"/>
      <c r="C644" s="29"/>
      <c r="D644" s="29"/>
      <c r="E644" s="29"/>
      <c r="F644" s="29"/>
      <c r="G644" s="29"/>
      <c r="H644" s="135"/>
      <c r="I644" s="1"/>
      <c r="J644" s="1"/>
      <c r="K644" s="29"/>
      <c r="L644" s="1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</row>
    <row r="645" spans="1:26" ht="12.75" customHeight="1" x14ac:dyDescent="0.2">
      <c r="A645" s="29"/>
      <c r="B645" s="29"/>
      <c r="C645" s="29"/>
      <c r="D645" s="29"/>
      <c r="E645" s="29"/>
      <c r="F645" s="29"/>
      <c r="G645" s="29"/>
      <c r="H645" s="135"/>
      <c r="I645" s="1"/>
      <c r="J645" s="1"/>
      <c r="K645" s="29"/>
      <c r="L645" s="1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</row>
    <row r="646" spans="1:26" ht="12.75" customHeight="1" x14ac:dyDescent="0.2">
      <c r="A646" s="29"/>
      <c r="B646" s="29"/>
      <c r="C646" s="29"/>
      <c r="D646" s="29"/>
      <c r="E646" s="29"/>
      <c r="F646" s="29"/>
      <c r="G646" s="29"/>
      <c r="H646" s="135"/>
      <c r="I646" s="1"/>
      <c r="J646" s="1"/>
      <c r="K646" s="29"/>
      <c r="L646" s="1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</row>
    <row r="647" spans="1:26" ht="12.75" customHeight="1" x14ac:dyDescent="0.2">
      <c r="A647" s="29"/>
      <c r="B647" s="29"/>
      <c r="C647" s="29"/>
      <c r="D647" s="29"/>
      <c r="E647" s="29"/>
      <c r="F647" s="29"/>
      <c r="G647" s="29"/>
      <c r="H647" s="135"/>
      <c r="I647" s="1"/>
      <c r="J647" s="1"/>
      <c r="K647" s="29"/>
      <c r="L647" s="1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</row>
    <row r="648" spans="1:26" ht="12.75" customHeight="1" x14ac:dyDescent="0.2">
      <c r="A648" s="29"/>
      <c r="B648" s="29"/>
      <c r="C648" s="29"/>
      <c r="D648" s="29"/>
      <c r="E648" s="29"/>
      <c r="F648" s="29"/>
      <c r="G648" s="29"/>
      <c r="H648" s="135"/>
      <c r="I648" s="1"/>
      <c r="J648" s="1"/>
      <c r="K648" s="29"/>
      <c r="L648" s="1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</row>
    <row r="649" spans="1:26" ht="12.75" customHeight="1" x14ac:dyDescent="0.2">
      <c r="A649" s="29"/>
      <c r="B649" s="29"/>
      <c r="C649" s="29"/>
      <c r="D649" s="29"/>
      <c r="E649" s="29"/>
      <c r="F649" s="29"/>
      <c r="G649" s="29"/>
      <c r="H649" s="135"/>
      <c r="I649" s="1"/>
      <c r="J649" s="1"/>
      <c r="K649" s="29"/>
      <c r="L649" s="1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</row>
    <row r="650" spans="1:26" ht="12.75" customHeight="1" x14ac:dyDescent="0.2">
      <c r="A650" s="29"/>
      <c r="B650" s="29"/>
      <c r="C650" s="29"/>
      <c r="D650" s="29"/>
      <c r="E650" s="29"/>
      <c r="F650" s="29"/>
      <c r="G650" s="29"/>
      <c r="H650" s="135"/>
      <c r="I650" s="1"/>
      <c r="J650" s="1"/>
      <c r="K650" s="29"/>
      <c r="L650" s="1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</row>
    <row r="651" spans="1:26" ht="12.75" customHeight="1" x14ac:dyDescent="0.2">
      <c r="A651" s="29"/>
      <c r="B651" s="29"/>
      <c r="C651" s="29"/>
      <c r="D651" s="29"/>
      <c r="E651" s="29"/>
      <c r="F651" s="29"/>
      <c r="G651" s="29"/>
      <c r="H651" s="135"/>
      <c r="I651" s="1"/>
      <c r="J651" s="1"/>
      <c r="K651" s="29"/>
      <c r="L651" s="1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</row>
    <row r="652" spans="1:26" ht="12.75" customHeight="1" x14ac:dyDescent="0.2">
      <c r="A652" s="29"/>
      <c r="B652" s="29"/>
      <c r="C652" s="29"/>
      <c r="D652" s="29"/>
      <c r="E652" s="29"/>
      <c r="F652" s="29"/>
      <c r="G652" s="29"/>
      <c r="H652" s="135"/>
      <c r="I652" s="1"/>
      <c r="J652" s="1"/>
      <c r="K652" s="29"/>
      <c r="L652" s="1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</row>
    <row r="653" spans="1:26" ht="12.75" customHeight="1" x14ac:dyDescent="0.2">
      <c r="A653" s="29"/>
      <c r="B653" s="29"/>
      <c r="C653" s="29"/>
      <c r="D653" s="29"/>
      <c r="E653" s="29"/>
      <c r="F653" s="29"/>
      <c r="G653" s="29"/>
      <c r="H653" s="135"/>
      <c r="I653" s="1"/>
      <c r="J653" s="1"/>
      <c r="K653" s="29"/>
      <c r="L653" s="1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</row>
    <row r="654" spans="1:26" ht="12.75" customHeight="1" x14ac:dyDescent="0.2">
      <c r="A654" s="29"/>
      <c r="B654" s="29"/>
      <c r="C654" s="29"/>
      <c r="D654" s="29"/>
      <c r="E654" s="29"/>
      <c r="F654" s="29"/>
      <c r="G654" s="29"/>
      <c r="H654" s="135"/>
      <c r="I654" s="1"/>
      <c r="J654" s="1"/>
      <c r="K654" s="29"/>
      <c r="L654" s="1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</row>
    <row r="655" spans="1:26" ht="12.75" customHeight="1" x14ac:dyDescent="0.2">
      <c r="A655" s="29"/>
      <c r="B655" s="29"/>
      <c r="C655" s="29"/>
      <c r="D655" s="29"/>
      <c r="E655" s="29"/>
      <c r="F655" s="29"/>
      <c r="G655" s="29"/>
      <c r="H655" s="135"/>
      <c r="I655" s="1"/>
      <c r="J655" s="1"/>
      <c r="K655" s="29"/>
      <c r="L655" s="1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</row>
    <row r="656" spans="1:26" ht="12.75" customHeight="1" x14ac:dyDescent="0.2">
      <c r="A656" s="29"/>
      <c r="B656" s="29"/>
      <c r="C656" s="29"/>
      <c r="D656" s="29"/>
      <c r="E656" s="29"/>
      <c r="F656" s="29"/>
      <c r="G656" s="29"/>
      <c r="H656" s="135"/>
      <c r="I656" s="1"/>
      <c r="J656" s="1"/>
      <c r="K656" s="29"/>
      <c r="L656" s="1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</row>
    <row r="657" spans="1:26" ht="12.75" customHeight="1" x14ac:dyDescent="0.2">
      <c r="A657" s="29"/>
      <c r="B657" s="29"/>
      <c r="C657" s="29"/>
      <c r="D657" s="29"/>
      <c r="E657" s="29"/>
      <c r="F657" s="29"/>
      <c r="G657" s="29"/>
      <c r="H657" s="135"/>
      <c r="I657" s="1"/>
      <c r="J657" s="1"/>
      <c r="K657" s="29"/>
      <c r="L657" s="1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</row>
    <row r="658" spans="1:26" ht="12.75" customHeight="1" x14ac:dyDescent="0.2">
      <c r="A658" s="29"/>
      <c r="B658" s="29"/>
      <c r="C658" s="29"/>
      <c r="D658" s="29"/>
      <c r="E658" s="29"/>
      <c r="F658" s="29"/>
      <c r="G658" s="29"/>
      <c r="H658" s="135"/>
      <c r="I658" s="1"/>
      <c r="J658" s="1"/>
      <c r="K658" s="29"/>
      <c r="L658" s="1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</row>
    <row r="659" spans="1:26" ht="12.75" customHeight="1" x14ac:dyDescent="0.2">
      <c r="A659" s="29"/>
      <c r="B659" s="29"/>
      <c r="C659" s="29"/>
      <c r="D659" s="29"/>
      <c r="E659" s="29"/>
      <c r="F659" s="29"/>
      <c r="G659" s="29"/>
      <c r="H659" s="135"/>
      <c r="I659" s="1"/>
      <c r="J659" s="1"/>
      <c r="K659" s="29"/>
      <c r="L659" s="1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</row>
    <row r="660" spans="1:26" ht="12.75" customHeight="1" x14ac:dyDescent="0.2">
      <c r="A660" s="29"/>
      <c r="B660" s="29"/>
      <c r="C660" s="29"/>
      <c r="D660" s="29"/>
      <c r="E660" s="29"/>
      <c r="F660" s="29"/>
      <c r="G660" s="29"/>
      <c r="H660" s="135"/>
      <c r="I660" s="1"/>
      <c r="J660" s="1"/>
      <c r="K660" s="29"/>
      <c r="L660" s="1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</row>
    <row r="661" spans="1:26" ht="12.75" customHeight="1" x14ac:dyDescent="0.2">
      <c r="A661" s="29"/>
      <c r="B661" s="29"/>
      <c r="C661" s="29"/>
      <c r="D661" s="29"/>
      <c r="E661" s="29"/>
      <c r="F661" s="29"/>
      <c r="G661" s="29"/>
      <c r="H661" s="135"/>
      <c r="I661" s="1"/>
      <c r="J661" s="1"/>
      <c r="K661" s="29"/>
      <c r="L661" s="1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</row>
    <row r="662" spans="1:26" ht="12.75" customHeight="1" x14ac:dyDescent="0.2">
      <c r="A662" s="29"/>
      <c r="B662" s="29"/>
      <c r="C662" s="29"/>
      <c r="D662" s="29"/>
      <c r="E662" s="29"/>
      <c r="F662" s="29"/>
      <c r="G662" s="29"/>
      <c r="H662" s="135"/>
      <c r="I662" s="1"/>
      <c r="J662" s="1"/>
      <c r="K662" s="29"/>
      <c r="L662" s="1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</row>
    <row r="663" spans="1:26" ht="12.75" customHeight="1" x14ac:dyDescent="0.2">
      <c r="A663" s="29"/>
      <c r="B663" s="29"/>
      <c r="C663" s="29"/>
      <c r="D663" s="29"/>
      <c r="E663" s="29"/>
      <c r="F663" s="29"/>
      <c r="G663" s="29"/>
      <c r="H663" s="135"/>
      <c r="I663" s="1"/>
      <c r="J663" s="1"/>
      <c r="K663" s="29"/>
      <c r="L663" s="1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</row>
    <row r="664" spans="1:26" ht="12.75" customHeight="1" x14ac:dyDescent="0.2">
      <c r="A664" s="29"/>
      <c r="B664" s="29"/>
      <c r="C664" s="29"/>
      <c r="D664" s="29"/>
      <c r="E664" s="29"/>
      <c r="F664" s="29"/>
      <c r="G664" s="29"/>
      <c r="H664" s="135"/>
      <c r="I664" s="1"/>
      <c r="J664" s="1"/>
      <c r="K664" s="29"/>
      <c r="L664" s="1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</row>
    <row r="665" spans="1:26" ht="12.75" customHeight="1" x14ac:dyDescent="0.2">
      <c r="A665" s="29"/>
      <c r="B665" s="29"/>
      <c r="C665" s="29"/>
      <c r="D665" s="29"/>
      <c r="E665" s="29"/>
      <c r="F665" s="29"/>
      <c r="G665" s="29"/>
      <c r="H665" s="135"/>
      <c r="I665" s="1"/>
      <c r="J665" s="1"/>
      <c r="K665" s="29"/>
      <c r="L665" s="1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</row>
    <row r="666" spans="1:26" ht="12.75" customHeight="1" x14ac:dyDescent="0.2">
      <c r="A666" s="29"/>
      <c r="B666" s="29"/>
      <c r="C666" s="29"/>
      <c r="D666" s="29"/>
      <c r="E666" s="29"/>
      <c r="F666" s="29"/>
      <c r="G666" s="29"/>
      <c r="H666" s="135"/>
      <c r="I666" s="1"/>
      <c r="J666" s="1"/>
      <c r="K666" s="29"/>
      <c r="L666" s="1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</row>
    <row r="667" spans="1:26" ht="12.75" customHeight="1" x14ac:dyDescent="0.2">
      <c r="A667" s="29"/>
      <c r="B667" s="29"/>
      <c r="C667" s="29"/>
      <c r="D667" s="29"/>
      <c r="E667" s="29"/>
      <c r="F667" s="29"/>
      <c r="G667" s="29"/>
      <c r="H667" s="135"/>
      <c r="I667" s="1"/>
      <c r="J667" s="1"/>
      <c r="K667" s="29"/>
      <c r="L667" s="1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</row>
    <row r="668" spans="1:26" ht="12.75" customHeight="1" x14ac:dyDescent="0.2">
      <c r="A668" s="29"/>
      <c r="B668" s="29"/>
      <c r="C668" s="29"/>
      <c r="D668" s="29"/>
      <c r="E668" s="29"/>
      <c r="F668" s="29"/>
      <c r="G668" s="29"/>
      <c r="H668" s="135"/>
      <c r="I668" s="1"/>
      <c r="J668" s="1"/>
      <c r="K668" s="29"/>
      <c r="L668" s="1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</row>
    <row r="669" spans="1:26" ht="12.75" customHeight="1" x14ac:dyDescent="0.2">
      <c r="A669" s="29"/>
      <c r="B669" s="29"/>
      <c r="C669" s="29"/>
      <c r="D669" s="29"/>
      <c r="E669" s="29"/>
      <c r="F669" s="29"/>
      <c r="G669" s="29"/>
      <c r="H669" s="135"/>
      <c r="I669" s="1"/>
      <c r="J669" s="1"/>
      <c r="K669" s="29"/>
      <c r="L669" s="1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</row>
    <row r="670" spans="1:26" ht="12.75" customHeight="1" x14ac:dyDescent="0.2">
      <c r="A670" s="29"/>
      <c r="B670" s="29"/>
      <c r="C670" s="29"/>
      <c r="D670" s="29"/>
      <c r="E670" s="29"/>
      <c r="F670" s="29"/>
      <c r="G670" s="29"/>
      <c r="H670" s="135"/>
      <c r="I670" s="1"/>
      <c r="J670" s="1"/>
      <c r="K670" s="29"/>
      <c r="L670" s="1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</row>
    <row r="671" spans="1:26" ht="12.75" customHeight="1" x14ac:dyDescent="0.2">
      <c r="A671" s="29"/>
      <c r="B671" s="29"/>
      <c r="C671" s="29"/>
      <c r="D671" s="29"/>
      <c r="E671" s="29"/>
      <c r="F671" s="29"/>
      <c r="G671" s="29"/>
      <c r="H671" s="135"/>
      <c r="I671" s="1"/>
      <c r="J671" s="1"/>
      <c r="K671" s="29"/>
      <c r="L671" s="1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</row>
    <row r="672" spans="1:26" ht="12.75" customHeight="1" x14ac:dyDescent="0.2">
      <c r="A672" s="29"/>
      <c r="B672" s="29"/>
      <c r="C672" s="29"/>
      <c r="D672" s="29"/>
      <c r="E672" s="29"/>
      <c r="F672" s="29"/>
      <c r="G672" s="29"/>
      <c r="H672" s="135"/>
      <c r="I672" s="1"/>
      <c r="J672" s="1"/>
      <c r="K672" s="29"/>
      <c r="L672" s="1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</row>
    <row r="673" spans="1:26" ht="12.75" customHeight="1" x14ac:dyDescent="0.2">
      <c r="A673" s="29"/>
      <c r="B673" s="29"/>
      <c r="C673" s="29"/>
      <c r="D673" s="29"/>
      <c r="E673" s="29"/>
      <c r="F673" s="29"/>
      <c r="G673" s="29"/>
      <c r="H673" s="135"/>
      <c r="I673" s="1"/>
      <c r="J673" s="1"/>
      <c r="K673" s="29"/>
      <c r="L673" s="1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</row>
    <row r="674" spans="1:26" ht="12.75" customHeight="1" x14ac:dyDescent="0.2">
      <c r="A674" s="29"/>
      <c r="B674" s="29"/>
      <c r="C674" s="29"/>
      <c r="D674" s="29"/>
      <c r="E674" s="29"/>
      <c r="F674" s="29"/>
      <c r="G674" s="29"/>
      <c r="H674" s="135"/>
      <c r="I674" s="1"/>
      <c r="J674" s="1"/>
      <c r="K674" s="29"/>
      <c r="L674" s="1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</row>
    <row r="675" spans="1:26" ht="12.75" customHeight="1" x14ac:dyDescent="0.2">
      <c r="A675" s="29"/>
      <c r="B675" s="29"/>
      <c r="C675" s="29"/>
      <c r="D675" s="29"/>
      <c r="E675" s="29"/>
      <c r="F675" s="29"/>
      <c r="G675" s="29"/>
      <c r="H675" s="135"/>
      <c r="I675" s="1"/>
      <c r="J675" s="1"/>
      <c r="K675" s="29"/>
      <c r="L675" s="1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</row>
    <row r="676" spans="1:26" ht="12.75" customHeight="1" x14ac:dyDescent="0.2">
      <c r="A676" s="29"/>
      <c r="B676" s="29"/>
      <c r="C676" s="29"/>
      <c r="D676" s="29"/>
      <c r="E676" s="29"/>
      <c r="F676" s="29"/>
      <c r="G676" s="29"/>
      <c r="H676" s="135"/>
      <c r="I676" s="1"/>
      <c r="J676" s="1"/>
      <c r="K676" s="29"/>
      <c r="L676" s="1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</row>
    <row r="677" spans="1:26" ht="12.75" customHeight="1" x14ac:dyDescent="0.2">
      <c r="A677" s="29"/>
      <c r="B677" s="29"/>
      <c r="C677" s="29"/>
      <c r="D677" s="29"/>
      <c r="E677" s="29"/>
      <c r="F677" s="29"/>
      <c r="G677" s="29"/>
      <c r="H677" s="135"/>
      <c r="I677" s="1"/>
      <c r="J677" s="1"/>
      <c r="K677" s="29"/>
      <c r="L677" s="1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</row>
    <row r="678" spans="1:26" ht="12.75" customHeight="1" x14ac:dyDescent="0.2">
      <c r="A678" s="29"/>
      <c r="B678" s="29"/>
      <c r="C678" s="29"/>
      <c r="D678" s="29"/>
      <c r="E678" s="29"/>
      <c r="F678" s="29"/>
      <c r="G678" s="29"/>
      <c r="H678" s="135"/>
      <c r="I678" s="1"/>
      <c r="J678" s="1"/>
      <c r="K678" s="29"/>
      <c r="L678" s="1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</row>
    <row r="679" spans="1:26" ht="12.75" customHeight="1" x14ac:dyDescent="0.2">
      <c r="A679" s="29"/>
      <c r="B679" s="29"/>
      <c r="C679" s="29"/>
      <c r="D679" s="29"/>
      <c r="E679" s="29"/>
      <c r="F679" s="29"/>
      <c r="G679" s="29"/>
      <c r="H679" s="135"/>
      <c r="I679" s="1"/>
      <c r="J679" s="1"/>
      <c r="K679" s="29"/>
      <c r="L679" s="1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</row>
    <row r="680" spans="1:26" ht="12.75" customHeight="1" x14ac:dyDescent="0.2">
      <c r="A680" s="29"/>
      <c r="B680" s="29"/>
      <c r="C680" s="29"/>
      <c r="D680" s="29"/>
      <c r="E680" s="29"/>
      <c r="F680" s="29"/>
      <c r="G680" s="29"/>
      <c r="H680" s="135"/>
      <c r="I680" s="1"/>
      <c r="J680" s="1"/>
      <c r="K680" s="29"/>
      <c r="L680" s="1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</row>
    <row r="681" spans="1:26" ht="12.75" customHeight="1" x14ac:dyDescent="0.2">
      <c r="A681" s="29"/>
      <c r="B681" s="29"/>
      <c r="C681" s="29"/>
      <c r="D681" s="29"/>
      <c r="E681" s="29"/>
      <c r="F681" s="29"/>
      <c r="G681" s="29"/>
      <c r="H681" s="135"/>
      <c r="I681" s="1"/>
      <c r="J681" s="1"/>
      <c r="K681" s="29"/>
      <c r="L681" s="1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</row>
    <row r="682" spans="1:26" ht="12.75" customHeight="1" x14ac:dyDescent="0.2">
      <c r="A682" s="29"/>
      <c r="B682" s="29"/>
      <c r="C682" s="29"/>
      <c r="D682" s="29"/>
      <c r="E682" s="29"/>
      <c r="F682" s="29"/>
      <c r="G682" s="29"/>
      <c r="H682" s="135"/>
      <c r="I682" s="1"/>
      <c r="J682" s="1"/>
      <c r="K682" s="29"/>
      <c r="L682" s="1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</row>
    <row r="683" spans="1:26" ht="12.75" customHeight="1" x14ac:dyDescent="0.2">
      <c r="A683" s="29"/>
      <c r="B683" s="29"/>
      <c r="C683" s="29"/>
      <c r="D683" s="29"/>
      <c r="E683" s="29"/>
      <c r="F683" s="29"/>
      <c r="G683" s="29"/>
      <c r="H683" s="135"/>
      <c r="I683" s="1"/>
      <c r="J683" s="1"/>
      <c r="K683" s="29"/>
      <c r="L683" s="1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</row>
    <row r="684" spans="1:26" ht="12.75" customHeight="1" x14ac:dyDescent="0.2">
      <c r="A684" s="29"/>
      <c r="B684" s="29"/>
      <c r="C684" s="29"/>
      <c r="D684" s="29"/>
      <c r="E684" s="29"/>
      <c r="F684" s="29"/>
      <c r="G684" s="29"/>
      <c r="H684" s="135"/>
      <c r="I684" s="1"/>
      <c r="J684" s="1"/>
      <c r="K684" s="29"/>
      <c r="L684" s="1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</row>
    <row r="685" spans="1:26" ht="12.75" customHeight="1" x14ac:dyDescent="0.2">
      <c r="A685" s="29"/>
      <c r="B685" s="29"/>
      <c r="C685" s="29"/>
      <c r="D685" s="29"/>
      <c r="E685" s="29"/>
      <c r="F685" s="29"/>
      <c r="G685" s="29"/>
      <c r="H685" s="135"/>
      <c r="I685" s="1"/>
      <c r="J685" s="1"/>
      <c r="K685" s="29"/>
      <c r="L685" s="1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</row>
    <row r="686" spans="1:26" ht="12.75" customHeight="1" x14ac:dyDescent="0.2">
      <c r="A686" s="29"/>
      <c r="B686" s="29"/>
      <c r="C686" s="29"/>
      <c r="D686" s="29"/>
      <c r="E686" s="29"/>
      <c r="F686" s="29"/>
      <c r="G686" s="29"/>
      <c r="H686" s="135"/>
      <c r="I686" s="1"/>
      <c r="J686" s="1"/>
      <c r="K686" s="29"/>
      <c r="L686" s="1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</row>
    <row r="687" spans="1:26" ht="12.75" customHeight="1" x14ac:dyDescent="0.2">
      <c r="A687" s="29"/>
      <c r="B687" s="29"/>
      <c r="C687" s="29"/>
      <c r="D687" s="29"/>
      <c r="E687" s="29"/>
      <c r="F687" s="29"/>
      <c r="G687" s="29"/>
      <c r="H687" s="135"/>
      <c r="I687" s="1"/>
      <c r="J687" s="1"/>
      <c r="K687" s="29"/>
      <c r="L687" s="1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</row>
    <row r="688" spans="1:26" ht="12.75" customHeight="1" x14ac:dyDescent="0.2">
      <c r="A688" s="29"/>
      <c r="B688" s="29"/>
      <c r="C688" s="29"/>
      <c r="D688" s="29"/>
      <c r="E688" s="29"/>
      <c r="F688" s="29"/>
      <c r="G688" s="29"/>
      <c r="H688" s="135"/>
      <c r="I688" s="1"/>
      <c r="J688" s="1"/>
      <c r="K688" s="29"/>
      <c r="L688" s="1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</row>
    <row r="689" spans="1:26" ht="12.75" customHeight="1" x14ac:dyDescent="0.2">
      <c r="A689" s="29"/>
      <c r="B689" s="29"/>
      <c r="C689" s="29"/>
      <c r="D689" s="29"/>
      <c r="E689" s="29"/>
      <c r="F689" s="29"/>
      <c r="G689" s="29"/>
      <c r="H689" s="135"/>
      <c r="I689" s="1"/>
      <c r="J689" s="1"/>
      <c r="K689" s="29"/>
      <c r="L689" s="1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</row>
    <row r="690" spans="1:26" ht="12.75" customHeight="1" x14ac:dyDescent="0.2">
      <c r="A690" s="29"/>
      <c r="B690" s="29"/>
      <c r="C690" s="29"/>
      <c r="D690" s="29"/>
      <c r="E690" s="29"/>
      <c r="F690" s="29"/>
      <c r="G690" s="29"/>
      <c r="H690" s="135"/>
      <c r="I690" s="1"/>
      <c r="J690" s="1"/>
      <c r="K690" s="29"/>
      <c r="L690" s="1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</row>
    <row r="691" spans="1:26" ht="12.75" customHeight="1" x14ac:dyDescent="0.2">
      <c r="A691" s="29"/>
      <c r="B691" s="29"/>
      <c r="C691" s="29"/>
      <c r="D691" s="29"/>
      <c r="E691" s="29"/>
      <c r="F691" s="29"/>
      <c r="G691" s="29"/>
      <c r="H691" s="135"/>
      <c r="I691" s="1"/>
      <c r="J691" s="1"/>
      <c r="K691" s="29"/>
      <c r="L691" s="1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</row>
    <row r="692" spans="1:26" ht="12.75" customHeight="1" x14ac:dyDescent="0.2">
      <c r="A692" s="29"/>
      <c r="B692" s="29"/>
      <c r="C692" s="29"/>
      <c r="D692" s="29"/>
      <c r="E692" s="29"/>
      <c r="F692" s="29"/>
      <c r="G692" s="29"/>
      <c r="H692" s="135"/>
      <c r="I692" s="1"/>
      <c r="J692" s="1"/>
      <c r="K692" s="29"/>
      <c r="L692" s="1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</row>
    <row r="693" spans="1:26" ht="12.75" customHeight="1" x14ac:dyDescent="0.2">
      <c r="A693" s="29"/>
      <c r="B693" s="29"/>
      <c r="C693" s="29"/>
      <c r="D693" s="29"/>
      <c r="E693" s="29"/>
      <c r="F693" s="29"/>
      <c r="G693" s="29"/>
      <c r="H693" s="135"/>
      <c r="I693" s="1"/>
      <c r="J693" s="1"/>
      <c r="K693" s="29"/>
      <c r="L693" s="1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</row>
    <row r="694" spans="1:26" ht="12.75" customHeight="1" x14ac:dyDescent="0.2">
      <c r="A694" s="29"/>
      <c r="B694" s="29"/>
      <c r="C694" s="29"/>
      <c r="D694" s="29"/>
      <c r="E694" s="29"/>
      <c r="F694" s="29"/>
      <c r="G694" s="29"/>
      <c r="H694" s="135"/>
      <c r="I694" s="1"/>
      <c r="J694" s="1"/>
      <c r="K694" s="29"/>
      <c r="L694" s="1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</row>
    <row r="695" spans="1:26" ht="12.75" customHeight="1" x14ac:dyDescent="0.2">
      <c r="A695" s="29"/>
      <c r="B695" s="29"/>
      <c r="C695" s="29"/>
      <c r="D695" s="29"/>
      <c r="E695" s="29"/>
      <c r="F695" s="29"/>
      <c r="G695" s="29"/>
      <c r="H695" s="135"/>
      <c r="I695" s="1"/>
      <c r="J695" s="1"/>
      <c r="K695" s="29"/>
      <c r="L695" s="1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</row>
    <row r="696" spans="1:26" ht="12.75" customHeight="1" x14ac:dyDescent="0.2">
      <c r="A696" s="29"/>
      <c r="B696" s="29"/>
      <c r="C696" s="29"/>
      <c r="D696" s="29"/>
      <c r="E696" s="29"/>
      <c r="F696" s="29"/>
      <c r="G696" s="29"/>
      <c r="H696" s="135"/>
      <c r="I696" s="1"/>
      <c r="J696" s="1"/>
      <c r="K696" s="29"/>
      <c r="L696" s="1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</row>
    <row r="697" spans="1:26" ht="12.75" customHeight="1" x14ac:dyDescent="0.2">
      <c r="A697" s="29"/>
      <c r="B697" s="29"/>
      <c r="C697" s="29"/>
      <c r="D697" s="29"/>
      <c r="E697" s="29"/>
      <c r="F697" s="29"/>
      <c r="G697" s="29"/>
      <c r="H697" s="135"/>
      <c r="I697" s="1"/>
      <c r="J697" s="1"/>
      <c r="K697" s="29"/>
      <c r="L697" s="1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</row>
    <row r="698" spans="1:26" ht="12.75" customHeight="1" x14ac:dyDescent="0.2">
      <c r="A698" s="29"/>
      <c r="B698" s="29"/>
      <c r="C698" s="29"/>
      <c r="D698" s="29"/>
      <c r="E698" s="29"/>
      <c r="F698" s="29"/>
      <c r="G698" s="29"/>
      <c r="H698" s="135"/>
      <c r="I698" s="1"/>
      <c r="J698" s="1"/>
      <c r="K698" s="29"/>
      <c r="L698" s="1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</row>
    <row r="699" spans="1:26" ht="12.75" customHeight="1" x14ac:dyDescent="0.2">
      <c r="A699" s="29"/>
      <c r="B699" s="29"/>
      <c r="C699" s="29"/>
      <c r="D699" s="29"/>
      <c r="E699" s="29"/>
      <c r="F699" s="29"/>
      <c r="G699" s="29"/>
      <c r="H699" s="135"/>
      <c r="I699" s="1"/>
      <c r="J699" s="1"/>
      <c r="K699" s="29"/>
      <c r="L699" s="1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</row>
    <row r="700" spans="1:26" ht="12.75" customHeight="1" x14ac:dyDescent="0.2">
      <c r="A700" s="29"/>
      <c r="B700" s="29"/>
      <c r="C700" s="29"/>
      <c r="D700" s="29"/>
      <c r="E700" s="29"/>
      <c r="F700" s="29"/>
      <c r="G700" s="29"/>
      <c r="H700" s="135"/>
      <c r="I700" s="1"/>
      <c r="J700" s="1"/>
      <c r="K700" s="29"/>
      <c r="L700" s="1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</row>
    <row r="701" spans="1:26" ht="12.75" customHeight="1" x14ac:dyDescent="0.2">
      <c r="A701" s="29"/>
      <c r="B701" s="29"/>
      <c r="C701" s="29"/>
      <c r="D701" s="29"/>
      <c r="E701" s="29"/>
      <c r="F701" s="29"/>
      <c r="G701" s="29"/>
      <c r="H701" s="135"/>
      <c r="I701" s="1"/>
      <c r="J701" s="1"/>
      <c r="K701" s="29"/>
      <c r="L701" s="1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</row>
    <row r="702" spans="1:26" ht="12.75" customHeight="1" x14ac:dyDescent="0.2">
      <c r="A702" s="29"/>
      <c r="B702" s="29"/>
      <c r="C702" s="29"/>
      <c r="D702" s="29"/>
      <c r="E702" s="29"/>
      <c r="F702" s="29"/>
      <c r="G702" s="29"/>
      <c r="H702" s="135"/>
      <c r="I702" s="1"/>
      <c r="J702" s="1"/>
      <c r="K702" s="29"/>
      <c r="L702" s="1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</row>
    <row r="703" spans="1:26" ht="12.75" customHeight="1" x14ac:dyDescent="0.2">
      <c r="A703" s="29"/>
      <c r="B703" s="29"/>
      <c r="C703" s="29"/>
      <c r="D703" s="29"/>
      <c r="E703" s="29"/>
      <c r="F703" s="29"/>
      <c r="G703" s="29"/>
      <c r="H703" s="135"/>
      <c r="I703" s="1"/>
      <c r="J703" s="1"/>
      <c r="K703" s="29"/>
      <c r="L703" s="1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</row>
    <row r="704" spans="1:26" ht="12.75" customHeight="1" x14ac:dyDescent="0.2">
      <c r="A704" s="29"/>
      <c r="B704" s="29"/>
      <c r="C704" s="29"/>
      <c r="D704" s="29"/>
      <c r="E704" s="29"/>
      <c r="F704" s="29"/>
      <c r="G704" s="29"/>
      <c r="H704" s="135"/>
      <c r="I704" s="1"/>
      <c r="J704" s="1"/>
      <c r="K704" s="29"/>
      <c r="L704" s="1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</row>
    <row r="705" spans="1:26" ht="12.75" customHeight="1" x14ac:dyDescent="0.2">
      <c r="A705" s="29"/>
      <c r="B705" s="29"/>
      <c r="C705" s="29"/>
      <c r="D705" s="29"/>
      <c r="E705" s="29"/>
      <c r="F705" s="29"/>
      <c r="G705" s="29"/>
      <c r="H705" s="135"/>
      <c r="I705" s="1"/>
      <c r="J705" s="1"/>
      <c r="K705" s="29"/>
      <c r="L705" s="1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</row>
    <row r="706" spans="1:26" ht="12.75" customHeight="1" x14ac:dyDescent="0.2">
      <c r="A706" s="29"/>
      <c r="B706" s="29"/>
      <c r="C706" s="29"/>
      <c r="D706" s="29"/>
      <c r="E706" s="29"/>
      <c r="F706" s="29"/>
      <c r="G706" s="29"/>
      <c r="H706" s="135"/>
      <c r="I706" s="1"/>
      <c r="J706" s="1"/>
      <c r="K706" s="29"/>
      <c r="L706" s="1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</row>
    <row r="707" spans="1:26" ht="12.75" customHeight="1" x14ac:dyDescent="0.2">
      <c r="A707" s="29"/>
      <c r="B707" s="29"/>
      <c r="C707" s="29"/>
      <c r="D707" s="29"/>
      <c r="E707" s="29"/>
      <c r="F707" s="29"/>
      <c r="G707" s="29"/>
      <c r="H707" s="135"/>
      <c r="I707" s="1"/>
      <c r="J707" s="1"/>
      <c r="K707" s="29"/>
      <c r="L707" s="1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</row>
    <row r="708" spans="1:26" ht="12.75" customHeight="1" x14ac:dyDescent="0.2">
      <c r="A708" s="29"/>
      <c r="B708" s="29"/>
      <c r="C708" s="29"/>
      <c r="D708" s="29"/>
      <c r="E708" s="29"/>
      <c r="F708" s="29"/>
      <c r="G708" s="29"/>
      <c r="H708" s="135"/>
      <c r="I708" s="1"/>
      <c r="J708" s="1"/>
      <c r="K708" s="29"/>
      <c r="L708" s="1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</row>
    <row r="709" spans="1:26" ht="12.75" customHeight="1" x14ac:dyDescent="0.2">
      <c r="A709" s="29"/>
      <c r="B709" s="29"/>
      <c r="C709" s="29"/>
      <c r="D709" s="29"/>
      <c r="E709" s="29"/>
      <c r="F709" s="29"/>
      <c r="G709" s="29"/>
      <c r="H709" s="135"/>
      <c r="I709" s="1"/>
      <c r="J709" s="1"/>
      <c r="K709" s="29"/>
      <c r="L709" s="1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</row>
    <row r="710" spans="1:26" ht="12.75" customHeight="1" x14ac:dyDescent="0.2">
      <c r="A710" s="29"/>
      <c r="B710" s="29"/>
      <c r="C710" s="29"/>
      <c r="D710" s="29"/>
      <c r="E710" s="29"/>
      <c r="F710" s="29"/>
      <c r="G710" s="29"/>
      <c r="H710" s="135"/>
      <c r="I710" s="1"/>
      <c r="J710" s="1"/>
      <c r="K710" s="29"/>
      <c r="L710" s="1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</row>
    <row r="711" spans="1:26" ht="12.75" customHeight="1" x14ac:dyDescent="0.2">
      <c r="A711" s="29"/>
      <c r="B711" s="29"/>
      <c r="C711" s="29"/>
      <c r="D711" s="29"/>
      <c r="E711" s="29"/>
      <c r="F711" s="29"/>
      <c r="G711" s="29"/>
      <c r="H711" s="135"/>
      <c r="I711" s="1"/>
      <c r="J711" s="1"/>
      <c r="K711" s="29"/>
      <c r="L711" s="1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</row>
    <row r="712" spans="1:26" ht="12.75" customHeight="1" x14ac:dyDescent="0.2">
      <c r="A712" s="29"/>
      <c r="B712" s="29"/>
      <c r="C712" s="29"/>
      <c r="D712" s="29"/>
      <c r="E712" s="29"/>
      <c r="F712" s="29"/>
      <c r="G712" s="29"/>
      <c r="H712" s="135"/>
      <c r="I712" s="1"/>
      <c r="J712" s="1"/>
      <c r="K712" s="29"/>
      <c r="L712" s="1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</row>
    <row r="713" spans="1:26" ht="12.75" customHeight="1" x14ac:dyDescent="0.2">
      <c r="A713" s="29"/>
      <c r="B713" s="29"/>
      <c r="C713" s="29"/>
      <c r="D713" s="29"/>
      <c r="E713" s="29"/>
      <c r="F713" s="29"/>
      <c r="G713" s="29"/>
      <c r="H713" s="135"/>
      <c r="I713" s="1"/>
      <c r="J713" s="1"/>
      <c r="K713" s="29"/>
      <c r="L713" s="1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</row>
    <row r="714" spans="1:26" ht="12.75" customHeight="1" x14ac:dyDescent="0.2">
      <c r="A714" s="29"/>
      <c r="B714" s="29"/>
      <c r="C714" s="29"/>
      <c r="D714" s="29"/>
      <c r="E714" s="29"/>
      <c r="F714" s="29"/>
      <c r="G714" s="29"/>
      <c r="H714" s="135"/>
      <c r="I714" s="1"/>
      <c r="J714" s="1"/>
      <c r="K714" s="29"/>
      <c r="L714" s="1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</row>
    <row r="715" spans="1:26" ht="12.75" customHeight="1" x14ac:dyDescent="0.2">
      <c r="A715" s="29"/>
      <c r="B715" s="29"/>
      <c r="C715" s="29"/>
      <c r="D715" s="29"/>
      <c r="E715" s="29"/>
      <c r="F715" s="29"/>
      <c r="G715" s="29"/>
      <c r="H715" s="135"/>
      <c r="I715" s="1"/>
      <c r="J715" s="1"/>
      <c r="K715" s="29"/>
      <c r="L715" s="1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</row>
    <row r="716" spans="1:26" ht="12.75" customHeight="1" x14ac:dyDescent="0.2">
      <c r="A716" s="29"/>
      <c r="B716" s="29"/>
      <c r="C716" s="29"/>
      <c r="D716" s="29"/>
      <c r="E716" s="29"/>
      <c r="F716" s="29"/>
      <c r="G716" s="29"/>
      <c r="H716" s="135"/>
      <c r="I716" s="1"/>
      <c r="J716" s="1"/>
      <c r="K716" s="29"/>
      <c r="L716" s="1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</row>
    <row r="717" spans="1:26" ht="12.75" customHeight="1" x14ac:dyDescent="0.2">
      <c r="A717" s="29"/>
      <c r="B717" s="29"/>
      <c r="C717" s="29"/>
      <c r="D717" s="29"/>
      <c r="E717" s="29"/>
      <c r="F717" s="29"/>
      <c r="G717" s="29"/>
      <c r="H717" s="135"/>
      <c r="I717" s="1"/>
      <c r="J717" s="1"/>
      <c r="K717" s="29"/>
      <c r="L717" s="1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</row>
    <row r="718" spans="1:26" ht="12.75" customHeight="1" x14ac:dyDescent="0.2">
      <c r="A718" s="29"/>
      <c r="B718" s="29"/>
      <c r="C718" s="29"/>
      <c r="D718" s="29"/>
      <c r="E718" s="29"/>
      <c r="F718" s="29"/>
      <c r="G718" s="29"/>
      <c r="H718" s="135"/>
      <c r="I718" s="1"/>
      <c r="J718" s="1"/>
      <c r="K718" s="29"/>
      <c r="L718" s="1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</row>
    <row r="719" spans="1:26" ht="12.75" customHeight="1" x14ac:dyDescent="0.2">
      <c r="A719" s="29"/>
      <c r="B719" s="29"/>
      <c r="C719" s="29"/>
      <c r="D719" s="29"/>
      <c r="E719" s="29"/>
      <c r="F719" s="29"/>
      <c r="G719" s="29"/>
      <c r="H719" s="135"/>
      <c r="I719" s="1"/>
      <c r="J719" s="1"/>
      <c r="K719" s="29"/>
      <c r="L719" s="1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</row>
    <row r="720" spans="1:26" ht="12.75" customHeight="1" x14ac:dyDescent="0.2">
      <c r="A720" s="29"/>
      <c r="B720" s="29"/>
      <c r="C720" s="29"/>
      <c r="D720" s="29"/>
      <c r="E720" s="29"/>
      <c r="F720" s="29"/>
      <c r="G720" s="29"/>
      <c r="H720" s="135"/>
      <c r="I720" s="1"/>
      <c r="J720" s="1"/>
      <c r="K720" s="29"/>
      <c r="L720" s="1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</row>
    <row r="721" spans="1:26" ht="12.75" customHeight="1" x14ac:dyDescent="0.2">
      <c r="A721" s="29"/>
      <c r="B721" s="29"/>
      <c r="C721" s="29"/>
      <c r="D721" s="29"/>
      <c r="E721" s="29"/>
      <c r="F721" s="29"/>
      <c r="G721" s="29"/>
      <c r="H721" s="135"/>
      <c r="I721" s="1"/>
      <c r="J721" s="1"/>
      <c r="K721" s="29"/>
      <c r="L721" s="1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</row>
    <row r="722" spans="1:26" ht="12.75" customHeight="1" x14ac:dyDescent="0.2">
      <c r="A722" s="29"/>
      <c r="B722" s="29"/>
      <c r="C722" s="29"/>
      <c r="D722" s="29"/>
      <c r="E722" s="29"/>
      <c r="F722" s="29"/>
      <c r="G722" s="29"/>
      <c r="H722" s="135"/>
      <c r="I722" s="1"/>
      <c r="J722" s="1"/>
      <c r="K722" s="29"/>
      <c r="L722" s="1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</row>
    <row r="723" spans="1:26" ht="12.75" customHeight="1" x14ac:dyDescent="0.2">
      <c r="A723" s="29"/>
      <c r="B723" s="29"/>
      <c r="C723" s="29"/>
      <c r="D723" s="29"/>
      <c r="E723" s="29"/>
      <c r="F723" s="29"/>
      <c r="G723" s="29"/>
      <c r="H723" s="135"/>
      <c r="I723" s="1"/>
      <c r="J723" s="1"/>
      <c r="K723" s="29"/>
      <c r="L723" s="1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</row>
    <row r="724" spans="1:26" ht="12.75" customHeight="1" x14ac:dyDescent="0.2">
      <c r="A724" s="29"/>
      <c r="B724" s="29"/>
      <c r="C724" s="29"/>
      <c r="D724" s="29"/>
      <c r="E724" s="29"/>
      <c r="F724" s="29"/>
      <c r="G724" s="29"/>
      <c r="H724" s="135"/>
      <c r="I724" s="1"/>
      <c r="J724" s="1"/>
      <c r="K724" s="29"/>
      <c r="L724" s="1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</row>
    <row r="725" spans="1:26" ht="12.75" customHeight="1" x14ac:dyDescent="0.2">
      <c r="A725" s="29"/>
      <c r="B725" s="29"/>
      <c r="C725" s="29"/>
      <c r="D725" s="29"/>
      <c r="E725" s="29"/>
      <c r="F725" s="29"/>
      <c r="G725" s="29"/>
      <c r="H725" s="135"/>
      <c r="I725" s="1"/>
      <c r="J725" s="1"/>
      <c r="K725" s="29"/>
      <c r="L725" s="1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</row>
    <row r="726" spans="1:26" ht="12.75" customHeight="1" x14ac:dyDescent="0.2">
      <c r="A726" s="29"/>
      <c r="B726" s="29"/>
      <c r="C726" s="29"/>
      <c r="D726" s="29"/>
      <c r="E726" s="29"/>
      <c r="F726" s="29"/>
      <c r="G726" s="29"/>
      <c r="H726" s="135"/>
      <c r="I726" s="1"/>
      <c r="J726" s="1"/>
      <c r="K726" s="29"/>
      <c r="L726" s="1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</row>
    <row r="727" spans="1:26" ht="12.75" customHeight="1" x14ac:dyDescent="0.2">
      <c r="A727" s="29"/>
      <c r="B727" s="29"/>
      <c r="C727" s="29"/>
      <c r="D727" s="29"/>
      <c r="E727" s="29"/>
      <c r="F727" s="29"/>
      <c r="G727" s="29"/>
      <c r="H727" s="135"/>
      <c r="I727" s="1"/>
      <c r="J727" s="1"/>
      <c r="K727" s="29"/>
      <c r="L727" s="1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</row>
    <row r="728" spans="1:26" ht="12.75" customHeight="1" x14ac:dyDescent="0.2">
      <c r="A728" s="29"/>
      <c r="B728" s="29"/>
      <c r="C728" s="29"/>
      <c r="D728" s="29"/>
      <c r="E728" s="29"/>
      <c r="F728" s="29"/>
      <c r="G728" s="29"/>
      <c r="H728" s="135"/>
      <c r="I728" s="1"/>
      <c r="J728" s="1"/>
      <c r="K728" s="29"/>
      <c r="L728" s="1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</row>
    <row r="729" spans="1:26" ht="12.75" customHeight="1" x14ac:dyDescent="0.2">
      <c r="A729" s="29"/>
      <c r="B729" s="29"/>
      <c r="C729" s="29"/>
      <c r="D729" s="29"/>
      <c r="E729" s="29"/>
      <c r="F729" s="29"/>
      <c r="G729" s="29"/>
      <c r="H729" s="135"/>
      <c r="I729" s="1"/>
      <c r="J729" s="1"/>
      <c r="K729" s="29"/>
      <c r="L729" s="1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</row>
    <row r="730" spans="1:26" ht="12.75" customHeight="1" x14ac:dyDescent="0.2">
      <c r="A730" s="29"/>
      <c r="B730" s="29"/>
      <c r="C730" s="29"/>
      <c r="D730" s="29"/>
      <c r="E730" s="29"/>
      <c r="F730" s="29"/>
      <c r="G730" s="29"/>
      <c r="H730" s="135"/>
      <c r="I730" s="1"/>
      <c r="J730" s="1"/>
      <c r="K730" s="29"/>
      <c r="L730" s="1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</row>
    <row r="731" spans="1:26" ht="12.75" customHeight="1" x14ac:dyDescent="0.2">
      <c r="A731" s="29"/>
      <c r="B731" s="29"/>
      <c r="C731" s="29"/>
      <c r="D731" s="29"/>
      <c r="E731" s="29"/>
      <c r="F731" s="29"/>
      <c r="G731" s="29"/>
      <c r="H731" s="135"/>
      <c r="I731" s="1"/>
      <c r="J731" s="1"/>
      <c r="K731" s="29"/>
      <c r="L731" s="1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</row>
    <row r="732" spans="1:26" ht="12.75" customHeight="1" x14ac:dyDescent="0.2">
      <c r="A732" s="29"/>
      <c r="B732" s="29"/>
      <c r="C732" s="29"/>
      <c r="D732" s="29"/>
      <c r="E732" s="29"/>
      <c r="F732" s="29"/>
      <c r="G732" s="29"/>
      <c r="H732" s="135"/>
      <c r="I732" s="1"/>
      <c r="J732" s="1"/>
      <c r="K732" s="29"/>
      <c r="L732" s="1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</row>
    <row r="733" spans="1:26" ht="12.75" customHeight="1" x14ac:dyDescent="0.2">
      <c r="A733" s="29"/>
      <c r="B733" s="29"/>
      <c r="C733" s="29"/>
      <c r="D733" s="29"/>
      <c r="E733" s="29"/>
      <c r="F733" s="29"/>
      <c r="G733" s="29"/>
      <c r="H733" s="135"/>
      <c r="I733" s="1"/>
      <c r="J733" s="1"/>
      <c r="K733" s="29"/>
      <c r="L733" s="1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</row>
    <row r="734" spans="1:26" ht="12.75" customHeight="1" x14ac:dyDescent="0.2">
      <c r="A734" s="29"/>
      <c r="B734" s="29"/>
      <c r="C734" s="29"/>
      <c r="D734" s="29"/>
      <c r="E734" s="29"/>
      <c r="F734" s="29"/>
      <c r="G734" s="29"/>
      <c r="H734" s="135"/>
      <c r="I734" s="1"/>
      <c r="J734" s="1"/>
      <c r="K734" s="29"/>
      <c r="L734" s="1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</row>
    <row r="735" spans="1:26" ht="12.75" customHeight="1" x14ac:dyDescent="0.2">
      <c r="A735" s="29"/>
      <c r="B735" s="29"/>
      <c r="C735" s="29"/>
      <c r="D735" s="29"/>
      <c r="E735" s="29"/>
      <c r="F735" s="29"/>
      <c r="G735" s="29"/>
      <c r="H735" s="135"/>
      <c r="I735" s="1"/>
      <c r="J735" s="1"/>
      <c r="K735" s="29"/>
      <c r="L735" s="1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</row>
    <row r="736" spans="1:26" ht="12.75" customHeight="1" x14ac:dyDescent="0.2">
      <c r="A736" s="29"/>
      <c r="B736" s="29"/>
      <c r="C736" s="29"/>
      <c r="D736" s="29"/>
      <c r="E736" s="29"/>
      <c r="F736" s="29"/>
      <c r="G736" s="29"/>
      <c r="H736" s="135"/>
      <c r="I736" s="1"/>
      <c r="J736" s="1"/>
      <c r="K736" s="29"/>
      <c r="L736" s="1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</row>
    <row r="737" spans="1:26" ht="12.75" customHeight="1" x14ac:dyDescent="0.2">
      <c r="A737" s="29"/>
      <c r="B737" s="29"/>
      <c r="C737" s="29"/>
      <c r="D737" s="29"/>
      <c r="E737" s="29"/>
      <c r="F737" s="29"/>
      <c r="G737" s="29"/>
      <c r="H737" s="135"/>
      <c r="I737" s="1"/>
      <c r="J737" s="1"/>
      <c r="K737" s="29"/>
      <c r="L737" s="1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</row>
    <row r="738" spans="1:26" ht="12.75" customHeight="1" x14ac:dyDescent="0.2">
      <c r="A738" s="29"/>
      <c r="B738" s="29"/>
      <c r="C738" s="29"/>
      <c r="D738" s="29"/>
      <c r="E738" s="29"/>
      <c r="F738" s="29"/>
      <c r="G738" s="29"/>
      <c r="H738" s="135"/>
      <c r="I738" s="1"/>
      <c r="J738" s="1"/>
      <c r="K738" s="29"/>
      <c r="L738" s="1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</row>
    <row r="739" spans="1:26" ht="12.75" customHeight="1" x14ac:dyDescent="0.2">
      <c r="A739" s="29"/>
      <c r="B739" s="29"/>
      <c r="C739" s="29"/>
      <c r="D739" s="29"/>
      <c r="E739" s="29"/>
      <c r="F739" s="29"/>
      <c r="G739" s="29"/>
      <c r="H739" s="135"/>
      <c r="I739" s="1"/>
      <c r="J739" s="1"/>
      <c r="K739" s="29"/>
      <c r="L739" s="1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</row>
    <row r="740" spans="1:26" ht="12.75" customHeight="1" x14ac:dyDescent="0.2">
      <c r="A740" s="29"/>
      <c r="B740" s="29"/>
      <c r="C740" s="29"/>
      <c r="D740" s="29"/>
      <c r="E740" s="29"/>
      <c r="F740" s="29"/>
      <c r="G740" s="29"/>
      <c r="H740" s="135"/>
      <c r="I740" s="1"/>
      <c r="J740" s="1"/>
      <c r="K740" s="29"/>
      <c r="L740" s="1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</row>
    <row r="741" spans="1:26" ht="12.75" customHeight="1" x14ac:dyDescent="0.2">
      <c r="A741" s="29"/>
      <c r="B741" s="29"/>
      <c r="C741" s="29"/>
      <c r="D741" s="29"/>
      <c r="E741" s="29"/>
      <c r="F741" s="29"/>
      <c r="G741" s="29"/>
      <c r="H741" s="135"/>
      <c r="I741" s="1"/>
      <c r="J741" s="1"/>
      <c r="K741" s="29"/>
      <c r="L741" s="1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</row>
    <row r="742" spans="1:26" ht="12.75" customHeight="1" x14ac:dyDescent="0.2">
      <c r="A742" s="29"/>
      <c r="B742" s="29"/>
      <c r="C742" s="29"/>
      <c r="D742" s="29"/>
      <c r="E742" s="29"/>
      <c r="F742" s="29"/>
      <c r="G742" s="29"/>
      <c r="H742" s="135"/>
      <c r="I742" s="1"/>
      <c r="J742" s="1"/>
      <c r="K742" s="29"/>
      <c r="L742" s="1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</row>
    <row r="743" spans="1:26" ht="12.75" customHeight="1" x14ac:dyDescent="0.2">
      <c r="A743" s="29"/>
      <c r="B743" s="29"/>
      <c r="C743" s="29"/>
      <c r="D743" s="29"/>
      <c r="E743" s="29"/>
      <c r="F743" s="29"/>
      <c r="G743" s="29"/>
      <c r="H743" s="135"/>
      <c r="I743" s="1"/>
      <c r="J743" s="1"/>
      <c r="K743" s="29"/>
      <c r="L743" s="1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</row>
    <row r="744" spans="1:26" ht="12.75" customHeight="1" x14ac:dyDescent="0.2">
      <c r="A744" s="29"/>
      <c r="B744" s="29"/>
      <c r="C744" s="29"/>
      <c r="D744" s="29"/>
      <c r="E744" s="29"/>
      <c r="F744" s="29"/>
      <c r="G744" s="29"/>
      <c r="H744" s="135"/>
      <c r="I744" s="1"/>
      <c r="J744" s="1"/>
      <c r="K744" s="29"/>
      <c r="L744" s="1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</row>
    <row r="745" spans="1:26" ht="12.75" customHeight="1" x14ac:dyDescent="0.2">
      <c r="A745" s="29"/>
      <c r="B745" s="29"/>
      <c r="C745" s="29"/>
      <c r="D745" s="29"/>
      <c r="E745" s="29"/>
      <c r="F745" s="29"/>
      <c r="G745" s="29"/>
      <c r="H745" s="135"/>
      <c r="I745" s="1"/>
      <c r="J745" s="1"/>
      <c r="K745" s="29"/>
      <c r="L745" s="1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</row>
    <row r="746" spans="1:26" ht="12.75" customHeight="1" x14ac:dyDescent="0.2">
      <c r="A746" s="29"/>
      <c r="B746" s="29"/>
      <c r="C746" s="29"/>
      <c r="D746" s="29"/>
      <c r="E746" s="29"/>
      <c r="F746" s="29"/>
      <c r="G746" s="29"/>
      <c r="H746" s="135"/>
      <c r="I746" s="1"/>
      <c r="J746" s="1"/>
      <c r="K746" s="29"/>
      <c r="L746" s="1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</row>
    <row r="747" spans="1:26" ht="12.75" customHeight="1" x14ac:dyDescent="0.2">
      <c r="A747" s="29"/>
      <c r="B747" s="29"/>
      <c r="C747" s="29"/>
      <c r="D747" s="29"/>
      <c r="E747" s="29"/>
      <c r="F747" s="29"/>
      <c r="G747" s="29"/>
      <c r="H747" s="135"/>
      <c r="I747" s="1"/>
      <c r="J747" s="1"/>
      <c r="K747" s="29"/>
      <c r="L747" s="1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</row>
    <row r="748" spans="1:26" ht="12.75" customHeight="1" x14ac:dyDescent="0.2">
      <c r="A748" s="29"/>
      <c r="B748" s="29"/>
      <c r="C748" s="29"/>
      <c r="D748" s="29"/>
      <c r="E748" s="29"/>
      <c r="F748" s="29"/>
      <c r="G748" s="29"/>
      <c r="H748" s="135"/>
      <c r="I748" s="1"/>
      <c r="J748" s="1"/>
      <c r="K748" s="29"/>
      <c r="L748" s="1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</row>
    <row r="749" spans="1:26" ht="12.75" customHeight="1" x14ac:dyDescent="0.2">
      <c r="A749" s="29"/>
      <c r="B749" s="29"/>
      <c r="C749" s="29"/>
      <c r="D749" s="29"/>
      <c r="E749" s="29"/>
      <c r="F749" s="29"/>
      <c r="G749" s="29"/>
      <c r="H749" s="135"/>
      <c r="I749" s="1"/>
      <c r="J749" s="1"/>
      <c r="K749" s="29"/>
      <c r="L749" s="1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</row>
    <row r="750" spans="1:26" ht="12.75" customHeight="1" x14ac:dyDescent="0.2">
      <c r="A750" s="29"/>
      <c r="B750" s="29"/>
      <c r="C750" s="29"/>
      <c r="D750" s="29"/>
      <c r="E750" s="29"/>
      <c r="F750" s="29"/>
      <c r="G750" s="29"/>
      <c r="H750" s="135"/>
      <c r="I750" s="1"/>
      <c r="J750" s="1"/>
      <c r="K750" s="29"/>
      <c r="L750" s="1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</row>
    <row r="751" spans="1:26" ht="12.75" customHeight="1" x14ac:dyDescent="0.2">
      <c r="A751" s="29"/>
      <c r="B751" s="29"/>
      <c r="C751" s="29"/>
      <c r="D751" s="29"/>
      <c r="E751" s="29"/>
      <c r="F751" s="29"/>
      <c r="G751" s="29"/>
      <c r="H751" s="135"/>
      <c r="I751" s="1"/>
      <c r="J751" s="1"/>
      <c r="K751" s="29"/>
      <c r="L751" s="1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</row>
    <row r="752" spans="1:26" ht="12.75" customHeight="1" x14ac:dyDescent="0.2">
      <c r="A752" s="29"/>
      <c r="B752" s="29"/>
      <c r="C752" s="29"/>
      <c r="D752" s="29"/>
      <c r="E752" s="29"/>
      <c r="F752" s="29"/>
      <c r="G752" s="29"/>
      <c r="H752" s="135"/>
      <c r="I752" s="1"/>
      <c r="J752" s="1"/>
      <c r="K752" s="29"/>
      <c r="L752" s="1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</row>
    <row r="753" spans="1:26" ht="12.75" customHeight="1" x14ac:dyDescent="0.2">
      <c r="A753" s="29"/>
      <c r="B753" s="29"/>
      <c r="C753" s="29"/>
      <c r="D753" s="29"/>
      <c r="E753" s="29"/>
      <c r="F753" s="29"/>
      <c r="G753" s="29"/>
      <c r="H753" s="135"/>
      <c r="I753" s="1"/>
      <c r="J753" s="1"/>
      <c r="K753" s="29"/>
      <c r="L753" s="1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</row>
    <row r="754" spans="1:26" ht="12.75" customHeight="1" x14ac:dyDescent="0.2">
      <c r="A754" s="29"/>
      <c r="B754" s="29"/>
      <c r="C754" s="29"/>
      <c r="D754" s="29"/>
      <c r="E754" s="29"/>
      <c r="F754" s="29"/>
      <c r="G754" s="29"/>
      <c r="H754" s="135"/>
      <c r="I754" s="1"/>
      <c r="J754" s="1"/>
      <c r="K754" s="29"/>
      <c r="L754" s="1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</row>
    <row r="755" spans="1:26" ht="12.75" customHeight="1" x14ac:dyDescent="0.2">
      <c r="A755" s="29"/>
      <c r="B755" s="29"/>
      <c r="C755" s="29"/>
      <c r="D755" s="29"/>
      <c r="E755" s="29"/>
      <c r="F755" s="29"/>
      <c r="G755" s="29"/>
      <c r="H755" s="135"/>
      <c r="I755" s="1"/>
      <c r="J755" s="1"/>
      <c r="K755" s="29"/>
      <c r="L755" s="1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</row>
    <row r="756" spans="1:26" ht="12.75" customHeight="1" x14ac:dyDescent="0.2">
      <c r="A756" s="29"/>
      <c r="B756" s="29"/>
      <c r="C756" s="29"/>
      <c r="D756" s="29"/>
      <c r="E756" s="29"/>
      <c r="F756" s="29"/>
      <c r="G756" s="29"/>
      <c r="H756" s="135"/>
      <c r="I756" s="1"/>
      <c r="J756" s="1"/>
      <c r="K756" s="29"/>
      <c r="L756" s="1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</row>
    <row r="757" spans="1:26" ht="12.75" customHeight="1" x14ac:dyDescent="0.2">
      <c r="A757" s="29"/>
      <c r="B757" s="29"/>
      <c r="C757" s="29"/>
      <c r="D757" s="29"/>
      <c r="E757" s="29"/>
      <c r="F757" s="29"/>
      <c r="G757" s="29"/>
      <c r="H757" s="135"/>
      <c r="I757" s="1"/>
      <c r="J757" s="1"/>
      <c r="K757" s="29"/>
      <c r="L757" s="1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</row>
    <row r="758" spans="1:26" ht="12.75" customHeight="1" x14ac:dyDescent="0.2">
      <c r="A758" s="29"/>
      <c r="B758" s="29"/>
      <c r="C758" s="29"/>
      <c r="D758" s="29"/>
      <c r="E758" s="29"/>
      <c r="F758" s="29"/>
      <c r="G758" s="29"/>
      <c r="H758" s="135"/>
      <c r="I758" s="1"/>
      <c r="J758" s="1"/>
      <c r="K758" s="29"/>
      <c r="L758" s="1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</row>
    <row r="759" spans="1:26" ht="12.75" customHeight="1" x14ac:dyDescent="0.2">
      <c r="A759" s="29"/>
      <c r="B759" s="29"/>
      <c r="C759" s="29"/>
      <c r="D759" s="29"/>
      <c r="E759" s="29"/>
      <c r="F759" s="29"/>
      <c r="G759" s="29"/>
      <c r="H759" s="135"/>
      <c r="I759" s="1"/>
      <c r="J759" s="1"/>
      <c r="K759" s="29"/>
      <c r="L759" s="1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</row>
    <row r="760" spans="1:26" ht="12.75" customHeight="1" x14ac:dyDescent="0.2">
      <c r="A760" s="29"/>
      <c r="B760" s="29"/>
      <c r="C760" s="29"/>
      <c r="D760" s="29"/>
      <c r="E760" s="29"/>
      <c r="F760" s="29"/>
      <c r="G760" s="29"/>
      <c r="H760" s="135"/>
      <c r="I760" s="1"/>
      <c r="J760" s="1"/>
      <c r="K760" s="29"/>
      <c r="L760" s="1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</row>
    <row r="761" spans="1:26" ht="12.75" customHeight="1" x14ac:dyDescent="0.2">
      <c r="A761" s="29"/>
      <c r="B761" s="29"/>
      <c r="C761" s="29"/>
      <c r="D761" s="29"/>
      <c r="E761" s="29"/>
      <c r="F761" s="29"/>
      <c r="G761" s="29"/>
      <c r="H761" s="135"/>
      <c r="I761" s="1"/>
      <c r="J761" s="1"/>
      <c r="K761" s="29"/>
      <c r="L761" s="1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</row>
    <row r="762" spans="1:26" ht="12.75" customHeight="1" x14ac:dyDescent="0.2">
      <c r="A762" s="29"/>
      <c r="B762" s="29"/>
      <c r="C762" s="29"/>
      <c r="D762" s="29"/>
      <c r="E762" s="29"/>
      <c r="F762" s="29"/>
      <c r="G762" s="29"/>
      <c r="H762" s="135"/>
      <c r="I762" s="1"/>
      <c r="J762" s="1"/>
      <c r="K762" s="29"/>
      <c r="L762" s="1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</row>
    <row r="763" spans="1:26" ht="12.75" customHeight="1" x14ac:dyDescent="0.2">
      <c r="A763" s="29"/>
      <c r="B763" s="29"/>
      <c r="C763" s="29"/>
      <c r="D763" s="29"/>
      <c r="E763" s="29"/>
      <c r="F763" s="29"/>
      <c r="G763" s="29"/>
      <c r="H763" s="135"/>
      <c r="I763" s="1"/>
      <c r="J763" s="1"/>
      <c r="K763" s="29"/>
      <c r="L763" s="1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</row>
    <row r="764" spans="1:26" ht="12.75" customHeight="1" x14ac:dyDescent="0.2">
      <c r="A764" s="29"/>
      <c r="B764" s="29"/>
      <c r="C764" s="29"/>
      <c r="D764" s="29"/>
      <c r="E764" s="29"/>
      <c r="F764" s="29"/>
      <c r="G764" s="29"/>
      <c r="H764" s="135"/>
      <c r="I764" s="1"/>
      <c r="J764" s="1"/>
      <c r="K764" s="29"/>
      <c r="L764" s="1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</row>
    <row r="765" spans="1:26" ht="12.75" customHeight="1" x14ac:dyDescent="0.2">
      <c r="A765" s="29"/>
      <c r="B765" s="29"/>
      <c r="C765" s="29"/>
      <c r="D765" s="29"/>
      <c r="E765" s="29"/>
      <c r="F765" s="29"/>
      <c r="G765" s="29"/>
      <c r="H765" s="135"/>
      <c r="I765" s="1"/>
      <c r="J765" s="1"/>
      <c r="K765" s="29"/>
      <c r="L765" s="1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</row>
    <row r="766" spans="1:26" ht="12.75" customHeight="1" x14ac:dyDescent="0.2">
      <c r="A766" s="29"/>
      <c r="B766" s="29"/>
      <c r="C766" s="29"/>
      <c r="D766" s="29"/>
      <c r="E766" s="29"/>
      <c r="F766" s="29"/>
      <c r="G766" s="29"/>
      <c r="H766" s="135"/>
      <c r="I766" s="1"/>
      <c r="J766" s="1"/>
      <c r="K766" s="29"/>
      <c r="L766" s="1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</row>
    <row r="767" spans="1:26" ht="12.75" customHeight="1" x14ac:dyDescent="0.2">
      <c r="A767" s="29"/>
      <c r="B767" s="29"/>
      <c r="C767" s="29"/>
      <c r="D767" s="29"/>
      <c r="E767" s="29"/>
      <c r="F767" s="29"/>
      <c r="G767" s="29"/>
      <c r="H767" s="135"/>
      <c r="I767" s="1"/>
      <c r="J767" s="1"/>
      <c r="K767" s="29"/>
      <c r="L767" s="1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</row>
    <row r="768" spans="1:26" ht="12.75" customHeight="1" x14ac:dyDescent="0.2">
      <c r="A768" s="29"/>
      <c r="B768" s="29"/>
      <c r="C768" s="29"/>
      <c r="D768" s="29"/>
      <c r="E768" s="29"/>
      <c r="F768" s="29"/>
      <c r="G768" s="29"/>
      <c r="H768" s="135"/>
      <c r="I768" s="1"/>
      <c r="J768" s="1"/>
      <c r="K768" s="29"/>
      <c r="L768" s="1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</row>
    <row r="769" spans="1:26" ht="12.75" customHeight="1" x14ac:dyDescent="0.2">
      <c r="A769" s="29"/>
      <c r="B769" s="29"/>
      <c r="C769" s="29"/>
      <c r="D769" s="29"/>
      <c r="E769" s="29"/>
      <c r="F769" s="29"/>
      <c r="G769" s="29"/>
      <c r="H769" s="135"/>
      <c r="I769" s="1"/>
      <c r="J769" s="1"/>
      <c r="K769" s="29"/>
      <c r="L769" s="1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</row>
    <row r="770" spans="1:26" ht="12.75" customHeight="1" x14ac:dyDescent="0.2">
      <c r="A770" s="29"/>
      <c r="B770" s="29"/>
      <c r="C770" s="29"/>
      <c r="D770" s="29"/>
      <c r="E770" s="29"/>
      <c r="F770" s="29"/>
      <c r="G770" s="29"/>
      <c r="H770" s="135"/>
      <c r="I770" s="1"/>
      <c r="J770" s="1"/>
      <c r="K770" s="29"/>
      <c r="L770" s="1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</row>
    <row r="771" spans="1:26" ht="12.75" customHeight="1" x14ac:dyDescent="0.2">
      <c r="A771" s="29"/>
      <c r="B771" s="29"/>
      <c r="C771" s="29"/>
      <c r="D771" s="29"/>
      <c r="E771" s="29"/>
      <c r="F771" s="29"/>
      <c r="G771" s="29"/>
      <c r="H771" s="135"/>
      <c r="I771" s="1"/>
      <c r="J771" s="1"/>
      <c r="K771" s="29"/>
      <c r="L771" s="1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</row>
    <row r="772" spans="1:26" ht="12.75" customHeight="1" x14ac:dyDescent="0.2">
      <c r="A772" s="29"/>
      <c r="B772" s="29"/>
      <c r="C772" s="29"/>
      <c r="D772" s="29"/>
      <c r="E772" s="29"/>
      <c r="F772" s="29"/>
      <c r="G772" s="29"/>
      <c r="H772" s="135"/>
      <c r="I772" s="1"/>
      <c r="J772" s="1"/>
      <c r="K772" s="29"/>
      <c r="L772" s="1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</row>
    <row r="773" spans="1:26" ht="12.75" customHeight="1" x14ac:dyDescent="0.2">
      <c r="A773" s="29"/>
      <c r="B773" s="29"/>
      <c r="C773" s="29"/>
      <c r="D773" s="29"/>
      <c r="E773" s="29"/>
      <c r="F773" s="29"/>
      <c r="G773" s="29"/>
      <c r="H773" s="135"/>
      <c r="I773" s="1"/>
      <c r="J773" s="1"/>
      <c r="K773" s="29"/>
      <c r="L773" s="1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</row>
    <row r="774" spans="1:26" ht="12.75" customHeight="1" x14ac:dyDescent="0.2">
      <c r="A774" s="29"/>
      <c r="B774" s="29"/>
      <c r="C774" s="29"/>
      <c r="D774" s="29"/>
      <c r="E774" s="29"/>
      <c r="F774" s="29"/>
      <c r="G774" s="29"/>
      <c r="H774" s="135"/>
      <c r="I774" s="1"/>
      <c r="J774" s="1"/>
      <c r="K774" s="29"/>
      <c r="L774" s="1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</row>
    <row r="775" spans="1:26" ht="12.75" customHeight="1" x14ac:dyDescent="0.2">
      <c r="A775" s="29"/>
      <c r="B775" s="29"/>
      <c r="C775" s="29"/>
      <c r="D775" s="29"/>
      <c r="E775" s="29"/>
      <c r="F775" s="29"/>
      <c r="G775" s="29"/>
      <c r="H775" s="135"/>
      <c r="I775" s="1"/>
      <c r="J775" s="1"/>
      <c r="K775" s="29"/>
      <c r="L775" s="1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</row>
    <row r="776" spans="1:26" ht="12.75" customHeight="1" x14ac:dyDescent="0.2">
      <c r="A776" s="29"/>
      <c r="B776" s="29"/>
      <c r="C776" s="29"/>
      <c r="D776" s="29"/>
      <c r="E776" s="29"/>
      <c r="F776" s="29"/>
      <c r="G776" s="29"/>
      <c r="H776" s="135"/>
      <c r="I776" s="1"/>
      <c r="J776" s="1"/>
      <c r="K776" s="29"/>
      <c r="L776" s="1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</row>
    <row r="777" spans="1:26" ht="12.75" customHeight="1" x14ac:dyDescent="0.2">
      <c r="A777" s="29"/>
      <c r="B777" s="29"/>
      <c r="C777" s="29"/>
      <c r="D777" s="29"/>
      <c r="E777" s="29"/>
      <c r="F777" s="29"/>
      <c r="G777" s="29"/>
      <c r="H777" s="135"/>
      <c r="I777" s="1"/>
      <c r="J777" s="1"/>
      <c r="K777" s="29"/>
      <c r="L777" s="1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</row>
    <row r="778" spans="1:26" ht="12.75" customHeight="1" x14ac:dyDescent="0.2">
      <c r="A778" s="29"/>
      <c r="B778" s="29"/>
      <c r="C778" s="29"/>
      <c r="D778" s="29"/>
      <c r="E778" s="29"/>
      <c r="F778" s="29"/>
      <c r="G778" s="29"/>
      <c r="H778" s="135"/>
      <c r="I778" s="1"/>
      <c r="J778" s="1"/>
      <c r="K778" s="29"/>
      <c r="L778" s="1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</row>
    <row r="779" spans="1:26" ht="12.75" customHeight="1" x14ac:dyDescent="0.2">
      <c r="A779" s="29"/>
      <c r="B779" s="29"/>
      <c r="C779" s="29"/>
      <c r="D779" s="29"/>
      <c r="E779" s="29"/>
      <c r="F779" s="29"/>
      <c r="G779" s="29"/>
      <c r="H779" s="135"/>
      <c r="I779" s="1"/>
      <c r="J779" s="1"/>
      <c r="K779" s="29"/>
      <c r="L779" s="1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</row>
    <row r="780" spans="1:26" ht="12.75" customHeight="1" x14ac:dyDescent="0.2">
      <c r="A780" s="29"/>
      <c r="B780" s="29"/>
      <c r="C780" s="29"/>
      <c r="D780" s="29"/>
      <c r="E780" s="29"/>
      <c r="F780" s="29"/>
      <c r="G780" s="29"/>
      <c r="H780" s="135"/>
      <c r="I780" s="1"/>
      <c r="J780" s="1"/>
      <c r="K780" s="29"/>
      <c r="L780" s="1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</row>
    <row r="781" spans="1:26" ht="12.75" customHeight="1" x14ac:dyDescent="0.2">
      <c r="A781" s="29"/>
      <c r="B781" s="29"/>
      <c r="C781" s="29"/>
      <c r="D781" s="29"/>
      <c r="E781" s="29"/>
      <c r="F781" s="29"/>
      <c r="G781" s="29"/>
      <c r="H781" s="135"/>
      <c r="I781" s="1"/>
      <c r="J781" s="1"/>
      <c r="K781" s="29"/>
      <c r="L781" s="1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</row>
    <row r="782" spans="1:26" ht="12.75" customHeight="1" x14ac:dyDescent="0.2">
      <c r="A782" s="29"/>
      <c r="B782" s="29"/>
      <c r="C782" s="29"/>
      <c r="D782" s="29"/>
      <c r="E782" s="29"/>
      <c r="F782" s="29"/>
      <c r="G782" s="29"/>
      <c r="H782" s="135"/>
      <c r="I782" s="1"/>
      <c r="J782" s="1"/>
      <c r="K782" s="29"/>
      <c r="L782" s="1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</row>
    <row r="783" spans="1:26" ht="12.75" customHeight="1" x14ac:dyDescent="0.2">
      <c r="A783" s="29"/>
      <c r="B783" s="29"/>
      <c r="C783" s="29"/>
      <c r="D783" s="29"/>
      <c r="E783" s="29"/>
      <c r="F783" s="29"/>
      <c r="G783" s="29"/>
      <c r="H783" s="135"/>
      <c r="I783" s="1"/>
      <c r="J783" s="1"/>
      <c r="K783" s="29"/>
      <c r="L783" s="1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</row>
    <row r="784" spans="1:26" ht="12.75" customHeight="1" x14ac:dyDescent="0.2">
      <c r="A784" s="29"/>
      <c r="B784" s="29"/>
      <c r="C784" s="29"/>
      <c r="D784" s="29"/>
      <c r="E784" s="29"/>
      <c r="F784" s="29"/>
      <c r="G784" s="29"/>
      <c r="H784" s="135"/>
      <c r="I784" s="1"/>
      <c r="J784" s="1"/>
      <c r="K784" s="29"/>
      <c r="L784" s="1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</row>
    <row r="785" spans="1:26" ht="12.75" customHeight="1" x14ac:dyDescent="0.2">
      <c r="A785" s="29"/>
      <c r="B785" s="29"/>
      <c r="C785" s="29"/>
      <c r="D785" s="29"/>
      <c r="E785" s="29"/>
      <c r="F785" s="29"/>
      <c r="G785" s="29"/>
      <c r="H785" s="135"/>
      <c r="I785" s="1"/>
      <c r="J785" s="1"/>
      <c r="K785" s="29"/>
      <c r="L785" s="1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</row>
    <row r="786" spans="1:26" ht="12.75" customHeight="1" x14ac:dyDescent="0.2">
      <c r="A786" s="29"/>
      <c r="B786" s="29"/>
      <c r="C786" s="29"/>
      <c r="D786" s="29"/>
      <c r="E786" s="29"/>
      <c r="F786" s="29"/>
      <c r="G786" s="29"/>
      <c r="H786" s="135"/>
      <c r="I786" s="1"/>
      <c r="J786" s="1"/>
      <c r="K786" s="29"/>
      <c r="L786" s="1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</row>
    <row r="787" spans="1:26" ht="12.75" customHeight="1" x14ac:dyDescent="0.2">
      <c r="A787" s="29"/>
      <c r="B787" s="29"/>
      <c r="C787" s="29"/>
      <c r="D787" s="29"/>
      <c r="E787" s="29"/>
      <c r="F787" s="29"/>
      <c r="G787" s="29"/>
      <c r="H787" s="135"/>
      <c r="I787" s="1"/>
      <c r="J787" s="1"/>
      <c r="K787" s="29"/>
      <c r="L787" s="1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</row>
    <row r="788" spans="1:26" ht="12.75" customHeight="1" x14ac:dyDescent="0.2">
      <c r="A788" s="29"/>
      <c r="B788" s="29"/>
      <c r="C788" s="29"/>
      <c r="D788" s="29"/>
      <c r="E788" s="29"/>
      <c r="F788" s="29"/>
      <c r="G788" s="29"/>
      <c r="H788" s="135"/>
      <c r="I788" s="1"/>
      <c r="J788" s="1"/>
      <c r="K788" s="29"/>
      <c r="L788" s="1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</row>
    <row r="789" spans="1:26" ht="12.75" customHeight="1" x14ac:dyDescent="0.2">
      <c r="A789" s="29"/>
      <c r="B789" s="29"/>
      <c r="C789" s="29"/>
      <c r="D789" s="29"/>
      <c r="E789" s="29"/>
      <c r="F789" s="29"/>
      <c r="G789" s="29"/>
      <c r="H789" s="135"/>
      <c r="I789" s="1"/>
      <c r="J789" s="1"/>
      <c r="K789" s="29"/>
      <c r="L789" s="1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</row>
    <row r="790" spans="1:26" ht="12.75" customHeight="1" x14ac:dyDescent="0.2">
      <c r="A790" s="29"/>
      <c r="B790" s="29"/>
      <c r="C790" s="29"/>
      <c r="D790" s="29"/>
      <c r="E790" s="29"/>
      <c r="F790" s="29"/>
      <c r="G790" s="29"/>
      <c r="H790" s="135"/>
      <c r="I790" s="1"/>
      <c r="J790" s="1"/>
      <c r="K790" s="29"/>
      <c r="L790" s="1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</row>
    <row r="791" spans="1:26" ht="12.75" customHeight="1" x14ac:dyDescent="0.2">
      <c r="A791" s="29"/>
      <c r="B791" s="29"/>
      <c r="C791" s="29"/>
      <c r="D791" s="29"/>
      <c r="E791" s="29"/>
      <c r="F791" s="29"/>
      <c r="G791" s="29"/>
      <c r="H791" s="135"/>
      <c r="I791" s="1"/>
      <c r="J791" s="1"/>
      <c r="K791" s="29"/>
      <c r="L791" s="1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</row>
    <row r="792" spans="1:26" ht="12.75" customHeight="1" x14ac:dyDescent="0.2">
      <c r="A792" s="29"/>
      <c r="B792" s="29"/>
      <c r="C792" s="29"/>
      <c r="D792" s="29"/>
      <c r="E792" s="29"/>
      <c r="F792" s="29"/>
      <c r="G792" s="29"/>
      <c r="H792" s="135"/>
      <c r="I792" s="1"/>
      <c r="J792" s="1"/>
      <c r="K792" s="29"/>
      <c r="L792" s="1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</row>
    <row r="793" spans="1:26" ht="12.75" customHeight="1" x14ac:dyDescent="0.2">
      <c r="A793" s="29"/>
      <c r="B793" s="29"/>
      <c r="C793" s="29"/>
      <c r="D793" s="29"/>
      <c r="E793" s="29"/>
      <c r="F793" s="29"/>
      <c r="G793" s="29"/>
      <c r="H793" s="135"/>
      <c r="I793" s="1"/>
      <c r="J793" s="1"/>
      <c r="K793" s="29"/>
      <c r="L793" s="1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</row>
    <row r="794" spans="1:26" ht="12.75" customHeight="1" x14ac:dyDescent="0.2">
      <c r="A794" s="29"/>
      <c r="B794" s="29"/>
      <c r="C794" s="29"/>
      <c r="D794" s="29"/>
      <c r="E794" s="29"/>
      <c r="F794" s="29"/>
      <c r="G794" s="29"/>
      <c r="H794" s="135"/>
      <c r="I794" s="1"/>
      <c r="J794" s="1"/>
      <c r="K794" s="29"/>
      <c r="L794" s="1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</row>
    <row r="795" spans="1:26" ht="12.75" customHeight="1" x14ac:dyDescent="0.2">
      <c r="A795" s="29"/>
      <c r="B795" s="29"/>
      <c r="C795" s="29"/>
      <c r="D795" s="29"/>
      <c r="E795" s="29"/>
      <c r="F795" s="29"/>
      <c r="G795" s="29"/>
      <c r="H795" s="135"/>
      <c r="I795" s="1"/>
      <c r="J795" s="1"/>
      <c r="K795" s="29"/>
      <c r="L795" s="1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</row>
    <row r="796" spans="1:26" ht="12.75" customHeight="1" x14ac:dyDescent="0.2">
      <c r="A796" s="29"/>
      <c r="B796" s="29"/>
      <c r="C796" s="29"/>
      <c r="D796" s="29"/>
      <c r="E796" s="29"/>
      <c r="F796" s="29"/>
      <c r="G796" s="29"/>
      <c r="H796" s="135"/>
      <c r="I796" s="1"/>
      <c r="J796" s="1"/>
      <c r="K796" s="29"/>
      <c r="L796" s="1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</row>
    <row r="797" spans="1:26" ht="12.75" customHeight="1" x14ac:dyDescent="0.2">
      <c r="A797" s="29"/>
      <c r="B797" s="29"/>
      <c r="C797" s="29"/>
      <c r="D797" s="29"/>
      <c r="E797" s="29"/>
      <c r="F797" s="29"/>
      <c r="G797" s="29"/>
      <c r="H797" s="135"/>
      <c r="I797" s="1"/>
      <c r="J797" s="1"/>
      <c r="K797" s="29"/>
      <c r="L797" s="1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</row>
    <row r="798" spans="1:26" ht="12.75" customHeight="1" x14ac:dyDescent="0.2">
      <c r="A798" s="29"/>
      <c r="B798" s="29"/>
      <c r="C798" s="29"/>
      <c r="D798" s="29"/>
      <c r="E798" s="29"/>
      <c r="F798" s="29"/>
      <c r="G798" s="29"/>
      <c r="H798" s="135"/>
      <c r="I798" s="1"/>
      <c r="J798" s="1"/>
      <c r="K798" s="29"/>
      <c r="L798" s="1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</row>
    <row r="799" spans="1:26" ht="12.75" customHeight="1" x14ac:dyDescent="0.2">
      <c r="A799" s="29"/>
      <c r="B799" s="29"/>
      <c r="C799" s="29"/>
      <c r="D799" s="29"/>
      <c r="E799" s="29"/>
      <c r="F799" s="29"/>
      <c r="G799" s="29"/>
      <c r="H799" s="135"/>
      <c r="I799" s="1"/>
      <c r="J799" s="1"/>
      <c r="K799" s="29"/>
      <c r="L799" s="1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</row>
    <row r="800" spans="1:26" ht="12.75" customHeight="1" x14ac:dyDescent="0.2">
      <c r="A800" s="29"/>
      <c r="B800" s="29"/>
      <c r="C800" s="29"/>
      <c r="D800" s="29"/>
      <c r="E800" s="29"/>
      <c r="F800" s="29"/>
      <c r="G800" s="29"/>
      <c r="H800" s="135"/>
      <c r="I800" s="1"/>
      <c r="J800" s="1"/>
      <c r="K800" s="29"/>
      <c r="L800" s="1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</row>
    <row r="801" spans="1:26" ht="12.75" customHeight="1" x14ac:dyDescent="0.2">
      <c r="A801" s="29"/>
      <c r="B801" s="29"/>
      <c r="C801" s="29"/>
      <c r="D801" s="29"/>
      <c r="E801" s="29"/>
      <c r="F801" s="29"/>
      <c r="G801" s="29"/>
      <c r="H801" s="135"/>
      <c r="I801" s="1"/>
      <c r="J801" s="1"/>
      <c r="K801" s="29"/>
      <c r="L801" s="1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</row>
    <row r="802" spans="1:26" ht="12.75" customHeight="1" x14ac:dyDescent="0.2">
      <c r="A802" s="29"/>
      <c r="B802" s="29"/>
      <c r="C802" s="29"/>
      <c r="D802" s="29"/>
      <c r="E802" s="29"/>
      <c r="F802" s="29"/>
      <c r="G802" s="29"/>
      <c r="H802" s="135"/>
      <c r="I802" s="1"/>
      <c r="J802" s="1"/>
      <c r="K802" s="29"/>
      <c r="L802" s="1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</row>
    <row r="803" spans="1:26" ht="12.75" customHeight="1" x14ac:dyDescent="0.2">
      <c r="A803" s="29"/>
      <c r="B803" s="29"/>
      <c r="C803" s="29"/>
      <c r="D803" s="29"/>
      <c r="E803" s="29"/>
      <c r="F803" s="29"/>
      <c r="G803" s="29"/>
      <c r="H803" s="135"/>
      <c r="I803" s="1"/>
      <c r="J803" s="1"/>
      <c r="K803" s="29"/>
      <c r="L803" s="1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</row>
    <row r="804" spans="1:26" ht="12.75" customHeight="1" x14ac:dyDescent="0.2">
      <c r="A804" s="29"/>
      <c r="B804" s="29"/>
      <c r="C804" s="29"/>
      <c r="D804" s="29"/>
      <c r="E804" s="29"/>
      <c r="F804" s="29"/>
      <c r="G804" s="29"/>
      <c r="H804" s="135"/>
      <c r="I804" s="1"/>
      <c r="J804" s="1"/>
      <c r="K804" s="29"/>
      <c r="L804" s="1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</row>
    <row r="805" spans="1:26" ht="12.75" customHeight="1" x14ac:dyDescent="0.2">
      <c r="A805" s="29"/>
      <c r="B805" s="29"/>
      <c r="C805" s="29"/>
      <c r="D805" s="29"/>
      <c r="E805" s="29"/>
      <c r="F805" s="29"/>
      <c r="G805" s="29"/>
      <c r="H805" s="135"/>
      <c r="I805" s="1"/>
      <c r="J805" s="1"/>
      <c r="K805" s="29"/>
      <c r="L805" s="1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</row>
    <row r="806" spans="1:26" ht="12.75" customHeight="1" x14ac:dyDescent="0.2">
      <c r="A806" s="29"/>
      <c r="B806" s="29"/>
      <c r="C806" s="29"/>
      <c r="D806" s="29"/>
      <c r="E806" s="29"/>
      <c r="F806" s="29"/>
      <c r="G806" s="29"/>
      <c r="H806" s="135"/>
      <c r="I806" s="1"/>
      <c r="J806" s="1"/>
      <c r="K806" s="29"/>
      <c r="L806" s="1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</row>
    <row r="807" spans="1:26" ht="12.75" customHeight="1" x14ac:dyDescent="0.2">
      <c r="A807" s="29"/>
      <c r="B807" s="29"/>
      <c r="C807" s="29"/>
      <c r="D807" s="29"/>
      <c r="E807" s="29"/>
      <c r="F807" s="29"/>
      <c r="G807" s="29"/>
      <c r="H807" s="135"/>
      <c r="I807" s="1"/>
      <c r="J807" s="1"/>
      <c r="K807" s="29"/>
      <c r="L807" s="1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</row>
    <row r="808" spans="1:26" ht="12.75" customHeight="1" x14ac:dyDescent="0.2">
      <c r="A808" s="29"/>
      <c r="B808" s="29"/>
      <c r="C808" s="29"/>
      <c r="D808" s="29"/>
      <c r="E808" s="29"/>
      <c r="F808" s="29"/>
      <c r="G808" s="29"/>
      <c r="H808" s="135"/>
      <c r="I808" s="1"/>
      <c r="J808" s="1"/>
      <c r="K808" s="29"/>
      <c r="L808" s="1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</row>
    <row r="809" spans="1:26" ht="12.75" customHeight="1" x14ac:dyDescent="0.2">
      <c r="A809" s="29"/>
      <c r="B809" s="29"/>
      <c r="C809" s="29"/>
      <c r="D809" s="29"/>
      <c r="E809" s="29"/>
      <c r="F809" s="29"/>
      <c r="G809" s="29"/>
      <c r="H809" s="135"/>
      <c r="I809" s="1"/>
      <c r="J809" s="1"/>
      <c r="K809" s="29"/>
      <c r="L809" s="1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</row>
    <row r="810" spans="1:26" ht="12.75" customHeight="1" x14ac:dyDescent="0.2">
      <c r="A810" s="29"/>
      <c r="B810" s="29"/>
      <c r="C810" s="29"/>
      <c r="D810" s="29"/>
      <c r="E810" s="29"/>
      <c r="F810" s="29"/>
      <c r="G810" s="29"/>
      <c r="H810" s="135"/>
      <c r="I810" s="1"/>
      <c r="J810" s="1"/>
      <c r="K810" s="29"/>
      <c r="L810" s="1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</row>
    <row r="811" spans="1:26" ht="12.75" customHeight="1" x14ac:dyDescent="0.2">
      <c r="A811" s="29"/>
      <c r="B811" s="29"/>
      <c r="C811" s="29"/>
      <c r="D811" s="29"/>
      <c r="E811" s="29"/>
      <c r="F811" s="29"/>
      <c r="G811" s="29"/>
      <c r="H811" s="135"/>
      <c r="I811" s="1"/>
      <c r="J811" s="1"/>
      <c r="K811" s="29"/>
      <c r="L811" s="1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</row>
    <row r="812" spans="1:26" ht="12.75" customHeight="1" x14ac:dyDescent="0.2">
      <c r="A812" s="29"/>
      <c r="B812" s="29"/>
      <c r="C812" s="29"/>
      <c r="D812" s="29"/>
      <c r="E812" s="29"/>
      <c r="F812" s="29"/>
      <c r="G812" s="29"/>
      <c r="H812" s="135"/>
      <c r="I812" s="1"/>
      <c r="J812" s="1"/>
      <c r="K812" s="29"/>
      <c r="L812" s="1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</row>
    <row r="813" spans="1:26" ht="12.75" customHeight="1" x14ac:dyDescent="0.2">
      <c r="A813" s="29"/>
      <c r="B813" s="29"/>
      <c r="C813" s="29"/>
      <c r="D813" s="29"/>
      <c r="E813" s="29"/>
      <c r="F813" s="29"/>
      <c r="G813" s="29"/>
      <c r="H813" s="135"/>
      <c r="I813" s="1"/>
      <c r="J813" s="1"/>
      <c r="K813" s="29"/>
      <c r="L813" s="1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</row>
    <row r="814" spans="1:26" ht="12.75" customHeight="1" x14ac:dyDescent="0.2">
      <c r="A814" s="29"/>
      <c r="B814" s="29"/>
      <c r="C814" s="29"/>
      <c r="D814" s="29"/>
      <c r="E814" s="29"/>
      <c r="F814" s="29"/>
      <c r="G814" s="29"/>
      <c r="H814" s="135"/>
      <c r="I814" s="1"/>
      <c r="J814" s="1"/>
      <c r="K814" s="29"/>
      <c r="L814" s="1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</row>
    <row r="815" spans="1:26" ht="12.75" customHeight="1" x14ac:dyDescent="0.2">
      <c r="A815" s="29"/>
      <c r="B815" s="29"/>
      <c r="C815" s="29"/>
      <c r="D815" s="29"/>
      <c r="E815" s="29"/>
      <c r="F815" s="29"/>
      <c r="G815" s="29"/>
      <c r="H815" s="135"/>
      <c r="I815" s="1"/>
      <c r="J815" s="1"/>
      <c r="K815" s="29"/>
      <c r="L815" s="1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</row>
    <row r="816" spans="1:26" ht="12.75" customHeight="1" x14ac:dyDescent="0.2">
      <c r="A816" s="29"/>
      <c r="B816" s="29"/>
      <c r="C816" s="29"/>
      <c r="D816" s="29"/>
      <c r="E816" s="29"/>
      <c r="F816" s="29"/>
      <c r="G816" s="29"/>
      <c r="H816" s="135"/>
      <c r="I816" s="1"/>
      <c r="J816" s="1"/>
      <c r="K816" s="29"/>
      <c r="L816" s="1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</row>
    <row r="817" spans="1:26" ht="12.75" customHeight="1" x14ac:dyDescent="0.2">
      <c r="A817" s="29"/>
      <c r="B817" s="29"/>
      <c r="C817" s="29"/>
      <c r="D817" s="29"/>
      <c r="E817" s="29"/>
      <c r="F817" s="29"/>
      <c r="G817" s="29"/>
      <c r="H817" s="135"/>
      <c r="I817" s="1"/>
      <c r="J817" s="1"/>
      <c r="K817" s="29"/>
      <c r="L817" s="1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</row>
    <row r="818" spans="1:26" ht="12.75" customHeight="1" x14ac:dyDescent="0.2">
      <c r="A818" s="29"/>
      <c r="B818" s="29"/>
      <c r="C818" s="29"/>
      <c r="D818" s="29"/>
      <c r="E818" s="29"/>
      <c r="F818" s="29"/>
      <c r="G818" s="29"/>
      <c r="H818" s="135"/>
      <c r="I818" s="1"/>
      <c r="J818" s="1"/>
      <c r="K818" s="29"/>
      <c r="L818" s="1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</row>
    <row r="819" spans="1:26" ht="12.75" customHeight="1" x14ac:dyDescent="0.2">
      <c r="A819" s="29"/>
      <c r="B819" s="29"/>
      <c r="C819" s="29"/>
      <c r="D819" s="29"/>
      <c r="E819" s="29"/>
      <c r="F819" s="29"/>
      <c r="G819" s="29"/>
      <c r="H819" s="135"/>
      <c r="I819" s="1"/>
      <c r="J819" s="1"/>
      <c r="K819" s="29"/>
      <c r="L819" s="1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</row>
    <row r="820" spans="1:26" ht="12.75" customHeight="1" x14ac:dyDescent="0.2">
      <c r="A820" s="29"/>
      <c r="B820" s="29"/>
      <c r="C820" s="29"/>
      <c r="D820" s="29"/>
      <c r="E820" s="29"/>
      <c r="F820" s="29"/>
      <c r="G820" s="29"/>
      <c r="H820" s="135"/>
      <c r="I820" s="1"/>
      <c r="J820" s="1"/>
      <c r="K820" s="29"/>
      <c r="L820" s="1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</row>
    <row r="821" spans="1:26" ht="12.75" customHeight="1" x14ac:dyDescent="0.2">
      <c r="A821" s="29"/>
      <c r="B821" s="29"/>
      <c r="C821" s="29"/>
      <c r="D821" s="29"/>
      <c r="E821" s="29"/>
      <c r="F821" s="29"/>
      <c r="G821" s="29"/>
      <c r="H821" s="135"/>
      <c r="I821" s="1"/>
      <c r="J821" s="1"/>
      <c r="K821" s="29"/>
      <c r="L821" s="1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</row>
    <row r="822" spans="1:26" ht="12.75" customHeight="1" x14ac:dyDescent="0.2">
      <c r="A822" s="29"/>
      <c r="B822" s="29"/>
      <c r="C822" s="29"/>
      <c r="D822" s="29"/>
      <c r="E822" s="29"/>
      <c r="F822" s="29"/>
      <c r="G822" s="29"/>
      <c r="H822" s="135"/>
      <c r="I822" s="1"/>
      <c r="J822" s="1"/>
      <c r="K822" s="29"/>
      <c r="L822" s="1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</row>
    <row r="823" spans="1:26" ht="12.75" customHeight="1" x14ac:dyDescent="0.2">
      <c r="A823" s="29"/>
      <c r="B823" s="29"/>
      <c r="C823" s="29"/>
      <c r="D823" s="29"/>
      <c r="E823" s="29"/>
      <c r="F823" s="29"/>
      <c r="G823" s="29"/>
      <c r="H823" s="135"/>
      <c r="I823" s="1"/>
      <c r="J823" s="1"/>
      <c r="K823" s="29"/>
      <c r="L823" s="1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</row>
    <row r="824" spans="1:26" ht="12.75" customHeight="1" x14ac:dyDescent="0.2">
      <c r="A824" s="29"/>
      <c r="B824" s="29"/>
      <c r="C824" s="29"/>
      <c r="D824" s="29"/>
      <c r="E824" s="29"/>
      <c r="F824" s="29"/>
      <c r="G824" s="29"/>
      <c r="H824" s="135"/>
      <c r="I824" s="1"/>
      <c r="J824" s="1"/>
      <c r="K824" s="29"/>
      <c r="L824" s="1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</row>
    <row r="825" spans="1:26" ht="12.75" customHeight="1" x14ac:dyDescent="0.2">
      <c r="A825" s="29"/>
      <c r="B825" s="29"/>
      <c r="C825" s="29"/>
      <c r="D825" s="29"/>
      <c r="E825" s="29"/>
      <c r="F825" s="29"/>
      <c r="G825" s="29"/>
      <c r="H825" s="135"/>
      <c r="I825" s="1"/>
      <c r="J825" s="1"/>
      <c r="K825" s="29"/>
      <c r="L825" s="1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</row>
    <row r="826" spans="1:26" ht="12.75" customHeight="1" x14ac:dyDescent="0.2">
      <c r="A826" s="29"/>
      <c r="B826" s="29"/>
      <c r="C826" s="29"/>
      <c r="D826" s="29"/>
      <c r="E826" s="29"/>
      <c r="F826" s="29"/>
      <c r="G826" s="29"/>
      <c r="H826" s="135"/>
      <c r="I826" s="1"/>
      <c r="J826" s="1"/>
      <c r="K826" s="29"/>
      <c r="L826" s="1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</row>
    <row r="827" spans="1:26" ht="12.75" customHeight="1" x14ac:dyDescent="0.2">
      <c r="A827" s="29"/>
      <c r="B827" s="29"/>
      <c r="C827" s="29"/>
      <c r="D827" s="29"/>
      <c r="E827" s="29"/>
      <c r="F827" s="29"/>
      <c r="G827" s="29"/>
      <c r="H827" s="135"/>
      <c r="I827" s="1"/>
      <c r="J827" s="1"/>
      <c r="K827" s="29"/>
      <c r="L827" s="1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</row>
    <row r="828" spans="1:26" ht="12.75" customHeight="1" x14ac:dyDescent="0.2">
      <c r="A828" s="29"/>
      <c r="B828" s="29"/>
      <c r="C828" s="29"/>
      <c r="D828" s="29"/>
      <c r="E828" s="29"/>
      <c r="F828" s="29"/>
      <c r="G828" s="29"/>
      <c r="H828" s="135"/>
      <c r="I828" s="1"/>
      <c r="J828" s="1"/>
      <c r="K828" s="29"/>
      <c r="L828" s="1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</row>
    <row r="829" spans="1:26" ht="12.75" customHeight="1" x14ac:dyDescent="0.2">
      <c r="A829" s="29"/>
      <c r="B829" s="29"/>
      <c r="C829" s="29"/>
      <c r="D829" s="29"/>
      <c r="E829" s="29"/>
      <c r="F829" s="29"/>
      <c r="G829" s="29"/>
      <c r="H829" s="135"/>
      <c r="I829" s="1"/>
      <c r="J829" s="1"/>
      <c r="K829" s="29"/>
      <c r="L829" s="1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</row>
    <row r="830" spans="1:26" ht="12.75" customHeight="1" x14ac:dyDescent="0.2">
      <c r="A830" s="29"/>
      <c r="B830" s="29"/>
      <c r="C830" s="29"/>
      <c r="D830" s="29"/>
      <c r="E830" s="29"/>
      <c r="F830" s="29"/>
      <c r="G830" s="29"/>
      <c r="H830" s="135"/>
      <c r="I830" s="1"/>
      <c r="J830" s="1"/>
      <c r="K830" s="29"/>
      <c r="L830" s="1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</row>
    <row r="831" spans="1:26" ht="12.75" customHeight="1" x14ac:dyDescent="0.2">
      <c r="A831" s="29"/>
      <c r="B831" s="29"/>
      <c r="C831" s="29"/>
      <c r="D831" s="29"/>
      <c r="E831" s="29"/>
      <c r="F831" s="29"/>
      <c r="G831" s="29"/>
      <c r="H831" s="135"/>
      <c r="I831" s="1"/>
      <c r="J831" s="1"/>
      <c r="K831" s="29"/>
      <c r="L831" s="1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</row>
    <row r="832" spans="1:26" ht="12.75" customHeight="1" x14ac:dyDescent="0.2">
      <c r="A832" s="29"/>
      <c r="B832" s="29"/>
      <c r="C832" s="29"/>
      <c r="D832" s="29"/>
      <c r="E832" s="29"/>
      <c r="F832" s="29"/>
      <c r="G832" s="29"/>
      <c r="H832" s="135"/>
      <c r="I832" s="1"/>
      <c r="J832" s="1"/>
      <c r="K832" s="29"/>
      <c r="L832" s="1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</row>
    <row r="833" spans="1:26" ht="12.75" customHeight="1" x14ac:dyDescent="0.2">
      <c r="A833" s="29"/>
      <c r="B833" s="29"/>
      <c r="C833" s="29"/>
      <c r="D833" s="29"/>
      <c r="E833" s="29"/>
      <c r="F833" s="29"/>
      <c r="G833" s="29"/>
      <c r="H833" s="135"/>
      <c r="I833" s="1"/>
      <c r="J833" s="1"/>
      <c r="K833" s="29"/>
      <c r="L833" s="1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</row>
    <row r="834" spans="1:26" ht="12.75" customHeight="1" x14ac:dyDescent="0.2">
      <c r="A834" s="29"/>
      <c r="B834" s="29"/>
      <c r="C834" s="29"/>
      <c r="D834" s="29"/>
      <c r="E834" s="29"/>
      <c r="F834" s="29"/>
      <c r="G834" s="29"/>
      <c r="H834" s="135"/>
      <c r="I834" s="1"/>
      <c r="J834" s="1"/>
      <c r="K834" s="29"/>
      <c r="L834" s="1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</row>
    <row r="835" spans="1:26" ht="12.75" customHeight="1" x14ac:dyDescent="0.2">
      <c r="A835" s="29"/>
      <c r="B835" s="29"/>
      <c r="C835" s="29"/>
      <c r="D835" s="29"/>
      <c r="E835" s="29"/>
      <c r="F835" s="29"/>
      <c r="G835" s="29"/>
      <c r="H835" s="135"/>
      <c r="I835" s="1"/>
      <c r="J835" s="1"/>
      <c r="K835" s="29"/>
      <c r="L835" s="1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</row>
    <row r="836" spans="1:26" ht="12.75" customHeight="1" x14ac:dyDescent="0.2">
      <c r="A836" s="29"/>
      <c r="B836" s="29"/>
      <c r="C836" s="29"/>
      <c r="D836" s="29"/>
      <c r="E836" s="29"/>
      <c r="F836" s="29"/>
      <c r="G836" s="29"/>
      <c r="H836" s="135"/>
      <c r="I836" s="1"/>
      <c r="J836" s="1"/>
      <c r="K836" s="29"/>
      <c r="L836" s="1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</row>
    <row r="837" spans="1:26" ht="12.75" customHeight="1" x14ac:dyDescent="0.2">
      <c r="A837" s="29"/>
      <c r="B837" s="29"/>
      <c r="C837" s="29"/>
      <c r="D837" s="29"/>
      <c r="E837" s="29"/>
      <c r="F837" s="29"/>
      <c r="G837" s="29"/>
      <c r="H837" s="135"/>
      <c r="I837" s="1"/>
      <c r="J837" s="1"/>
      <c r="K837" s="29"/>
      <c r="L837" s="1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</row>
    <row r="838" spans="1:26" ht="12.75" customHeight="1" x14ac:dyDescent="0.2">
      <c r="A838" s="29"/>
      <c r="B838" s="29"/>
      <c r="C838" s="29"/>
      <c r="D838" s="29"/>
      <c r="E838" s="29"/>
      <c r="F838" s="29"/>
      <c r="G838" s="29"/>
      <c r="H838" s="135"/>
      <c r="I838" s="1"/>
      <c r="J838" s="1"/>
      <c r="K838" s="29"/>
      <c r="L838" s="1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</row>
    <row r="839" spans="1:26" ht="12.75" customHeight="1" x14ac:dyDescent="0.2">
      <c r="A839" s="29"/>
      <c r="B839" s="29"/>
      <c r="C839" s="29"/>
      <c r="D839" s="29"/>
      <c r="E839" s="29"/>
      <c r="F839" s="29"/>
      <c r="G839" s="29"/>
      <c r="H839" s="135"/>
      <c r="I839" s="1"/>
      <c r="J839" s="1"/>
      <c r="K839" s="29"/>
      <c r="L839" s="1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</row>
    <row r="840" spans="1:26" ht="12.75" customHeight="1" x14ac:dyDescent="0.2">
      <c r="A840" s="29"/>
      <c r="B840" s="29"/>
      <c r="C840" s="29"/>
      <c r="D840" s="29"/>
      <c r="E840" s="29"/>
      <c r="F840" s="29"/>
      <c r="G840" s="29"/>
      <c r="H840" s="135"/>
      <c r="I840" s="1"/>
      <c r="J840" s="1"/>
      <c r="K840" s="29"/>
      <c r="L840" s="1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</row>
    <row r="841" spans="1:26" ht="12.75" customHeight="1" x14ac:dyDescent="0.2">
      <c r="A841" s="29"/>
      <c r="B841" s="29"/>
      <c r="C841" s="29"/>
      <c r="D841" s="29"/>
      <c r="E841" s="29"/>
      <c r="F841" s="29"/>
      <c r="G841" s="29"/>
      <c r="H841" s="135"/>
      <c r="I841" s="1"/>
      <c r="J841" s="1"/>
      <c r="K841" s="29"/>
      <c r="L841" s="1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</row>
    <row r="842" spans="1:26" ht="12.75" customHeight="1" x14ac:dyDescent="0.2">
      <c r="A842" s="29"/>
      <c r="B842" s="29"/>
      <c r="C842" s="29"/>
      <c r="D842" s="29"/>
      <c r="E842" s="29"/>
      <c r="F842" s="29"/>
      <c r="G842" s="29"/>
      <c r="H842" s="135"/>
      <c r="I842" s="1"/>
      <c r="J842" s="1"/>
      <c r="K842" s="29"/>
      <c r="L842" s="1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</row>
    <row r="843" spans="1:26" ht="12.75" customHeight="1" x14ac:dyDescent="0.2">
      <c r="A843" s="29"/>
      <c r="B843" s="29"/>
      <c r="C843" s="29"/>
      <c r="D843" s="29"/>
      <c r="E843" s="29"/>
      <c r="F843" s="29"/>
      <c r="G843" s="29"/>
      <c r="H843" s="135"/>
      <c r="I843" s="1"/>
      <c r="J843" s="1"/>
      <c r="K843" s="29"/>
      <c r="L843" s="1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</row>
    <row r="844" spans="1:26" ht="12.75" customHeight="1" x14ac:dyDescent="0.2">
      <c r="A844" s="29"/>
      <c r="B844" s="29"/>
      <c r="C844" s="29"/>
      <c r="D844" s="29"/>
      <c r="E844" s="29"/>
      <c r="F844" s="29"/>
      <c r="G844" s="29"/>
      <c r="H844" s="135"/>
      <c r="I844" s="1"/>
      <c r="J844" s="1"/>
      <c r="K844" s="29"/>
      <c r="L844" s="1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</row>
    <row r="845" spans="1:26" ht="12.75" customHeight="1" x14ac:dyDescent="0.2">
      <c r="A845" s="29"/>
      <c r="B845" s="29"/>
      <c r="C845" s="29"/>
      <c r="D845" s="29"/>
      <c r="E845" s="29"/>
      <c r="F845" s="29"/>
      <c r="G845" s="29"/>
      <c r="H845" s="135"/>
      <c r="I845" s="1"/>
      <c r="J845" s="1"/>
      <c r="K845" s="29"/>
      <c r="L845" s="1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</row>
    <row r="846" spans="1:26" ht="12.75" customHeight="1" x14ac:dyDescent="0.2">
      <c r="A846" s="29"/>
      <c r="B846" s="29"/>
      <c r="C846" s="29"/>
      <c r="D846" s="29"/>
      <c r="E846" s="29"/>
      <c r="F846" s="29"/>
      <c r="G846" s="29"/>
      <c r="H846" s="135"/>
      <c r="I846" s="1"/>
      <c r="J846" s="1"/>
      <c r="K846" s="29"/>
      <c r="L846" s="1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</row>
    <row r="847" spans="1:26" ht="12.75" customHeight="1" x14ac:dyDescent="0.2">
      <c r="A847" s="29"/>
      <c r="B847" s="29"/>
      <c r="C847" s="29"/>
      <c r="D847" s="29"/>
      <c r="E847" s="29"/>
      <c r="F847" s="29"/>
      <c r="G847" s="29"/>
      <c r="H847" s="135"/>
      <c r="I847" s="1"/>
      <c r="J847" s="1"/>
      <c r="K847" s="29"/>
      <c r="L847" s="1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</row>
    <row r="848" spans="1:26" ht="12.75" customHeight="1" x14ac:dyDescent="0.2">
      <c r="A848" s="29"/>
      <c r="B848" s="29"/>
      <c r="C848" s="29"/>
      <c r="D848" s="29"/>
      <c r="E848" s="29"/>
      <c r="F848" s="29"/>
      <c r="G848" s="29"/>
      <c r="H848" s="135"/>
      <c r="I848" s="1"/>
      <c r="J848" s="1"/>
      <c r="K848" s="29"/>
      <c r="L848" s="1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</row>
    <row r="849" spans="1:26" ht="12.75" customHeight="1" x14ac:dyDescent="0.2">
      <c r="A849" s="29"/>
      <c r="B849" s="29"/>
      <c r="C849" s="29"/>
      <c r="D849" s="29"/>
      <c r="E849" s="29"/>
      <c r="F849" s="29"/>
      <c r="G849" s="29"/>
      <c r="H849" s="135"/>
      <c r="I849" s="1"/>
      <c r="J849" s="1"/>
      <c r="K849" s="29"/>
      <c r="L849" s="1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</row>
    <row r="850" spans="1:26" ht="12.75" customHeight="1" x14ac:dyDescent="0.2">
      <c r="A850" s="29"/>
      <c r="B850" s="29"/>
      <c r="C850" s="29"/>
      <c r="D850" s="29"/>
      <c r="E850" s="29"/>
      <c r="F850" s="29"/>
      <c r="G850" s="29"/>
      <c r="H850" s="135"/>
      <c r="I850" s="1"/>
      <c r="J850" s="1"/>
      <c r="K850" s="29"/>
      <c r="L850" s="1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</row>
    <row r="851" spans="1:26" ht="12.75" customHeight="1" x14ac:dyDescent="0.2">
      <c r="A851" s="29"/>
      <c r="B851" s="29"/>
      <c r="C851" s="29"/>
      <c r="D851" s="29"/>
      <c r="E851" s="29"/>
      <c r="F851" s="29"/>
      <c r="G851" s="29"/>
      <c r="H851" s="135"/>
      <c r="I851" s="1"/>
      <c r="J851" s="1"/>
      <c r="K851" s="29"/>
      <c r="L851" s="1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</row>
    <row r="852" spans="1:26" ht="12.75" customHeight="1" x14ac:dyDescent="0.2">
      <c r="A852" s="29"/>
      <c r="B852" s="29"/>
      <c r="C852" s="29"/>
      <c r="D852" s="29"/>
      <c r="E852" s="29"/>
      <c r="F852" s="29"/>
      <c r="G852" s="29"/>
      <c r="H852" s="135"/>
      <c r="I852" s="1"/>
      <c r="J852" s="1"/>
      <c r="K852" s="29"/>
      <c r="L852" s="1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</row>
    <row r="853" spans="1:26" ht="12.75" customHeight="1" x14ac:dyDescent="0.2">
      <c r="A853" s="29"/>
      <c r="B853" s="29"/>
      <c r="C853" s="29"/>
      <c r="D853" s="29"/>
      <c r="E853" s="29"/>
      <c r="F853" s="29"/>
      <c r="G853" s="29"/>
      <c r="H853" s="135"/>
      <c r="I853" s="1"/>
      <c r="J853" s="1"/>
      <c r="K853" s="29"/>
      <c r="L853" s="1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</row>
    <row r="854" spans="1:26" ht="12.75" customHeight="1" x14ac:dyDescent="0.2">
      <c r="A854" s="29"/>
      <c r="B854" s="29"/>
      <c r="C854" s="29"/>
      <c r="D854" s="29"/>
      <c r="E854" s="29"/>
      <c r="F854" s="29"/>
      <c r="G854" s="29"/>
      <c r="H854" s="135"/>
      <c r="I854" s="1"/>
      <c r="J854" s="1"/>
      <c r="K854" s="29"/>
      <c r="L854" s="1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</row>
    <row r="855" spans="1:26" ht="12.75" customHeight="1" x14ac:dyDescent="0.2">
      <c r="A855" s="29"/>
      <c r="B855" s="29"/>
      <c r="C855" s="29"/>
      <c r="D855" s="29"/>
      <c r="E855" s="29"/>
      <c r="F855" s="29"/>
      <c r="G855" s="29"/>
      <c r="H855" s="135"/>
      <c r="I855" s="1"/>
      <c r="J855" s="1"/>
      <c r="K855" s="29"/>
      <c r="L855" s="1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</row>
    <row r="856" spans="1:26" ht="12.75" customHeight="1" x14ac:dyDescent="0.2">
      <c r="A856" s="29"/>
      <c r="B856" s="29"/>
      <c r="C856" s="29"/>
      <c r="D856" s="29"/>
      <c r="E856" s="29"/>
      <c r="F856" s="29"/>
      <c r="G856" s="29"/>
      <c r="H856" s="135"/>
      <c r="I856" s="1"/>
      <c r="J856" s="1"/>
      <c r="K856" s="29"/>
      <c r="L856" s="1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</row>
    <row r="857" spans="1:26" ht="12.75" customHeight="1" x14ac:dyDescent="0.2">
      <c r="A857" s="29"/>
      <c r="B857" s="29"/>
      <c r="C857" s="29"/>
      <c r="D857" s="29"/>
      <c r="E857" s="29"/>
      <c r="F857" s="29"/>
      <c r="G857" s="29"/>
      <c r="H857" s="135"/>
      <c r="I857" s="1"/>
      <c r="J857" s="1"/>
      <c r="K857" s="29"/>
      <c r="L857" s="1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</row>
    <row r="858" spans="1:26" ht="12.75" customHeight="1" x14ac:dyDescent="0.2">
      <c r="A858" s="29"/>
      <c r="B858" s="29"/>
      <c r="C858" s="29"/>
      <c r="D858" s="29"/>
      <c r="E858" s="29"/>
      <c r="F858" s="29"/>
      <c r="G858" s="29"/>
      <c r="H858" s="135"/>
      <c r="I858" s="1"/>
      <c r="J858" s="1"/>
      <c r="K858" s="29"/>
      <c r="L858" s="1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</row>
    <row r="859" spans="1:26" ht="12.75" customHeight="1" x14ac:dyDescent="0.2">
      <c r="A859" s="29"/>
      <c r="B859" s="29"/>
      <c r="C859" s="29"/>
      <c r="D859" s="29"/>
      <c r="E859" s="29"/>
      <c r="F859" s="29"/>
      <c r="G859" s="29"/>
      <c r="H859" s="135"/>
      <c r="I859" s="1"/>
      <c r="J859" s="1"/>
      <c r="K859" s="29"/>
      <c r="L859" s="1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</row>
    <row r="860" spans="1:26" ht="12.75" customHeight="1" x14ac:dyDescent="0.2">
      <c r="A860" s="29"/>
      <c r="B860" s="29"/>
      <c r="C860" s="29"/>
      <c r="D860" s="29"/>
      <c r="E860" s="29"/>
      <c r="F860" s="29"/>
      <c r="G860" s="29"/>
      <c r="H860" s="135"/>
      <c r="I860" s="1"/>
      <c r="J860" s="1"/>
      <c r="K860" s="29"/>
      <c r="L860" s="1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</row>
    <row r="861" spans="1:26" ht="12.75" customHeight="1" x14ac:dyDescent="0.2">
      <c r="A861" s="29"/>
      <c r="B861" s="29"/>
      <c r="C861" s="29"/>
      <c r="D861" s="29"/>
      <c r="E861" s="29"/>
      <c r="F861" s="29"/>
      <c r="G861" s="29"/>
      <c r="H861" s="135"/>
      <c r="I861" s="1"/>
      <c r="J861" s="1"/>
      <c r="K861" s="29"/>
      <c r="L861" s="1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</row>
    <row r="862" spans="1:26" ht="12.75" customHeight="1" x14ac:dyDescent="0.2">
      <c r="A862" s="29"/>
      <c r="B862" s="29"/>
      <c r="C862" s="29"/>
      <c r="D862" s="29"/>
      <c r="E862" s="29"/>
      <c r="F862" s="29"/>
      <c r="G862" s="29"/>
      <c r="H862" s="135"/>
      <c r="I862" s="1"/>
      <c r="J862" s="1"/>
      <c r="K862" s="29"/>
      <c r="L862" s="1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</row>
    <row r="863" spans="1:26" ht="12.75" customHeight="1" x14ac:dyDescent="0.2">
      <c r="A863" s="29"/>
      <c r="B863" s="29"/>
      <c r="C863" s="29"/>
      <c r="D863" s="29"/>
      <c r="E863" s="29"/>
      <c r="F863" s="29"/>
      <c r="G863" s="29"/>
      <c r="H863" s="135"/>
      <c r="I863" s="1"/>
      <c r="J863" s="1"/>
      <c r="K863" s="29"/>
      <c r="L863" s="1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</row>
    <row r="864" spans="1:26" ht="12.75" customHeight="1" x14ac:dyDescent="0.2">
      <c r="A864" s="29"/>
      <c r="B864" s="29"/>
      <c r="C864" s="29"/>
      <c r="D864" s="29"/>
      <c r="E864" s="29"/>
      <c r="F864" s="29"/>
      <c r="G864" s="29"/>
      <c r="H864" s="135"/>
      <c r="I864" s="1"/>
      <c r="J864" s="1"/>
      <c r="K864" s="29"/>
      <c r="L864" s="1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</row>
    <row r="865" spans="1:26" ht="12.75" customHeight="1" x14ac:dyDescent="0.2">
      <c r="A865" s="29"/>
      <c r="B865" s="29"/>
      <c r="C865" s="29"/>
      <c r="D865" s="29"/>
      <c r="E865" s="29"/>
      <c r="F865" s="29"/>
      <c r="G865" s="29"/>
      <c r="H865" s="135"/>
      <c r="I865" s="1"/>
      <c r="J865" s="1"/>
      <c r="K865" s="29"/>
      <c r="L865" s="1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</row>
    <row r="866" spans="1:26" ht="12.75" customHeight="1" x14ac:dyDescent="0.2">
      <c r="A866" s="29"/>
      <c r="B866" s="29"/>
      <c r="C866" s="29"/>
      <c r="D866" s="29"/>
      <c r="E866" s="29"/>
      <c r="F866" s="29"/>
      <c r="G866" s="29"/>
      <c r="H866" s="135"/>
      <c r="I866" s="1"/>
      <c r="J866" s="1"/>
      <c r="K866" s="29"/>
      <c r="L866" s="1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</row>
    <row r="867" spans="1:26" ht="12.75" customHeight="1" x14ac:dyDescent="0.2">
      <c r="A867" s="29"/>
      <c r="B867" s="29"/>
      <c r="C867" s="29"/>
      <c r="D867" s="29"/>
      <c r="E867" s="29"/>
      <c r="F867" s="29"/>
      <c r="G867" s="29"/>
      <c r="H867" s="135"/>
      <c r="I867" s="1"/>
      <c r="J867" s="1"/>
      <c r="K867" s="29"/>
      <c r="L867" s="1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</row>
    <row r="868" spans="1:26" ht="12.75" customHeight="1" x14ac:dyDescent="0.2">
      <c r="A868" s="29"/>
      <c r="B868" s="29"/>
      <c r="C868" s="29"/>
      <c r="D868" s="29"/>
      <c r="E868" s="29"/>
      <c r="F868" s="29"/>
      <c r="G868" s="29"/>
      <c r="H868" s="135"/>
      <c r="I868" s="1"/>
      <c r="J868" s="1"/>
      <c r="K868" s="29"/>
      <c r="L868" s="1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</row>
    <row r="869" spans="1:26" ht="12.75" customHeight="1" x14ac:dyDescent="0.2">
      <c r="A869" s="29"/>
      <c r="B869" s="29"/>
      <c r="C869" s="29"/>
      <c r="D869" s="29"/>
      <c r="E869" s="29"/>
      <c r="F869" s="29"/>
      <c r="G869" s="29"/>
      <c r="H869" s="135"/>
      <c r="I869" s="1"/>
      <c r="J869" s="1"/>
      <c r="K869" s="29"/>
      <c r="L869" s="1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</row>
    <row r="870" spans="1:26" ht="12.75" customHeight="1" x14ac:dyDescent="0.2">
      <c r="A870" s="29"/>
      <c r="B870" s="29"/>
      <c r="C870" s="29"/>
      <c r="D870" s="29"/>
      <c r="E870" s="29"/>
      <c r="F870" s="29"/>
      <c r="G870" s="29"/>
      <c r="H870" s="135"/>
      <c r="I870" s="1"/>
      <c r="J870" s="1"/>
      <c r="K870" s="29"/>
      <c r="L870" s="1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</row>
    <row r="871" spans="1:26" ht="12.75" customHeight="1" x14ac:dyDescent="0.2">
      <c r="A871" s="29"/>
      <c r="B871" s="29"/>
      <c r="C871" s="29"/>
      <c r="D871" s="29"/>
      <c r="E871" s="29"/>
      <c r="F871" s="29"/>
      <c r="G871" s="29"/>
      <c r="H871" s="135"/>
      <c r="I871" s="1"/>
      <c r="J871" s="1"/>
      <c r="K871" s="29"/>
      <c r="L871" s="1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</row>
    <row r="872" spans="1:26" ht="12.75" customHeight="1" x14ac:dyDescent="0.2">
      <c r="A872" s="29"/>
      <c r="B872" s="29"/>
      <c r="C872" s="29"/>
      <c r="D872" s="29"/>
      <c r="E872" s="29"/>
      <c r="F872" s="29"/>
      <c r="G872" s="29"/>
      <c r="H872" s="135"/>
      <c r="I872" s="1"/>
      <c r="J872" s="1"/>
      <c r="K872" s="29"/>
      <c r="L872" s="1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</row>
    <row r="873" spans="1:26" ht="12.75" customHeight="1" x14ac:dyDescent="0.2">
      <c r="A873" s="29"/>
      <c r="B873" s="29"/>
      <c r="C873" s="29"/>
      <c r="D873" s="29"/>
      <c r="E873" s="29"/>
      <c r="F873" s="29"/>
      <c r="G873" s="29"/>
      <c r="H873" s="135"/>
      <c r="I873" s="1"/>
      <c r="J873" s="1"/>
      <c r="K873" s="29"/>
      <c r="L873" s="1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</row>
    <row r="874" spans="1:26" ht="12.75" customHeight="1" x14ac:dyDescent="0.2">
      <c r="A874" s="29"/>
      <c r="B874" s="29"/>
      <c r="C874" s="29"/>
      <c r="D874" s="29"/>
      <c r="E874" s="29"/>
      <c r="F874" s="29"/>
      <c r="G874" s="29"/>
      <c r="H874" s="135"/>
      <c r="I874" s="1"/>
      <c r="J874" s="1"/>
      <c r="K874" s="29"/>
      <c r="L874" s="1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</row>
    <row r="875" spans="1:26" ht="12.75" customHeight="1" x14ac:dyDescent="0.2">
      <c r="A875" s="29"/>
      <c r="B875" s="29"/>
      <c r="C875" s="29"/>
      <c r="D875" s="29"/>
      <c r="E875" s="29"/>
      <c r="F875" s="29"/>
      <c r="G875" s="29"/>
      <c r="H875" s="135"/>
      <c r="I875" s="1"/>
      <c r="J875" s="1"/>
      <c r="K875" s="29"/>
      <c r="L875" s="1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</row>
    <row r="876" spans="1:26" ht="12.75" customHeight="1" x14ac:dyDescent="0.2">
      <c r="A876" s="29"/>
      <c r="B876" s="29"/>
      <c r="C876" s="29"/>
      <c r="D876" s="29"/>
      <c r="E876" s="29"/>
      <c r="F876" s="29"/>
      <c r="G876" s="29"/>
      <c r="H876" s="135"/>
      <c r="I876" s="1"/>
      <c r="J876" s="1"/>
      <c r="K876" s="29"/>
      <c r="L876" s="1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</row>
    <row r="877" spans="1:26" ht="12.75" customHeight="1" x14ac:dyDescent="0.2">
      <c r="A877" s="29"/>
      <c r="B877" s="29"/>
      <c r="C877" s="29"/>
      <c r="D877" s="29"/>
      <c r="E877" s="29"/>
      <c r="F877" s="29"/>
      <c r="G877" s="29"/>
      <c r="H877" s="135"/>
      <c r="I877" s="1"/>
      <c r="J877" s="1"/>
      <c r="K877" s="29"/>
      <c r="L877" s="1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</row>
    <row r="878" spans="1:26" ht="12.75" customHeight="1" x14ac:dyDescent="0.2">
      <c r="A878" s="29"/>
      <c r="B878" s="29"/>
      <c r="C878" s="29"/>
      <c r="D878" s="29"/>
      <c r="E878" s="29"/>
      <c r="F878" s="29"/>
      <c r="G878" s="29"/>
      <c r="H878" s="135"/>
      <c r="I878" s="1"/>
      <c r="J878" s="1"/>
      <c r="K878" s="29"/>
      <c r="L878" s="1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</row>
    <row r="879" spans="1:26" ht="12.75" customHeight="1" x14ac:dyDescent="0.2">
      <c r="A879" s="29"/>
      <c r="B879" s="29"/>
      <c r="C879" s="29"/>
      <c r="D879" s="29"/>
      <c r="E879" s="29"/>
      <c r="F879" s="29"/>
      <c r="G879" s="29"/>
      <c r="H879" s="135"/>
      <c r="I879" s="1"/>
      <c r="J879" s="1"/>
      <c r="K879" s="29"/>
      <c r="L879" s="1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</row>
    <row r="880" spans="1:26" ht="12.75" customHeight="1" x14ac:dyDescent="0.2">
      <c r="A880" s="29"/>
      <c r="B880" s="29"/>
      <c r="C880" s="29"/>
      <c r="D880" s="29"/>
      <c r="E880" s="29"/>
      <c r="F880" s="29"/>
      <c r="G880" s="29"/>
      <c r="H880" s="135"/>
      <c r="I880" s="1"/>
      <c r="J880" s="1"/>
      <c r="K880" s="29"/>
      <c r="L880" s="1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</row>
    <row r="881" spans="1:26" ht="12.75" customHeight="1" x14ac:dyDescent="0.2">
      <c r="A881" s="29"/>
      <c r="B881" s="29"/>
      <c r="C881" s="29"/>
      <c r="D881" s="29"/>
      <c r="E881" s="29"/>
      <c r="F881" s="29"/>
      <c r="G881" s="29"/>
      <c r="H881" s="135"/>
      <c r="I881" s="1"/>
      <c r="J881" s="1"/>
      <c r="K881" s="29"/>
      <c r="L881" s="1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</row>
    <row r="882" spans="1:26" ht="12.75" customHeight="1" x14ac:dyDescent="0.2">
      <c r="A882" s="29"/>
      <c r="B882" s="29"/>
      <c r="C882" s="29"/>
      <c r="D882" s="29"/>
      <c r="E882" s="29"/>
      <c r="F882" s="29"/>
      <c r="G882" s="29"/>
      <c r="H882" s="135"/>
      <c r="I882" s="1"/>
      <c r="J882" s="1"/>
      <c r="K882" s="29"/>
      <c r="L882" s="1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</row>
    <row r="883" spans="1:26" ht="12.75" customHeight="1" x14ac:dyDescent="0.2">
      <c r="A883" s="29"/>
      <c r="B883" s="29"/>
      <c r="C883" s="29"/>
      <c r="D883" s="29"/>
      <c r="E883" s="29"/>
      <c r="F883" s="29"/>
      <c r="G883" s="29"/>
      <c r="H883" s="135"/>
      <c r="I883" s="1"/>
      <c r="J883" s="1"/>
      <c r="K883" s="29"/>
      <c r="L883" s="1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</row>
    <row r="884" spans="1:26" ht="12.75" customHeight="1" x14ac:dyDescent="0.2">
      <c r="A884" s="29"/>
      <c r="B884" s="29"/>
      <c r="C884" s="29"/>
      <c r="D884" s="29"/>
      <c r="E884" s="29"/>
      <c r="F884" s="29"/>
      <c r="G884" s="29"/>
      <c r="H884" s="135"/>
      <c r="I884" s="1"/>
      <c r="J884" s="1"/>
      <c r="K884" s="29"/>
      <c r="L884" s="1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</row>
    <row r="885" spans="1:26" ht="12.75" customHeight="1" x14ac:dyDescent="0.2">
      <c r="A885" s="29"/>
      <c r="B885" s="29"/>
      <c r="C885" s="29"/>
      <c r="D885" s="29"/>
      <c r="E885" s="29"/>
      <c r="F885" s="29"/>
      <c r="G885" s="29"/>
      <c r="H885" s="135"/>
      <c r="I885" s="1"/>
      <c r="J885" s="1"/>
      <c r="K885" s="29"/>
      <c r="L885" s="1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</row>
    <row r="886" spans="1:26" ht="12.75" customHeight="1" x14ac:dyDescent="0.2">
      <c r="A886" s="29"/>
      <c r="B886" s="29"/>
      <c r="C886" s="29"/>
      <c r="D886" s="29"/>
      <c r="E886" s="29"/>
      <c r="F886" s="29"/>
      <c r="G886" s="29"/>
      <c r="H886" s="135"/>
      <c r="I886" s="1"/>
      <c r="J886" s="1"/>
      <c r="K886" s="29"/>
      <c r="L886" s="1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</row>
    <row r="887" spans="1:26" ht="12.75" customHeight="1" x14ac:dyDescent="0.2">
      <c r="A887" s="29"/>
      <c r="B887" s="29"/>
      <c r="C887" s="29"/>
      <c r="D887" s="29"/>
      <c r="E887" s="29"/>
      <c r="F887" s="29"/>
      <c r="G887" s="29"/>
      <c r="H887" s="135"/>
      <c r="I887" s="1"/>
      <c r="J887" s="1"/>
      <c r="K887" s="29"/>
      <c r="L887" s="1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</row>
    <row r="888" spans="1:26" ht="12.75" customHeight="1" x14ac:dyDescent="0.2">
      <c r="A888" s="29"/>
      <c r="B888" s="29"/>
      <c r="C888" s="29"/>
      <c r="D888" s="29"/>
      <c r="E888" s="29"/>
      <c r="F888" s="29"/>
      <c r="G888" s="29"/>
      <c r="H888" s="135"/>
      <c r="I888" s="1"/>
      <c r="J888" s="1"/>
      <c r="K888" s="29"/>
      <c r="L888" s="1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</row>
    <row r="889" spans="1:26" ht="12.75" customHeight="1" x14ac:dyDescent="0.2">
      <c r="A889" s="29"/>
      <c r="B889" s="29"/>
      <c r="C889" s="29"/>
      <c r="D889" s="29"/>
      <c r="E889" s="29"/>
      <c r="F889" s="29"/>
      <c r="G889" s="29"/>
      <c r="H889" s="135"/>
      <c r="I889" s="1"/>
      <c r="J889" s="1"/>
      <c r="K889" s="29"/>
      <c r="L889" s="1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</row>
    <row r="890" spans="1:26" ht="12.75" customHeight="1" x14ac:dyDescent="0.2">
      <c r="A890" s="29"/>
      <c r="B890" s="29"/>
      <c r="C890" s="29"/>
      <c r="D890" s="29"/>
      <c r="E890" s="29"/>
      <c r="F890" s="29"/>
      <c r="G890" s="29"/>
      <c r="H890" s="135"/>
      <c r="I890" s="1"/>
      <c r="J890" s="1"/>
      <c r="K890" s="29"/>
      <c r="L890" s="1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</row>
    <row r="891" spans="1:26" ht="12.75" customHeight="1" x14ac:dyDescent="0.2">
      <c r="A891" s="29"/>
      <c r="B891" s="29"/>
      <c r="C891" s="29"/>
      <c r="D891" s="29"/>
      <c r="E891" s="29"/>
      <c r="F891" s="29"/>
      <c r="G891" s="29"/>
      <c r="H891" s="135"/>
      <c r="I891" s="1"/>
      <c r="J891" s="1"/>
      <c r="K891" s="29"/>
      <c r="L891" s="1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</row>
    <row r="892" spans="1:26" ht="12.75" customHeight="1" x14ac:dyDescent="0.2">
      <c r="A892" s="29"/>
      <c r="B892" s="29"/>
      <c r="C892" s="29"/>
      <c r="D892" s="29"/>
      <c r="E892" s="29"/>
      <c r="F892" s="29"/>
      <c r="G892" s="29"/>
      <c r="H892" s="135"/>
      <c r="I892" s="1"/>
      <c r="J892" s="1"/>
      <c r="K892" s="29"/>
      <c r="L892" s="1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</row>
    <row r="893" spans="1:26" ht="12.75" customHeight="1" x14ac:dyDescent="0.2">
      <c r="A893" s="29"/>
      <c r="B893" s="29"/>
      <c r="C893" s="29"/>
      <c r="D893" s="29"/>
      <c r="E893" s="29"/>
      <c r="F893" s="29"/>
      <c r="G893" s="29"/>
      <c r="H893" s="135"/>
      <c r="I893" s="1"/>
      <c r="J893" s="1"/>
      <c r="K893" s="29"/>
      <c r="L893" s="1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</row>
    <row r="894" spans="1:26" ht="12.75" customHeight="1" x14ac:dyDescent="0.2">
      <c r="A894" s="29"/>
      <c r="B894" s="29"/>
      <c r="C894" s="29"/>
      <c r="D894" s="29"/>
      <c r="E894" s="29"/>
      <c r="F894" s="29"/>
      <c r="G894" s="29"/>
      <c r="H894" s="135"/>
      <c r="I894" s="1"/>
      <c r="J894" s="1"/>
      <c r="K894" s="29"/>
      <c r="L894" s="1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</row>
    <row r="895" spans="1:26" ht="12.75" customHeight="1" x14ac:dyDescent="0.2">
      <c r="A895" s="29"/>
      <c r="B895" s="29"/>
      <c r="C895" s="29"/>
      <c r="D895" s="29"/>
      <c r="E895" s="29"/>
      <c r="F895" s="29"/>
      <c r="G895" s="29"/>
      <c r="H895" s="135"/>
      <c r="I895" s="1"/>
      <c r="J895" s="1"/>
      <c r="K895" s="29"/>
      <c r="L895" s="1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</row>
    <row r="896" spans="1:26" ht="12.75" customHeight="1" x14ac:dyDescent="0.2">
      <c r="A896" s="29"/>
      <c r="B896" s="29"/>
      <c r="C896" s="29"/>
      <c r="D896" s="29"/>
      <c r="E896" s="29"/>
      <c r="F896" s="29"/>
      <c r="G896" s="29"/>
      <c r="H896" s="135"/>
      <c r="I896" s="1"/>
      <c r="J896" s="1"/>
      <c r="K896" s="29"/>
      <c r="L896" s="1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</row>
    <row r="897" spans="1:26" ht="12.75" customHeight="1" x14ac:dyDescent="0.2">
      <c r="A897" s="29"/>
      <c r="B897" s="29"/>
      <c r="C897" s="29"/>
      <c r="D897" s="29"/>
      <c r="E897" s="29"/>
      <c r="F897" s="29"/>
      <c r="G897" s="29"/>
      <c r="H897" s="135"/>
      <c r="I897" s="1"/>
      <c r="J897" s="1"/>
      <c r="K897" s="29"/>
      <c r="L897" s="1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</row>
    <row r="898" spans="1:26" ht="12.75" customHeight="1" x14ac:dyDescent="0.2">
      <c r="A898" s="29"/>
      <c r="B898" s="29"/>
      <c r="C898" s="29"/>
      <c r="D898" s="29"/>
      <c r="E898" s="29"/>
      <c r="F898" s="29"/>
      <c r="G898" s="29"/>
      <c r="H898" s="135"/>
      <c r="I898" s="1"/>
      <c r="J898" s="1"/>
      <c r="K898" s="29"/>
      <c r="L898" s="1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</row>
    <row r="899" spans="1:26" ht="12.75" customHeight="1" x14ac:dyDescent="0.2">
      <c r="A899" s="29"/>
      <c r="B899" s="29"/>
      <c r="C899" s="29"/>
      <c r="D899" s="29"/>
      <c r="E899" s="29"/>
      <c r="F899" s="29"/>
      <c r="G899" s="29"/>
      <c r="H899" s="135"/>
      <c r="I899" s="1"/>
      <c r="J899" s="1"/>
      <c r="K899" s="29"/>
      <c r="L899" s="1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</row>
    <row r="900" spans="1:26" ht="12.75" customHeight="1" x14ac:dyDescent="0.2">
      <c r="A900" s="29"/>
      <c r="B900" s="29"/>
      <c r="C900" s="29"/>
      <c r="D900" s="29"/>
      <c r="E900" s="29"/>
      <c r="F900" s="29"/>
      <c r="G900" s="29"/>
      <c r="H900" s="135"/>
      <c r="I900" s="1"/>
      <c r="J900" s="1"/>
      <c r="K900" s="29"/>
      <c r="L900" s="1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</row>
    <row r="901" spans="1:26" ht="12.75" customHeight="1" x14ac:dyDescent="0.2">
      <c r="A901" s="29"/>
      <c r="B901" s="29"/>
      <c r="C901" s="29"/>
      <c r="D901" s="29"/>
      <c r="E901" s="29"/>
      <c r="F901" s="29"/>
      <c r="G901" s="29"/>
      <c r="H901" s="135"/>
      <c r="I901" s="1"/>
      <c r="J901" s="1"/>
      <c r="K901" s="29"/>
      <c r="L901" s="1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</row>
    <row r="902" spans="1:26" ht="12.75" customHeight="1" x14ac:dyDescent="0.2">
      <c r="A902" s="29"/>
      <c r="B902" s="29"/>
      <c r="C902" s="29"/>
      <c r="D902" s="29"/>
      <c r="E902" s="29"/>
      <c r="F902" s="29"/>
      <c r="G902" s="29"/>
      <c r="H902" s="135"/>
      <c r="I902" s="1"/>
      <c r="J902" s="1"/>
      <c r="K902" s="29"/>
      <c r="L902" s="1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</row>
    <row r="903" spans="1:26" ht="12.75" customHeight="1" x14ac:dyDescent="0.2">
      <c r="A903" s="29"/>
      <c r="B903" s="29"/>
      <c r="C903" s="29"/>
      <c r="D903" s="29"/>
      <c r="E903" s="29"/>
      <c r="F903" s="29"/>
      <c r="G903" s="29"/>
      <c r="H903" s="135"/>
      <c r="I903" s="1"/>
      <c r="J903" s="1"/>
      <c r="K903" s="29"/>
      <c r="L903" s="1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</row>
    <row r="904" spans="1:26" ht="12.75" customHeight="1" x14ac:dyDescent="0.2">
      <c r="A904" s="29"/>
      <c r="B904" s="29"/>
      <c r="C904" s="29"/>
      <c r="D904" s="29"/>
      <c r="E904" s="29"/>
      <c r="F904" s="29"/>
      <c r="G904" s="29"/>
      <c r="H904" s="135"/>
      <c r="I904" s="1"/>
      <c r="J904" s="1"/>
      <c r="K904" s="29"/>
      <c r="L904" s="1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</row>
    <row r="905" spans="1:26" ht="12.75" customHeight="1" x14ac:dyDescent="0.2">
      <c r="A905" s="29"/>
      <c r="B905" s="29"/>
      <c r="C905" s="29"/>
      <c r="D905" s="29"/>
      <c r="E905" s="29"/>
      <c r="F905" s="29"/>
      <c r="G905" s="29"/>
      <c r="H905" s="135"/>
      <c r="I905" s="1"/>
      <c r="J905" s="1"/>
      <c r="K905" s="29"/>
      <c r="L905" s="1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</row>
    <row r="906" spans="1:26" ht="12.75" customHeight="1" x14ac:dyDescent="0.2">
      <c r="A906" s="29"/>
      <c r="B906" s="29"/>
      <c r="C906" s="29"/>
      <c r="D906" s="29"/>
      <c r="E906" s="29"/>
      <c r="F906" s="29"/>
      <c r="G906" s="29"/>
      <c r="H906" s="135"/>
      <c r="I906" s="1"/>
      <c r="J906" s="1"/>
      <c r="K906" s="29"/>
      <c r="L906" s="1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</row>
    <row r="907" spans="1:26" ht="12.75" customHeight="1" x14ac:dyDescent="0.2">
      <c r="A907" s="29"/>
      <c r="B907" s="29"/>
      <c r="C907" s="29"/>
      <c r="D907" s="29"/>
      <c r="E907" s="29"/>
      <c r="F907" s="29"/>
      <c r="G907" s="29"/>
      <c r="H907" s="135"/>
      <c r="I907" s="1"/>
      <c r="J907" s="1"/>
      <c r="K907" s="29"/>
      <c r="L907" s="1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</row>
    <row r="908" spans="1:26" ht="12.75" customHeight="1" x14ac:dyDescent="0.2">
      <c r="A908" s="29"/>
      <c r="B908" s="29"/>
      <c r="C908" s="29"/>
      <c r="D908" s="29"/>
      <c r="E908" s="29"/>
      <c r="F908" s="29"/>
      <c r="G908" s="29"/>
      <c r="H908" s="135"/>
      <c r="I908" s="1"/>
      <c r="J908" s="1"/>
      <c r="K908" s="29"/>
      <c r="L908" s="1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</row>
    <row r="909" spans="1:26" ht="12.75" customHeight="1" x14ac:dyDescent="0.2">
      <c r="A909" s="29"/>
      <c r="B909" s="29"/>
      <c r="C909" s="29"/>
      <c r="D909" s="29"/>
      <c r="E909" s="29"/>
      <c r="F909" s="29"/>
      <c r="G909" s="29"/>
      <c r="H909" s="135"/>
      <c r="I909" s="1"/>
      <c r="J909" s="1"/>
      <c r="K909" s="29"/>
      <c r="L909" s="1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</row>
    <row r="910" spans="1:26" ht="12.75" customHeight="1" x14ac:dyDescent="0.2">
      <c r="A910" s="29"/>
      <c r="B910" s="29"/>
      <c r="C910" s="29"/>
      <c r="D910" s="29"/>
      <c r="E910" s="29"/>
      <c r="F910" s="29"/>
      <c r="G910" s="29"/>
      <c r="H910" s="135"/>
      <c r="I910" s="1"/>
      <c r="J910" s="1"/>
      <c r="K910" s="29"/>
      <c r="L910" s="1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</row>
    <row r="911" spans="1:26" ht="12.75" customHeight="1" x14ac:dyDescent="0.2">
      <c r="A911" s="29"/>
      <c r="B911" s="29"/>
      <c r="C911" s="29"/>
      <c r="D911" s="29"/>
      <c r="E911" s="29"/>
      <c r="F911" s="29"/>
      <c r="G911" s="29"/>
      <c r="H911" s="135"/>
      <c r="I911" s="1"/>
      <c r="J911" s="1"/>
      <c r="K911" s="29"/>
      <c r="L911" s="1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</row>
    <row r="912" spans="1:26" ht="12.75" customHeight="1" x14ac:dyDescent="0.2">
      <c r="A912" s="29"/>
      <c r="B912" s="29"/>
      <c r="C912" s="29"/>
      <c r="D912" s="29"/>
      <c r="E912" s="29"/>
      <c r="F912" s="29"/>
      <c r="G912" s="29"/>
      <c r="H912" s="135"/>
      <c r="I912" s="1"/>
      <c r="J912" s="1"/>
      <c r="K912" s="29"/>
      <c r="L912" s="1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</row>
    <row r="913" spans="1:26" ht="12.75" customHeight="1" x14ac:dyDescent="0.2">
      <c r="A913" s="29"/>
      <c r="B913" s="29"/>
      <c r="C913" s="29"/>
      <c r="D913" s="29"/>
      <c r="E913" s="29"/>
      <c r="F913" s="29"/>
      <c r="G913" s="29"/>
      <c r="H913" s="135"/>
      <c r="I913" s="1"/>
      <c r="J913" s="1"/>
      <c r="K913" s="29"/>
      <c r="L913" s="1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</row>
    <row r="914" spans="1:26" ht="12.75" customHeight="1" x14ac:dyDescent="0.2">
      <c r="A914" s="29"/>
      <c r="B914" s="29"/>
      <c r="C914" s="29"/>
      <c r="D914" s="29"/>
      <c r="E914" s="29"/>
      <c r="F914" s="29"/>
      <c r="G914" s="29"/>
      <c r="H914" s="135"/>
      <c r="I914" s="1"/>
      <c r="J914" s="1"/>
      <c r="K914" s="29"/>
      <c r="L914" s="1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</row>
    <row r="915" spans="1:26" ht="12.75" customHeight="1" x14ac:dyDescent="0.2">
      <c r="A915" s="29"/>
      <c r="B915" s="29"/>
      <c r="C915" s="29"/>
      <c r="D915" s="29"/>
      <c r="E915" s="29"/>
      <c r="F915" s="29"/>
      <c r="G915" s="29"/>
      <c r="H915" s="135"/>
      <c r="I915" s="1"/>
      <c r="J915" s="1"/>
      <c r="K915" s="29"/>
      <c r="L915" s="1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</row>
    <row r="916" spans="1:26" ht="12.75" customHeight="1" x14ac:dyDescent="0.2">
      <c r="A916" s="29"/>
      <c r="B916" s="29"/>
      <c r="C916" s="29"/>
      <c r="D916" s="29"/>
      <c r="E916" s="29"/>
      <c r="F916" s="29"/>
      <c r="G916" s="29"/>
      <c r="H916" s="135"/>
      <c r="I916" s="1"/>
      <c r="J916" s="1"/>
      <c r="K916" s="29"/>
      <c r="L916" s="1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</row>
    <row r="917" spans="1:26" ht="12.75" customHeight="1" x14ac:dyDescent="0.2">
      <c r="A917" s="29"/>
      <c r="B917" s="29"/>
      <c r="C917" s="29"/>
      <c r="D917" s="29"/>
      <c r="E917" s="29"/>
      <c r="F917" s="29"/>
      <c r="G917" s="29"/>
      <c r="H917" s="135"/>
      <c r="I917" s="1"/>
      <c r="J917" s="1"/>
      <c r="K917" s="29"/>
      <c r="L917" s="1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</row>
    <row r="918" spans="1:26" ht="12.75" customHeight="1" x14ac:dyDescent="0.2">
      <c r="A918" s="29"/>
      <c r="B918" s="29"/>
      <c r="C918" s="29"/>
      <c r="D918" s="29"/>
      <c r="E918" s="29"/>
      <c r="F918" s="29"/>
      <c r="G918" s="29"/>
      <c r="H918" s="135"/>
      <c r="I918" s="1"/>
      <c r="J918" s="1"/>
      <c r="K918" s="29"/>
      <c r="L918" s="1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</row>
    <row r="919" spans="1:26" ht="12.75" customHeight="1" x14ac:dyDescent="0.2">
      <c r="A919" s="29"/>
      <c r="B919" s="29"/>
      <c r="C919" s="29"/>
      <c r="D919" s="29"/>
      <c r="E919" s="29"/>
      <c r="F919" s="29"/>
      <c r="G919" s="29"/>
      <c r="H919" s="135"/>
      <c r="I919" s="1"/>
      <c r="J919" s="1"/>
      <c r="K919" s="29"/>
      <c r="L919" s="1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</row>
    <row r="920" spans="1:26" ht="12.75" customHeight="1" x14ac:dyDescent="0.2">
      <c r="A920" s="29"/>
      <c r="B920" s="29"/>
      <c r="C920" s="29"/>
      <c r="D920" s="29"/>
      <c r="E920" s="29"/>
      <c r="F920" s="29"/>
      <c r="G920" s="29"/>
      <c r="H920" s="135"/>
      <c r="I920" s="1"/>
      <c r="J920" s="1"/>
      <c r="K920" s="29"/>
      <c r="L920" s="1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</row>
    <row r="921" spans="1:26" ht="12.75" customHeight="1" x14ac:dyDescent="0.2">
      <c r="A921" s="29"/>
      <c r="B921" s="29"/>
      <c r="C921" s="29"/>
      <c r="D921" s="29"/>
      <c r="E921" s="29"/>
      <c r="F921" s="29"/>
      <c r="G921" s="29"/>
      <c r="H921" s="135"/>
      <c r="I921" s="1"/>
      <c r="J921" s="1"/>
      <c r="K921" s="29"/>
      <c r="L921" s="1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</row>
    <row r="922" spans="1:26" ht="12.75" customHeight="1" x14ac:dyDescent="0.2">
      <c r="A922" s="29"/>
      <c r="B922" s="29"/>
      <c r="C922" s="29"/>
      <c r="D922" s="29"/>
      <c r="E922" s="29"/>
      <c r="F922" s="29"/>
      <c r="G922" s="29"/>
      <c r="H922" s="135"/>
      <c r="I922" s="1"/>
      <c r="J922" s="1"/>
      <c r="K922" s="29"/>
      <c r="L922" s="1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</row>
    <row r="923" spans="1:26" ht="12.75" customHeight="1" x14ac:dyDescent="0.2">
      <c r="A923" s="29"/>
      <c r="B923" s="29"/>
      <c r="C923" s="29"/>
      <c r="D923" s="29"/>
      <c r="E923" s="29"/>
      <c r="F923" s="29"/>
      <c r="G923" s="29"/>
      <c r="H923" s="135"/>
      <c r="I923" s="1"/>
      <c r="J923" s="1"/>
      <c r="K923" s="29"/>
      <c r="L923" s="1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</row>
    <row r="924" spans="1:26" ht="12.75" customHeight="1" x14ac:dyDescent="0.2">
      <c r="A924" s="29"/>
      <c r="B924" s="29"/>
      <c r="C924" s="29"/>
      <c r="D924" s="29"/>
      <c r="E924" s="29"/>
      <c r="F924" s="29"/>
      <c r="G924" s="29"/>
      <c r="H924" s="135"/>
      <c r="I924" s="1"/>
      <c r="J924" s="1"/>
      <c r="K924" s="29"/>
      <c r="L924" s="1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</row>
    <row r="925" spans="1:26" ht="12.75" customHeight="1" x14ac:dyDescent="0.2">
      <c r="A925" s="29"/>
      <c r="B925" s="29"/>
      <c r="C925" s="29"/>
      <c r="D925" s="29"/>
      <c r="E925" s="29"/>
      <c r="F925" s="29"/>
      <c r="G925" s="29"/>
      <c r="H925" s="135"/>
      <c r="I925" s="1"/>
      <c r="J925" s="1"/>
      <c r="K925" s="29"/>
      <c r="L925" s="1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</row>
    <row r="926" spans="1:26" ht="12.75" customHeight="1" x14ac:dyDescent="0.2">
      <c r="A926" s="29"/>
      <c r="B926" s="29"/>
      <c r="C926" s="29"/>
      <c r="D926" s="29"/>
      <c r="E926" s="29"/>
      <c r="F926" s="29"/>
      <c r="G926" s="29"/>
      <c r="H926" s="135"/>
      <c r="I926" s="1"/>
      <c r="J926" s="1"/>
      <c r="K926" s="29"/>
      <c r="L926" s="1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</row>
    <row r="927" spans="1:26" ht="12.75" customHeight="1" x14ac:dyDescent="0.2">
      <c r="A927" s="29"/>
      <c r="B927" s="29"/>
      <c r="C927" s="29"/>
      <c r="D927" s="29"/>
      <c r="E927" s="29"/>
      <c r="F927" s="29"/>
      <c r="G927" s="29"/>
      <c r="H927" s="135"/>
      <c r="I927" s="1"/>
      <c r="J927" s="1"/>
      <c r="K927" s="29"/>
      <c r="L927" s="1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</row>
    <row r="928" spans="1:26" ht="12.75" customHeight="1" x14ac:dyDescent="0.2">
      <c r="A928" s="29"/>
      <c r="B928" s="29"/>
      <c r="C928" s="29"/>
      <c r="D928" s="29"/>
      <c r="E928" s="29"/>
      <c r="F928" s="29"/>
      <c r="G928" s="29"/>
      <c r="H928" s="135"/>
      <c r="I928" s="1"/>
      <c r="J928" s="1"/>
      <c r="K928" s="29"/>
      <c r="L928" s="1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</row>
    <row r="929" spans="1:26" ht="12.75" customHeight="1" x14ac:dyDescent="0.2">
      <c r="A929" s="29"/>
      <c r="B929" s="29"/>
      <c r="C929" s="29"/>
      <c r="D929" s="29"/>
      <c r="E929" s="29"/>
      <c r="F929" s="29"/>
      <c r="G929" s="29"/>
      <c r="H929" s="135"/>
      <c r="I929" s="1"/>
      <c r="J929" s="1"/>
      <c r="K929" s="29"/>
      <c r="L929" s="1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</row>
    <row r="930" spans="1:26" ht="12.75" customHeight="1" x14ac:dyDescent="0.2">
      <c r="A930" s="29"/>
      <c r="B930" s="29"/>
      <c r="C930" s="29"/>
      <c r="D930" s="29"/>
      <c r="E930" s="29"/>
      <c r="F930" s="29"/>
      <c r="G930" s="29"/>
      <c r="H930" s="135"/>
      <c r="I930" s="1"/>
      <c r="J930" s="1"/>
      <c r="K930" s="29"/>
      <c r="L930" s="1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</row>
    <row r="931" spans="1:26" ht="12.75" customHeight="1" x14ac:dyDescent="0.2">
      <c r="A931" s="29"/>
      <c r="B931" s="29"/>
      <c r="C931" s="29"/>
      <c r="D931" s="29"/>
      <c r="E931" s="29"/>
      <c r="F931" s="29"/>
      <c r="G931" s="29"/>
      <c r="H931" s="135"/>
      <c r="I931" s="1"/>
      <c r="J931" s="1"/>
      <c r="K931" s="29"/>
      <c r="L931" s="1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</row>
    <row r="932" spans="1:26" ht="12.75" customHeight="1" x14ac:dyDescent="0.2">
      <c r="A932" s="29"/>
      <c r="B932" s="29"/>
      <c r="C932" s="29"/>
      <c r="D932" s="29"/>
      <c r="E932" s="29"/>
      <c r="F932" s="29"/>
      <c r="G932" s="29"/>
      <c r="H932" s="135"/>
      <c r="I932" s="1"/>
      <c r="J932" s="1"/>
      <c r="K932" s="29"/>
      <c r="L932" s="1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</row>
    <row r="933" spans="1:26" ht="12.75" customHeight="1" x14ac:dyDescent="0.2">
      <c r="A933" s="29"/>
      <c r="B933" s="29"/>
      <c r="C933" s="29"/>
      <c r="D933" s="29"/>
      <c r="E933" s="29"/>
      <c r="F933" s="29"/>
      <c r="G933" s="29"/>
      <c r="H933" s="135"/>
      <c r="I933" s="1"/>
      <c r="J933" s="1"/>
      <c r="K933" s="29"/>
      <c r="L933" s="1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</row>
    <row r="934" spans="1:26" ht="12.75" customHeight="1" x14ac:dyDescent="0.2">
      <c r="A934" s="29"/>
      <c r="B934" s="29"/>
      <c r="C934" s="29"/>
      <c r="D934" s="29"/>
      <c r="E934" s="29"/>
      <c r="F934" s="29"/>
      <c r="G934" s="29"/>
      <c r="H934" s="135"/>
      <c r="I934" s="1"/>
      <c r="J934" s="1"/>
      <c r="K934" s="29"/>
      <c r="L934" s="1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</row>
    <row r="935" spans="1:26" ht="12.75" customHeight="1" x14ac:dyDescent="0.2">
      <c r="A935" s="29"/>
      <c r="B935" s="29"/>
      <c r="C935" s="29"/>
      <c r="D935" s="29"/>
      <c r="E935" s="29"/>
      <c r="F935" s="29"/>
      <c r="G935" s="29"/>
      <c r="H935" s="135"/>
      <c r="I935" s="1"/>
      <c r="J935" s="1"/>
      <c r="K935" s="29"/>
      <c r="L935" s="1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</row>
    <row r="936" spans="1:26" ht="12.75" customHeight="1" x14ac:dyDescent="0.2">
      <c r="A936" s="29"/>
      <c r="B936" s="29"/>
      <c r="C936" s="29"/>
      <c r="D936" s="29"/>
      <c r="E936" s="29"/>
      <c r="F936" s="29"/>
      <c r="G936" s="29"/>
      <c r="H936" s="135"/>
      <c r="I936" s="1"/>
      <c r="J936" s="1"/>
      <c r="K936" s="29"/>
      <c r="L936" s="1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</row>
    <row r="937" spans="1:26" ht="12.75" customHeight="1" x14ac:dyDescent="0.2">
      <c r="A937" s="29"/>
      <c r="B937" s="29"/>
      <c r="C937" s="29"/>
      <c r="D937" s="29"/>
      <c r="E937" s="29"/>
      <c r="F937" s="29"/>
      <c r="G937" s="29"/>
      <c r="H937" s="135"/>
      <c r="I937" s="1"/>
      <c r="J937" s="1"/>
      <c r="K937" s="29"/>
      <c r="L937" s="1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</row>
    <row r="938" spans="1:26" ht="12.75" customHeight="1" x14ac:dyDescent="0.2">
      <c r="A938" s="29"/>
      <c r="B938" s="29"/>
      <c r="C938" s="29"/>
      <c r="D938" s="29"/>
      <c r="E938" s="29"/>
      <c r="F938" s="29"/>
      <c r="G938" s="29"/>
      <c r="H938" s="135"/>
      <c r="I938" s="1"/>
      <c r="J938" s="1"/>
      <c r="K938" s="29"/>
      <c r="L938" s="1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</row>
    <row r="939" spans="1:26" ht="12.75" customHeight="1" x14ac:dyDescent="0.2">
      <c r="A939" s="29"/>
      <c r="B939" s="29"/>
      <c r="C939" s="29"/>
      <c r="D939" s="29"/>
      <c r="E939" s="29"/>
      <c r="F939" s="29"/>
      <c r="G939" s="29"/>
      <c r="H939" s="135"/>
      <c r="I939" s="1"/>
      <c r="J939" s="1"/>
      <c r="K939" s="29"/>
      <c r="L939" s="1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</row>
    <row r="940" spans="1:26" ht="12.75" customHeight="1" x14ac:dyDescent="0.2">
      <c r="A940" s="29"/>
      <c r="B940" s="29"/>
      <c r="C940" s="29"/>
      <c r="D940" s="29"/>
      <c r="E940" s="29"/>
      <c r="F940" s="29"/>
      <c r="G940" s="29"/>
      <c r="H940" s="135"/>
      <c r="I940" s="1"/>
      <c r="J940" s="1"/>
      <c r="K940" s="29"/>
      <c r="L940" s="1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</row>
    <row r="941" spans="1:26" ht="12.75" customHeight="1" x14ac:dyDescent="0.2">
      <c r="A941" s="29"/>
      <c r="B941" s="29"/>
      <c r="C941" s="29"/>
      <c r="D941" s="29"/>
      <c r="E941" s="29"/>
      <c r="F941" s="29"/>
      <c r="G941" s="29"/>
      <c r="H941" s="135"/>
      <c r="I941" s="1"/>
      <c r="J941" s="1"/>
      <c r="K941" s="29"/>
      <c r="L941" s="1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</row>
    <row r="942" spans="1:26" ht="12.75" customHeight="1" x14ac:dyDescent="0.2">
      <c r="A942" s="29"/>
      <c r="B942" s="29"/>
      <c r="C942" s="29"/>
      <c r="D942" s="29"/>
      <c r="E942" s="29"/>
      <c r="F942" s="29"/>
      <c r="G942" s="29"/>
      <c r="H942" s="135"/>
      <c r="I942" s="1"/>
      <c r="J942" s="1"/>
      <c r="K942" s="29"/>
      <c r="L942" s="1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</row>
    <row r="943" spans="1:26" ht="12.75" customHeight="1" x14ac:dyDescent="0.2">
      <c r="A943" s="29"/>
      <c r="B943" s="29"/>
      <c r="C943" s="29"/>
      <c r="D943" s="29"/>
      <c r="E943" s="29"/>
      <c r="F943" s="29"/>
      <c r="G943" s="29"/>
      <c r="H943" s="135"/>
      <c r="I943" s="1"/>
      <c r="J943" s="1"/>
      <c r="K943" s="29"/>
      <c r="L943" s="1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</row>
    <row r="944" spans="1:26" ht="12.75" customHeight="1" x14ac:dyDescent="0.2">
      <c r="A944" s="29"/>
      <c r="B944" s="29"/>
      <c r="C944" s="29"/>
      <c r="D944" s="29"/>
      <c r="E944" s="29"/>
      <c r="F944" s="29"/>
      <c r="G944" s="29"/>
      <c r="H944" s="135"/>
      <c r="I944" s="1"/>
      <c r="J944" s="1"/>
      <c r="K944" s="29"/>
      <c r="L944" s="1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</row>
    <row r="945" spans="1:26" ht="12.75" customHeight="1" x14ac:dyDescent="0.2">
      <c r="A945" s="29"/>
      <c r="B945" s="29"/>
      <c r="C945" s="29"/>
      <c r="D945" s="29"/>
      <c r="E945" s="29"/>
      <c r="F945" s="29"/>
      <c r="G945" s="29"/>
      <c r="H945" s="135"/>
      <c r="I945" s="1"/>
      <c r="J945" s="1"/>
      <c r="K945" s="29"/>
      <c r="L945" s="1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</row>
    <row r="946" spans="1:26" ht="12.75" customHeight="1" x14ac:dyDescent="0.2">
      <c r="A946" s="29"/>
      <c r="B946" s="29"/>
      <c r="C946" s="29"/>
      <c r="D946" s="29"/>
      <c r="E946" s="29"/>
      <c r="F946" s="29"/>
      <c r="G946" s="29"/>
      <c r="H946" s="135"/>
      <c r="I946" s="1"/>
      <c r="J946" s="1"/>
      <c r="K946" s="29"/>
      <c r="L946" s="1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</row>
    <row r="947" spans="1:26" ht="12.75" customHeight="1" x14ac:dyDescent="0.2">
      <c r="A947" s="29"/>
      <c r="B947" s="29"/>
      <c r="C947" s="29"/>
      <c r="D947" s="29"/>
      <c r="E947" s="29"/>
      <c r="F947" s="29"/>
      <c r="G947" s="29"/>
      <c r="H947" s="135"/>
      <c r="I947" s="1"/>
      <c r="J947" s="1"/>
      <c r="K947" s="29"/>
      <c r="L947" s="1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</row>
    <row r="948" spans="1:26" ht="12.75" customHeight="1" x14ac:dyDescent="0.2">
      <c r="A948" s="29"/>
      <c r="B948" s="29"/>
      <c r="C948" s="29"/>
      <c r="D948" s="29"/>
      <c r="E948" s="29"/>
      <c r="F948" s="29"/>
      <c r="G948" s="29"/>
      <c r="H948" s="135"/>
      <c r="I948" s="1"/>
      <c r="J948" s="1"/>
      <c r="K948" s="29"/>
      <c r="L948" s="1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</row>
    <row r="949" spans="1:26" ht="12.75" customHeight="1" x14ac:dyDescent="0.2">
      <c r="A949" s="29"/>
      <c r="B949" s="29"/>
      <c r="C949" s="29"/>
      <c r="D949" s="29"/>
      <c r="E949" s="29"/>
      <c r="F949" s="29"/>
      <c r="G949" s="29"/>
      <c r="H949" s="135"/>
      <c r="I949" s="1"/>
      <c r="J949" s="1"/>
      <c r="K949" s="29"/>
      <c r="L949" s="1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</row>
    <row r="950" spans="1:26" ht="12.75" customHeight="1" x14ac:dyDescent="0.2">
      <c r="A950" s="29"/>
      <c r="B950" s="29"/>
      <c r="C950" s="29"/>
      <c r="D950" s="29"/>
      <c r="E950" s="29"/>
      <c r="F950" s="29"/>
      <c r="G950" s="29"/>
      <c r="H950" s="135"/>
      <c r="I950" s="1"/>
      <c r="J950" s="1"/>
      <c r="K950" s="29"/>
      <c r="L950" s="1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</row>
    <row r="951" spans="1:26" ht="12.75" customHeight="1" x14ac:dyDescent="0.2">
      <c r="A951" s="29"/>
      <c r="B951" s="29"/>
      <c r="C951" s="29"/>
      <c r="D951" s="29"/>
      <c r="E951" s="29"/>
      <c r="F951" s="29"/>
      <c r="G951" s="29"/>
      <c r="H951" s="135"/>
      <c r="I951" s="1"/>
      <c r="J951" s="1"/>
      <c r="K951" s="29"/>
      <c r="L951" s="1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</row>
    <row r="952" spans="1:26" ht="12.75" customHeight="1" x14ac:dyDescent="0.2">
      <c r="A952" s="29"/>
      <c r="B952" s="29"/>
      <c r="C952" s="29"/>
      <c r="D952" s="29"/>
      <c r="E952" s="29"/>
      <c r="F952" s="29"/>
      <c r="G952" s="29"/>
      <c r="H952" s="135"/>
      <c r="I952" s="1"/>
      <c r="J952" s="1"/>
      <c r="K952" s="29"/>
      <c r="L952" s="1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</row>
    <row r="953" spans="1:26" ht="12.75" customHeight="1" x14ac:dyDescent="0.2">
      <c r="A953" s="29"/>
      <c r="B953" s="29"/>
      <c r="C953" s="29"/>
      <c r="D953" s="29"/>
      <c r="E953" s="29"/>
      <c r="F953" s="29"/>
      <c r="G953" s="29"/>
      <c r="H953" s="135"/>
      <c r="I953" s="1"/>
      <c r="J953" s="1"/>
      <c r="K953" s="29"/>
      <c r="L953" s="1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</row>
    <row r="954" spans="1:26" ht="12.75" customHeight="1" x14ac:dyDescent="0.2">
      <c r="A954" s="29"/>
      <c r="B954" s="29"/>
      <c r="C954" s="29"/>
      <c r="D954" s="29"/>
      <c r="E954" s="29"/>
      <c r="F954" s="29"/>
      <c r="G954" s="29"/>
      <c r="H954" s="135"/>
      <c r="I954" s="1"/>
      <c r="J954" s="1"/>
      <c r="K954" s="29"/>
      <c r="L954" s="1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</row>
    <row r="955" spans="1:26" ht="12.75" customHeight="1" x14ac:dyDescent="0.2">
      <c r="A955" s="29"/>
      <c r="B955" s="29"/>
      <c r="C955" s="29"/>
      <c r="D955" s="29"/>
      <c r="E955" s="29"/>
      <c r="F955" s="29"/>
      <c r="G955" s="29"/>
      <c r="H955" s="135"/>
      <c r="I955" s="1"/>
      <c r="J955" s="1"/>
      <c r="K955" s="29"/>
      <c r="L955" s="1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</row>
    <row r="956" spans="1:26" ht="12.75" customHeight="1" x14ac:dyDescent="0.2">
      <c r="A956" s="29"/>
      <c r="B956" s="29"/>
      <c r="C956" s="29"/>
      <c r="D956" s="29"/>
      <c r="E956" s="29"/>
      <c r="F956" s="29"/>
      <c r="G956" s="29"/>
      <c r="H956" s="135"/>
      <c r="I956" s="1"/>
      <c r="J956" s="1"/>
      <c r="K956" s="29"/>
      <c r="L956" s="1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</row>
    <row r="957" spans="1:26" ht="12.75" customHeight="1" x14ac:dyDescent="0.2">
      <c r="A957" s="29"/>
      <c r="B957" s="29"/>
      <c r="C957" s="29"/>
      <c r="D957" s="29"/>
      <c r="E957" s="29"/>
      <c r="F957" s="29"/>
      <c r="G957" s="29"/>
      <c r="H957" s="135"/>
      <c r="I957" s="1"/>
      <c r="J957" s="1"/>
      <c r="K957" s="29"/>
      <c r="L957" s="1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</row>
    <row r="958" spans="1:26" ht="12.75" customHeight="1" x14ac:dyDescent="0.2">
      <c r="A958" s="29"/>
      <c r="B958" s="29"/>
      <c r="C958" s="29"/>
      <c r="D958" s="29"/>
      <c r="E958" s="29"/>
      <c r="F958" s="29"/>
      <c r="G958" s="29"/>
      <c r="H958" s="135"/>
      <c r="I958" s="1"/>
      <c r="J958" s="1"/>
      <c r="K958" s="29"/>
      <c r="L958" s="1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</row>
    <row r="959" spans="1:26" ht="12.75" customHeight="1" x14ac:dyDescent="0.2">
      <c r="A959" s="29"/>
      <c r="B959" s="29"/>
      <c r="C959" s="29"/>
      <c r="D959" s="29"/>
      <c r="E959" s="29"/>
      <c r="F959" s="29"/>
      <c r="G959" s="29"/>
      <c r="H959" s="135"/>
      <c r="I959" s="1"/>
      <c r="J959" s="1"/>
      <c r="K959" s="29"/>
      <c r="L959" s="1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</row>
    <row r="960" spans="1:26" ht="12.75" customHeight="1" x14ac:dyDescent="0.2">
      <c r="A960" s="29"/>
      <c r="B960" s="29"/>
      <c r="C960" s="29"/>
      <c r="D960" s="29"/>
      <c r="E960" s="29"/>
      <c r="F960" s="29"/>
      <c r="G960" s="29"/>
      <c r="H960" s="135"/>
      <c r="I960" s="1"/>
      <c r="J960" s="1"/>
      <c r="K960" s="29"/>
      <c r="L960" s="1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</row>
    <row r="961" spans="1:26" ht="12.75" customHeight="1" x14ac:dyDescent="0.2">
      <c r="A961" s="29"/>
      <c r="B961" s="29"/>
      <c r="C961" s="29"/>
      <c r="D961" s="29"/>
      <c r="E961" s="29"/>
      <c r="F961" s="29"/>
      <c r="G961" s="29"/>
      <c r="H961" s="135"/>
      <c r="I961" s="1"/>
      <c r="J961" s="1"/>
      <c r="K961" s="29"/>
      <c r="L961" s="1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</row>
    <row r="962" spans="1:26" ht="12.75" customHeight="1" x14ac:dyDescent="0.2">
      <c r="A962" s="29"/>
      <c r="B962" s="29"/>
      <c r="C962" s="29"/>
      <c r="D962" s="29"/>
      <c r="E962" s="29"/>
      <c r="F962" s="29"/>
      <c r="G962" s="29"/>
      <c r="H962" s="135"/>
      <c r="I962" s="1"/>
      <c r="J962" s="1"/>
      <c r="K962" s="29"/>
      <c r="L962" s="1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</row>
    <row r="963" spans="1:26" ht="12.75" customHeight="1" x14ac:dyDescent="0.2">
      <c r="A963" s="29"/>
      <c r="B963" s="29"/>
      <c r="C963" s="29"/>
      <c r="D963" s="29"/>
      <c r="E963" s="29"/>
      <c r="F963" s="29"/>
      <c r="G963" s="29"/>
      <c r="H963" s="135"/>
      <c r="I963" s="1"/>
      <c r="J963" s="1"/>
      <c r="K963" s="29"/>
      <c r="L963" s="1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</row>
    <row r="964" spans="1:26" ht="12.75" customHeight="1" x14ac:dyDescent="0.2">
      <c r="A964" s="29"/>
      <c r="B964" s="29"/>
      <c r="C964" s="29"/>
      <c r="D964" s="29"/>
      <c r="E964" s="29"/>
      <c r="F964" s="29"/>
      <c r="G964" s="29"/>
      <c r="H964" s="135"/>
      <c r="I964" s="1"/>
      <c r="J964" s="1"/>
      <c r="K964" s="29"/>
      <c r="L964" s="1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</row>
    <row r="965" spans="1:26" ht="12.75" customHeight="1" x14ac:dyDescent="0.2">
      <c r="A965" s="29"/>
      <c r="B965" s="29"/>
      <c r="C965" s="29"/>
      <c r="D965" s="29"/>
      <c r="E965" s="29"/>
      <c r="F965" s="29"/>
      <c r="G965" s="29"/>
      <c r="H965" s="135"/>
      <c r="I965" s="1"/>
      <c r="J965" s="1"/>
      <c r="K965" s="29"/>
      <c r="L965" s="1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</row>
    <row r="966" spans="1:26" ht="12.75" customHeight="1" x14ac:dyDescent="0.2">
      <c r="A966" s="29"/>
      <c r="B966" s="29"/>
      <c r="C966" s="29"/>
      <c r="D966" s="29"/>
      <c r="E966" s="29"/>
      <c r="F966" s="29"/>
      <c r="G966" s="29"/>
      <c r="H966" s="135"/>
      <c r="I966" s="1"/>
      <c r="J966" s="1"/>
      <c r="K966" s="29"/>
      <c r="L966" s="1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</row>
    <row r="967" spans="1:26" ht="12.75" customHeight="1" x14ac:dyDescent="0.2">
      <c r="A967" s="29"/>
      <c r="B967" s="29"/>
      <c r="C967" s="29"/>
      <c r="D967" s="29"/>
      <c r="E967" s="29"/>
      <c r="F967" s="29"/>
      <c r="G967" s="29"/>
      <c r="H967" s="135"/>
      <c r="I967" s="1"/>
      <c r="J967" s="1"/>
      <c r="K967" s="29"/>
      <c r="L967" s="1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</row>
    <row r="968" spans="1:26" ht="12.75" customHeight="1" x14ac:dyDescent="0.2">
      <c r="A968" s="29"/>
      <c r="B968" s="29"/>
      <c r="C968" s="29"/>
      <c r="D968" s="29"/>
      <c r="E968" s="29"/>
      <c r="F968" s="29"/>
      <c r="G968" s="29"/>
      <c r="H968" s="135"/>
      <c r="I968" s="1"/>
      <c r="J968" s="1"/>
      <c r="K968" s="29"/>
      <c r="L968" s="1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</row>
    <row r="969" spans="1:26" ht="12.75" customHeight="1" x14ac:dyDescent="0.2">
      <c r="A969" s="29"/>
      <c r="B969" s="29"/>
      <c r="C969" s="29"/>
      <c r="D969" s="29"/>
      <c r="E969" s="29"/>
      <c r="F969" s="29"/>
      <c r="G969" s="29"/>
      <c r="H969" s="135"/>
      <c r="I969" s="1"/>
      <c r="J969" s="1"/>
      <c r="K969" s="29"/>
      <c r="L969" s="1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</row>
    <row r="970" spans="1:26" ht="12.75" customHeight="1" x14ac:dyDescent="0.2">
      <c r="A970" s="29"/>
      <c r="B970" s="29"/>
      <c r="C970" s="29"/>
      <c r="D970" s="29"/>
      <c r="E970" s="29"/>
      <c r="F970" s="29"/>
      <c r="G970" s="29"/>
      <c r="H970" s="135"/>
      <c r="I970" s="1"/>
      <c r="J970" s="1"/>
      <c r="K970" s="29"/>
      <c r="L970" s="1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</row>
    <row r="971" spans="1:26" ht="12.75" customHeight="1" x14ac:dyDescent="0.2">
      <c r="A971" s="29"/>
      <c r="B971" s="29"/>
      <c r="C971" s="29"/>
      <c r="D971" s="29"/>
      <c r="E971" s="29"/>
      <c r="F971" s="29"/>
      <c r="G971" s="29"/>
      <c r="H971" s="135"/>
      <c r="I971" s="1"/>
      <c r="J971" s="1"/>
      <c r="K971" s="29"/>
      <c r="L971" s="1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</row>
    <row r="972" spans="1:26" ht="12.75" customHeight="1" x14ac:dyDescent="0.2">
      <c r="A972" s="29"/>
      <c r="B972" s="29"/>
      <c r="C972" s="29"/>
      <c r="D972" s="29"/>
      <c r="E972" s="29"/>
      <c r="F972" s="29"/>
      <c r="G972" s="29"/>
      <c r="H972" s="135"/>
      <c r="I972" s="1"/>
      <c r="J972" s="1"/>
      <c r="K972" s="29"/>
      <c r="L972" s="1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</row>
  </sheetData>
  <mergeCells count="208">
    <mergeCell ref="N254:N255"/>
    <mergeCell ref="O254:O255"/>
    <mergeCell ref="B266:G266"/>
    <mergeCell ref="B253:G253"/>
    <mergeCell ref="A254:A255"/>
    <mergeCell ref="B254:G254"/>
    <mergeCell ref="H254:H255"/>
    <mergeCell ref="I254:I255"/>
    <mergeCell ref="J254:J255"/>
    <mergeCell ref="K254:K255"/>
    <mergeCell ref="L254:L255"/>
    <mergeCell ref="M254:M255"/>
    <mergeCell ref="K136:K137"/>
    <mergeCell ref="L136:L137"/>
    <mergeCell ref="M136:M137"/>
    <mergeCell ref="N136:N137"/>
    <mergeCell ref="O136:O137"/>
    <mergeCell ref="B132:G132"/>
    <mergeCell ref="B135:G135"/>
    <mergeCell ref="A136:A137"/>
    <mergeCell ref="B136:G136"/>
    <mergeCell ref="H136:H137"/>
    <mergeCell ref="I136:I137"/>
    <mergeCell ref="J136:J137"/>
    <mergeCell ref="K120:K121"/>
    <mergeCell ref="L120:L121"/>
    <mergeCell ref="M120:M121"/>
    <mergeCell ref="N120:N121"/>
    <mergeCell ref="O120:O121"/>
    <mergeCell ref="B116:G116"/>
    <mergeCell ref="B119:G119"/>
    <mergeCell ref="A120:A121"/>
    <mergeCell ref="B120:G120"/>
    <mergeCell ref="H120:H121"/>
    <mergeCell ref="I120:I121"/>
    <mergeCell ref="J120:J121"/>
    <mergeCell ref="K104:K105"/>
    <mergeCell ref="L104:L105"/>
    <mergeCell ref="M104:M105"/>
    <mergeCell ref="N104:N105"/>
    <mergeCell ref="O104:O105"/>
    <mergeCell ref="B100:G100"/>
    <mergeCell ref="B103:G103"/>
    <mergeCell ref="A104:A105"/>
    <mergeCell ref="B104:G104"/>
    <mergeCell ref="H104:H105"/>
    <mergeCell ref="I104:I105"/>
    <mergeCell ref="J104:J105"/>
    <mergeCell ref="K88:K89"/>
    <mergeCell ref="L88:L89"/>
    <mergeCell ref="M88:M89"/>
    <mergeCell ref="N88:N89"/>
    <mergeCell ref="O88:O89"/>
    <mergeCell ref="B84:G84"/>
    <mergeCell ref="B87:G87"/>
    <mergeCell ref="A88:A89"/>
    <mergeCell ref="B88:G88"/>
    <mergeCell ref="H88:H89"/>
    <mergeCell ref="I88:I89"/>
    <mergeCell ref="J88:J89"/>
    <mergeCell ref="K72:K73"/>
    <mergeCell ref="L72:L73"/>
    <mergeCell ref="M72:M73"/>
    <mergeCell ref="N72:N73"/>
    <mergeCell ref="O72:O73"/>
    <mergeCell ref="B71:G71"/>
    <mergeCell ref="A72:A73"/>
    <mergeCell ref="B72:G72"/>
    <mergeCell ref="H72:H73"/>
    <mergeCell ref="I72:I73"/>
    <mergeCell ref="J72:J73"/>
    <mergeCell ref="B250:G250"/>
    <mergeCell ref="K53:K54"/>
    <mergeCell ref="L53:L54"/>
    <mergeCell ref="M53:M54"/>
    <mergeCell ref="N53:N54"/>
    <mergeCell ref="O53:O54"/>
    <mergeCell ref="B49:G49"/>
    <mergeCell ref="B52:G52"/>
    <mergeCell ref="A53:A54"/>
    <mergeCell ref="B53:G53"/>
    <mergeCell ref="H53:H54"/>
    <mergeCell ref="I53:I54"/>
    <mergeCell ref="J53:J54"/>
    <mergeCell ref="B65:G65"/>
    <mergeCell ref="B68:G68"/>
    <mergeCell ref="K238:K239"/>
    <mergeCell ref="L238:L239"/>
    <mergeCell ref="M238:M239"/>
    <mergeCell ref="N238:N239"/>
    <mergeCell ref="O238:O239"/>
    <mergeCell ref="B234:G234"/>
    <mergeCell ref="B237:G237"/>
    <mergeCell ref="A238:A239"/>
    <mergeCell ref="B238:G238"/>
    <mergeCell ref="H238:H239"/>
    <mergeCell ref="I238:I239"/>
    <mergeCell ref="J238:J239"/>
    <mergeCell ref="K37:K38"/>
    <mergeCell ref="L37:L38"/>
    <mergeCell ref="M37:M38"/>
    <mergeCell ref="N37:N38"/>
    <mergeCell ref="O37:O38"/>
    <mergeCell ref="B33:G33"/>
    <mergeCell ref="B36:G36"/>
    <mergeCell ref="K222:K223"/>
    <mergeCell ref="L222:L223"/>
    <mergeCell ref="M222:M223"/>
    <mergeCell ref="N222:N223"/>
    <mergeCell ref="O222:O223"/>
    <mergeCell ref="B218:G218"/>
    <mergeCell ref="B221:G221"/>
    <mergeCell ref="B187:G187"/>
    <mergeCell ref="H187:H188"/>
    <mergeCell ref="I187:I188"/>
    <mergeCell ref="J187:J188"/>
    <mergeCell ref="B180:G180"/>
    <mergeCell ref="B183:G183"/>
    <mergeCell ref="K168:K169"/>
    <mergeCell ref="A37:A38"/>
    <mergeCell ref="B37:G37"/>
    <mergeCell ref="H37:H38"/>
    <mergeCell ref="I37:I38"/>
    <mergeCell ref="J37:J38"/>
    <mergeCell ref="K19:K20"/>
    <mergeCell ref="L19:L20"/>
    <mergeCell ref="M19:M20"/>
    <mergeCell ref="N19:N20"/>
    <mergeCell ref="O19:O20"/>
    <mergeCell ref="B18:G18"/>
    <mergeCell ref="A19:A20"/>
    <mergeCell ref="B19:G19"/>
    <mergeCell ref="H19:H20"/>
    <mergeCell ref="I19:I20"/>
    <mergeCell ref="J19:J20"/>
    <mergeCell ref="B15:G15"/>
    <mergeCell ref="A206:A207"/>
    <mergeCell ref="B206:G206"/>
    <mergeCell ref="H206:H207"/>
    <mergeCell ref="I206:I207"/>
    <mergeCell ref="N206:N207"/>
    <mergeCell ref="O206:O207"/>
    <mergeCell ref="B199:G199"/>
    <mergeCell ref="B202:G202"/>
    <mergeCell ref="B205:G205"/>
    <mergeCell ref="K187:K188"/>
    <mergeCell ref="L187:L188"/>
    <mergeCell ref="M187:M188"/>
    <mergeCell ref="N187:N188"/>
    <mergeCell ref="O187:O188"/>
    <mergeCell ref="B186:G186"/>
    <mergeCell ref="A187:A188"/>
    <mergeCell ref="A222:A223"/>
    <mergeCell ref="B222:G222"/>
    <mergeCell ref="H222:H223"/>
    <mergeCell ref="I222:I223"/>
    <mergeCell ref="J222:J223"/>
    <mergeCell ref="J206:J207"/>
    <mergeCell ref="K206:K207"/>
    <mergeCell ref="L206:L207"/>
    <mergeCell ref="M206:M207"/>
    <mergeCell ref="L168:L169"/>
    <mergeCell ref="M168:M169"/>
    <mergeCell ref="N168:N169"/>
    <mergeCell ref="O168:O169"/>
    <mergeCell ref="B164:G164"/>
    <mergeCell ref="B167:G167"/>
    <mergeCell ref="A168:A169"/>
    <mergeCell ref="B168:G168"/>
    <mergeCell ref="H168:H169"/>
    <mergeCell ref="I168:I169"/>
    <mergeCell ref="J168:J169"/>
    <mergeCell ref="K152:K153"/>
    <mergeCell ref="L152:L153"/>
    <mergeCell ref="M152:M153"/>
    <mergeCell ref="N152:N153"/>
    <mergeCell ref="O152:O153"/>
    <mergeCell ref="B148:G148"/>
    <mergeCell ref="B151:G151"/>
    <mergeCell ref="A152:A153"/>
    <mergeCell ref="B152:G152"/>
    <mergeCell ref="H152:H153"/>
    <mergeCell ref="I152:I153"/>
    <mergeCell ref="J152:J153"/>
    <mergeCell ref="N270:N271"/>
    <mergeCell ref="O270:O271"/>
    <mergeCell ref="B282:G282"/>
    <mergeCell ref="B269:G269"/>
    <mergeCell ref="A270:A271"/>
    <mergeCell ref="B270:G270"/>
    <mergeCell ref="H270:H271"/>
    <mergeCell ref="I270:I271"/>
    <mergeCell ref="J270:J271"/>
    <mergeCell ref="K270:K271"/>
    <mergeCell ref="L270:L271"/>
    <mergeCell ref="M270:M271"/>
    <mergeCell ref="N286:N287"/>
    <mergeCell ref="O286:O287"/>
    <mergeCell ref="B298:G298"/>
    <mergeCell ref="B285:G285"/>
    <mergeCell ref="A286:A287"/>
    <mergeCell ref="B286:G286"/>
    <mergeCell ref="H286:H287"/>
    <mergeCell ref="I286:I287"/>
    <mergeCell ref="J286:J287"/>
    <mergeCell ref="K286:K287"/>
    <mergeCell ref="L286:L287"/>
    <mergeCell ref="M286:M287"/>
  </mergeCells>
  <pageMargins left="0.7" right="0.7" top="0.75" bottom="0.75" header="0" footer="0"/>
  <pageSetup orientation="landscape"/>
  <ignoredErrors>
    <ignoredError sqref="A28:A32 A46:A48 A61:A64 A78:A83 A93:A99 A108:A115 A123:A131 A144:A147 A160:A163 A176:A179 A196:A198 A214:A217 A230:A233 A244:A249 A260:A265 A274:A281 A288:A297" numberStoredAsText="1"/>
  </ignoredErrors>
  <drawing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6600"/>
  </sheetPr>
  <dimension ref="A1:AH1013"/>
  <sheetViews>
    <sheetView topLeftCell="A259" workbookViewId="0">
      <selection activeCell="V29" sqref="V29"/>
    </sheetView>
  </sheetViews>
  <sheetFormatPr baseColWidth="10" defaultColWidth="12.5703125" defaultRowHeight="15" customHeight="1" x14ac:dyDescent="0.2"/>
  <cols>
    <col min="1" max="1" width="10" customWidth="1"/>
    <col min="2" max="5" width="4" customWidth="1"/>
    <col min="6" max="6" width="10" customWidth="1"/>
    <col min="7" max="8" width="11.42578125" customWidth="1"/>
    <col min="9" max="9" width="10" customWidth="1"/>
    <col min="10" max="10" width="11.42578125" customWidth="1"/>
    <col min="11" max="34" width="10" customWidth="1"/>
  </cols>
  <sheetData>
    <row r="1" spans="1:25" s="176" customFormat="1" ht="15" customHeight="1" x14ac:dyDescent="0.2">
      <c r="K1" s="149"/>
    </row>
    <row r="2" spans="1:25" s="176" customFormat="1" ht="15" customHeight="1" x14ac:dyDescent="0.2">
      <c r="K2" s="149"/>
    </row>
    <row r="3" spans="1:25" s="176" customFormat="1" ht="15" customHeight="1" x14ac:dyDescent="0.2">
      <c r="K3" s="149"/>
    </row>
    <row r="4" spans="1:25" s="176" customFormat="1" ht="15" customHeight="1" x14ac:dyDescent="0.2">
      <c r="K4" s="149"/>
    </row>
    <row r="5" spans="1:25" s="176" customFormat="1" ht="15" customHeight="1" x14ac:dyDescent="0.2">
      <c r="K5" s="149"/>
    </row>
    <row r="6" spans="1:25" s="176" customFormat="1" ht="15" customHeight="1" x14ac:dyDescent="0.2">
      <c r="K6" s="149"/>
    </row>
    <row r="7" spans="1:25" s="176" customFormat="1" ht="15" customHeight="1" x14ac:dyDescent="0.2">
      <c r="K7" s="149"/>
    </row>
    <row r="8" spans="1:25" s="176" customFormat="1" ht="15" customHeight="1" x14ac:dyDescent="0.2">
      <c r="K8" s="149"/>
    </row>
    <row r="9" spans="1:25" s="176" customFormat="1" ht="15" customHeight="1" x14ac:dyDescent="0.2">
      <c r="K9" s="149"/>
    </row>
    <row r="10" spans="1:25" s="176" customFormat="1" ht="15" customHeight="1" x14ac:dyDescent="0.2">
      <c r="K10" s="149"/>
    </row>
    <row r="11" spans="1:25" s="176" customFormat="1" ht="15" customHeight="1" x14ac:dyDescent="0.2">
      <c r="K11" s="149"/>
    </row>
    <row r="12" spans="1:25" s="176" customFormat="1" ht="12.75" x14ac:dyDescent="0.2">
      <c r="K12" s="149"/>
    </row>
    <row r="13" spans="1:25" s="176" customFormat="1" ht="12.75" x14ac:dyDescent="0.2">
      <c r="K13" s="149"/>
    </row>
    <row r="14" spans="1:25" ht="12.75" customHeight="1" x14ac:dyDescent="0.2">
      <c r="F14" s="29"/>
      <c r="G14" s="1"/>
      <c r="H14" s="1"/>
      <c r="J14" s="1"/>
    </row>
    <row r="15" spans="1:25" ht="12.75" customHeight="1" x14ac:dyDescent="0.3">
      <c r="A15" s="2" t="s">
        <v>37</v>
      </c>
      <c r="G15" s="1"/>
      <c r="H15" s="1"/>
      <c r="J15" s="1"/>
    </row>
    <row r="16" spans="1:25" ht="25.5" customHeight="1" x14ac:dyDescent="0.2">
      <c r="B16" s="182" t="s">
        <v>1</v>
      </c>
      <c r="C16" s="183"/>
      <c r="D16" s="183"/>
      <c r="E16" s="183"/>
      <c r="G16" s="4" t="s">
        <v>2</v>
      </c>
      <c r="H16" s="4" t="s">
        <v>3</v>
      </c>
      <c r="I16" s="5" t="s">
        <v>4</v>
      </c>
      <c r="J16" s="4" t="s">
        <v>5</v>
      </c>
      <c r="K16" s="6" t="s">
        <v>6</v>
      </c>
      <c r="L16" s="6" t="s">
        <v>7</v>
      </c>
      <c r="M16" s="7" t="s">
        <v>8</v>
      </c>
      <c r="P16" s="8" t="s">
        <v>5</v>
      </c>
      <c r="Q16" s="8"/>
      <c r="R16" s="8"/>
      <c r="S16" s="8"/>
      <c r="T16" s="8"/>
      <c r="U16" s="8"/>
      <c r="V16" s="8"/>
      <c r="W16" s="8"/>
      <c r="X16" s="8"/>
      <c r="Y16" s="8"/>
    </row>
    <row r="17" spans="1:25" ht="12.75" customHeight="1" x14ac:dyDescent="0.2">
      <c r="A17" s="9" t="s">
        <v>9</v>
      </c>
      <c r="B17" s="10">
        <v>1</v>
      </c>
      <c r="C17" s="10">
        <v>2</v>
      </c>
      <c r="D17" s="10">
        <v>3</v>
      </c>
      <c r="E17" s="10">
        <v>4</v>
      </c>
      <c r="F17" s="11" t="s">
        <v>10</v>
      </c>
      <c r="G17" s="12"/>
      <c r="H17" s="12"/>
      <c r="I17" s="13"/>
      <c r="J17" s="14"/>
      <c r="K17" s="15"/>
      <c r="L17" s="15"/>
      <c r="M17" s="1"/>
      <c r="P17" s="16" t="s">
        <v>11</v>
      </c>
      <c r="Q17" s="84"/>
      <c r="R17" s="84"/>
      <c r="S17" s="84"/>
      <c r="T17" s="84"/>
      <c r="U17" s="84"/>
      <c r="V17" s="84"/>
      <c r="W17" s="84"/>
      <c r="X17" s="84"/>
      <c r="Y17" s="84"/>
    </row>
    <row r="18" spans="1:25" ht="12.75" customHeight="1" x14ac:dyDescent="0.2">
      <c r="A18" s="23" t="s">
        <v>14</v>
      </c>
      <c r="B18" s="17">
        <v>14</v>
      </c>
      <c r="C18" s="17"/>
      <c r="D18" s="17"/>
      <c r="E18" s="17"/>
      <c r="F18" s="18"/>
      <c r="G18" s="12"/>
      <c r="H18" s="12"/>
      <c r="I18" s="13"/>
      <c r="J18" s="14"/>
      <c r="K18" s="19">
        <f>B18</f>
        <v>14</v>
      </c>
      <c r="L18" s="15"/>
      <c r="M18" s="1"/>
      <c r="O18" s="20" t="s">
        <v>12</v>
      </c>
      <c r="P18" s="21">
        <v>9902</v>
      </c>
      <c r="Q18" s="22" t="s">
        <v>13</v>
      </c>
      <c r="R18" s="22" t="s">
        <v>14</v>
      </c>
      <c r="S18" s="22" t="s">
        <v>15</v>
      </c>
      <c r="T18" s="22" t="s">
        <v>16</v>
      </c>
      <c r="U18" s="22" t="s">
        <v>17</v>
      </c>
      <c r="V18" s="22" t="s">
        <v>18</v>
      </c>
      <c r="W18" s="22" t="s">
        <v>19</v>
      </c>
    </row>
    <row r="19" spans="1:25" ht="12.75" customHeight="1" x14ac:dyDescent="0.2">
      <c r="A19" s="23" t="s">
        <v>15</v>
      </c>
      <c r="B19" s="17"/>
      <c r="C19" s="17">
        <v>10</v>
      </c>
      <c r="D19" s="17"/>
      <c r="E19" s="17"/>
      <c r="F19" s="18"/>
      <c r="G19" s="12"/>
      <c r="H19" s="12"/>
      <c r="I19" s="13"/>
      <c r="J19" s="14">
        <f>C19/B18</f>
        <v>0.7142857142857143</v>
      </c>
      <c r="K19" s="24">
        <v>10</v>
      </c>
      <c r="L19" s="25">
        <f t="shared" ref="L19:L24" si="0">K19/K18</f>
        <v>0.7142857142857143</v>
      </c>
      <c r="M19" s="1">
        <f t="shared" ref="M19:M24" si="1">100%-L19</f>
        <v>0.2857142857142857</v>
      </c>
      <c r="O19" s="26" t="s">
        <v>20</v>
      </c>
      <c r="P19" s="27" t="e">
        <f t="shared" ref="P19:Q19" si="2">#REF!</f>
        <v>#REF!</v>
      </c>
      <c r="Q19" s="27" t="e">
        <f t="shared" si="2"/>
        <v>#REF!</v>
      </c>
      <c r="R19" s="27">
        <f t="shared" ref="R19:R22" si="3">J19</f>
        <v>0.7142857142857143</v>
      </c>
      <c r="S19" s="27">
        <f t="shared" ref="S19:S21" si="4">J32</f>
        <v>0.66666666666666663</v>
      </c>
      <c r="T19" s="27">
        <f t="shared" ref="T19:T20" si="5">J44</f>
        <v>0.91666666666666663</v>
      </c>
      <c r="U19" s="1">
        <f>J57</f>
        <v>0.41176470588235292</v>
      </c>
      <c r="V19" s="1">
        <f>J69</f>
        <v>0.76190476190476186</v>
      </c>
      <c r="W19" s="1">
        <f>J82</f>
        <v>0.66666666666666663</v>
      </c>
    </row>
    <row r="20" spans="1:25" ht="12.75" customHeight="1" x14ac:dyDescent="0.2">
      <c r="A20" s="23" t="s">
        <v>16</v>
      </c>
      <c r="B20" s="17"/>
      <c r="C20" s="17"/>
      <c r="D20" s="17">
        <v>8</v>
      </c>
      <c r="E20" s="17"/>
      <c r="F20" s="18"/>
      <c r="G20" s="12"/>
      <c r="H20" s="12"/>
      <c r="I20" s="13"/>
      <c r="J20" s="14">
        <f>D20/C19</f>
        <v>0.8</v>
      </c>
      <c r="K20" s="24">
        <v>9</v>
      </c>
      <c r="L20" s="25">
        <f t="shared" si="0"/>
        <v>0.9</v>
      </c>
      <c r="M20" s="1">
        <f t="shared" si="1"/>
        <v>9.9999999999999978E-2</v>
      </c>
      <c r="O20" s="26" t="s">
        <v>21</v>
      </c>
      <c r="P20" s="27" t="e">
        <f t="shared" ref="P20:Q20" si="6">#REF!</f>
        <v>#REF!</v>
      </c>
      <c r="Q20" s="27" t="e">
        <f t="shared" si="6"/>
        <v>#REF!</v>
      </c>
      <c r="R20" s="27">
        <f t="shared" si="3"/>
        <v>0.8</v>
      </c>
      <c r="S20" s="27">
        <f t="shared" si="4"/>
        <v>0.75</v>
      </c>
      <c r="T20" s="27">
        <f t="shared" si="5"/>
        <v>1</v>
      </c>
      <c r="U20" s="1"/>
      <c r="V20" s="1"/>
    </row>
    <row r="21" spans="1:25" ht="12.75" customHeight="1" x14ac:dyDescent="0.2">
      <c r="A21" s="23" t="s">
        <v>17</v>
      </c>
      <c r="B21" s="17"/>
      <c r="C21" s="17"/>
      <c r="D21" s="17"/>
      <c r="E21" s="17">
        <v>8</v>
      </c>
      <c r="F21" s="18"/>
      <c r="G21" s="29">
        <f>E21/B18</f>
        <v>0.5714285714285714</v>
      </c>
      <c r="H21" s="12"/>
      <c r="I21" s="13"/>
      <c r="J21" s="14">
        <f>E21/D20</f>
        <v>1</v>
      </c>
      <c r="K21" s="24">
        <v>9</v>
      </c>
      <c r="L21" s="25">
        <f t="shared" si="0"/>
        <v>1</v>
      </c>
      <c r="M21" s="1">
        <f t="shared" si="1"/>
        <v>0</v>
      </c>
      <c r="O21" s="26" t="s">
        <v>22</v>
      </c>
      <c r="P21" s="27" t="e">
        <f t="shared" ref="P21:Q21" si="7">#REF!</f>
        <v>#REF!</v>
      </c>
      <c r="Q21" s="27" t="e">
        <f t="shared" si="7"/>
        <v>#REF!</v>
      </c>
      <c r="R21" s="27">
        <f t="shared" si="3"/>
        <v>1</v>
      </c>
      <c r="S21" s="27">
        <f t="shared" si="4"/>
        <v>1</v>
      </c>
      <c r="T21" s="27"/>
      <c r="U21" s="1"/>
    </row>
    <row r="22" spans="1:25" ht="12.75" customHeight="1" x14ac:dyDescent="0.2">
      <c r="A22" s="23" t="s">
        <v>18</v>
      </c>
      <c r="B22" s="17"/>
      <c r="C22" s="17"/>
      <c r="D22" s="17"/>
      <c r="E22" s="17">
        <v>2</v>
      </c>
      <c r="F22" s="18"/>
      <c r="G22" s="12"/>
      <c r="H22" s="12"/>
      <c r="I22" s="13"/>
      <c r="J22" s="14"/>
      <c r="K22" s="24">
        <v>2</v>
      </c>
      <c r="L22" s="25">
        <f t="shared" si="0"/>
        <v>0.22222222222222221</v>
      </c>
      <c r="M22" s="1">
        <f t="shared" si="1"/>
        <v>0.77777777777777779</v>
      </c>
      <c r="O22" s="26" t="s">
        <v>23</v>
      </c>
      <c r="P22" s="27" t="e">
        <f t="shared" ref="P22:Q22" si="8">#REF!</f>
        <v>#REF!</v>
      </c>
      <c r="Q22" s="27" t="e">
        <f t="shared" si="8"/>
        <v>#REF!</v>
      </c>
      <c r="R22" s="27">
        <f t="shared" si="3"/>
        <v>0</v>
      </c>
      <c r="S22" s="27"/>
      <c r="T22" s="27"/>
    </row>
    <row r="23" spans="1:25" ht="12.75" customHeight="1" x14ac:dyDescent="0.2">
      <c r="A23" s="28" t="s">
        <v>19</v>
      </c>
      <c r="B23" s="29"/>
      <c r="C23" s="29"/>
      <c r="D23" s="29"/>
      <c r="E23" s="29">
        <v>1</v>
      </c>
      <c r="F23" s="30"/>
      <c r="G23" s="1"/>
      <c r="H23" s="1"/>
      <c r="I23" s="29"/>
      <c r="J23" s="14"/>
      <c r="K23" s="24">
        <v>1</v>
      </c>
      <c r="L23" s="25">
        <f t="shared" si="0"/>
        <v>0.5</v>
      </c>
      <c r="M23" s="1">
        <f t="shared" si="1"/>
        <v>0.5</v>
      </c>
      <c r="O23" s="26" t="s">
        <v>24</v>
      </c>
      <c r="P23" s="27" t="e">
        <f t="shared" ref="P23:Q23" si="9">#REF!</f>
        <v>#REF!</v>
      </c>
      <c r="Q23" s="27" t="e">
        <f t="shared" si="9"/>
        <v>#REF!</v>
      </c>
      <c r="R23" s="27"/>
      <c r="S23" s="27"/>
      <c r="T23" s="27"/>
    </row>
    <row r="24" spans="1:25" ht="12.75" customHeight="1" x14ac:dyDescent="0.2">
      <c r="A24" s="28" t="s">
        <v>27</v>
      </c>
      <c r="B24" s="29"/>
      <c r="C24" s="29"/>
      <c r="D24" s="29"/>
      <c r="E24" s="29"/>
      <c r="F24" s="30"/>
      <c r="G24" s="1"/>
      <c r="H24" s="1"/>
      <c r="I24" s="29"/>
      <c r="J24" s="1"/>
      <c r="L24" s="25">
        <f t="shared" si="0"/>
        <v>0</v>
      </c>
      <c r="M24" s="1">
        <f t="shared" si="1"/>
        <v>1</v>
      </c>
      <c r="O24" s="23" t="s">
        <v>25</v>
      </c>
      <c r="P24" s="27" t="e">
        <f>#REF!</f>
        <v>#REF!</v>
      </c>
      <c r="Q24" s="27"/>
      <c r="R24" s="27"/>
      <c r="S24" s="27"/>
      <c r="T24" s="27"/>
    </row>
    <row r="25" spans="1:25" ht="12.75" customHeight="1" x14ac:dyDescent="0.2">
      <c r="A25" s="28" t="s">
        <v>29</v>
      </c>
      <c r="B25" s="29"/>
      <c r="C25" s="29"/>
      <c r="D25" s="29"/>
      <c r="E25" s="29"/>
      <c r="F25" s="30"/>
      <c r="G25" s="1"/>
      <c r="H25" s="1"/>
      <c r="I25" s="29"/>
      <c r="J25" s="1"/>
      <c r="L25" s="25"/>
      <c r="M25" s="1"/>
      <c r="O25" s="23"/>
      <c r="P25" s="27"/>
      <c r="Q25" s="27"/>
      <c r="R25" s="27"/>
      <c r="S25" s="27"/>
      <c r="T25" s="27"/>
    </row>
    <row r="26" spans="1:25" ht="12.75" customHeight="1" x14ac:dyDescent="0.2">
      <c r="A26" s="28" t="s">
        <v>31</v>
      </c>
      <c r="B26" s="29"/>
      <c r="C26" s="29"/>
      <c r="D26" s="29"/>
      <c r="E26" s="29"/>
      <c r="F26" s="30"/>
      <c r="G26" s="1"/>
      <c r="H26" s="1"/>
      <c r="I26" s="29"/>
      <c r="J26" s="1"/>
      <c r="L26" s="25"/>
      <c r="M26" s="1"/>
      <c r="O26" s="23"/>
      <c r="P26" s="27"/>
      <c r="Q26" s="27"/>
      <c r="R26" s="27"/>
      <c r="S26" s="27"/>
      <c r="T26" s="27"/>
    </row>
    <row r="27" spans="1:25" ht="12.75" customHeight="1" x14ac:dyDescent="0.2">
      <c r="F27" s="29"/>
      <c r="G27" s="1"/>
      <c r="H27" s="1"/>
      <c r="J27" s="1"/>
      <c r="O27" s="23" t="s">
        <v>26</v>
      </c>
      <c r="P27" s="27"/>
      <c r="Q27" s="27"/>
      <c r="R27" s="27"/>
      <c r="S27" s="27"/>
      <c r="T27" s="27"/>
    </row>
    <row r="28" spans="1:25" ht="12.75" customHeight="1" x14ac:dyDescent="0.3">
      <c r="A28" s="2" t="s">
        <v>38</v>
      </c>
      <c r="G28" s="1"/>
      <c r="H28" s="1"/>
      <c r="J28" s="1"/>
      <c r="O28" s="23" t="s">
        <v>28</v>
      </c>
      <c r="P28" s="27"/>
      <c r="Q28" s="27"/>
      <c r="R28" s="27"/>
      <c r="S28" s="27"/>
      <c r="T28" s="27"/>
    </row>
    <row r="29" spans="1:25" ht="25.5" customHeight="1" x14ac:dyDescent="0.2">
      <c r="B29" s="182" t="s">
        <v>1</v>
      </c>
      <c r="C29" s="183"/>
      <c r="D29" s="183"/>
      <c r="E29" s="183"/>
      <c r="G29" s="4" t="s">
        <v>2</v>
      </c>
      <c r="H29" s="4" t="s">
        <v>3</v>
      </c>
      <c r="I29" s="5" t="s">
        <v>4</v>
      </c>
      <c r="J29" s="4" t="s">
        <v>5</v>
      </c>
      <c r="K29" s="6" t="s">
        <v>6</v>
      </c>
      <c r="L29" s="6" t="s">
        <v>7</v>
      </c>
      <c r="M29" s="7" t="s">
        <v>8</v>
      </c>
    </row>
    <row r="30" spans="1:25" ht="12.75" customHeight="1" x14ac:dyDescent="0.2">
      <c r="A30" s="9" t="s">
        <v>9</v>
      </c>
      <c r="B30" s="10">
        <v>1</v>
      </c>
      <c r="C30" s="10">
        <v>2</v>
      </c>
      <c r="D30" s="10">
        <v>3</v>
      </c>
      <c r="E30" s="10">
        <v>4</v>
      </c>
      <c r="F30" s="11" t="s">
        <v>10</v>
      </c>
      <c r="G30" s="12"/>
      <c r="H30" s="12"/>
      <c r="I30" s="13"/>
      <c r="J30" s="14"/>
      <c r="K30" s="15"/>
      <c r="L30" s="15"/>
      <c r="M30" s="1"/>
    </row>
    <row r="31" spans="1:25" ht="12.75" customHeight="1" x14ac:dyDescent="0.2">
      <c r="A31" s="23" t="s">
        <v>15</v>
      </c>
      <c r="B31" s="17">
        <v>6</v>
      </c>
      <c r="C31" s="17"/>
      <c r="D31" s="17"/>
      <c r="E31" s="17"/>
      <c r="F31" s="18"/>
      <c r="G31" s="12"/>
      <c r="H31" s="12"/>
      <c r="I31" s="13"/>
      <c r="J31" s="14"/>
      <c r="K31" s="19">
        <f>B31</f>
        <v>6</v>
      </c>
      <c r="L31" s="15"/>
      <c r="M31" s="1"/>
    </row>
    <row r="32" spans="1:25" ht="12.75" customHeight="1" x14ac:dyDescent="0.2">
      <c r="A32" s="23" t="s">
        <v>16</v>
      </c>
      <c r="B32" s="17"/>
      <c r="C32" s="17">
        <v>4</v>
      </c>
      <c r="D32" s="17"/>
      <c r="E32" s="17"/>
      <c r="F32" s="18"/>
      <c r="G32" s="12"/>
      <c r="H32" s="12"/>
      <c r="I32" s="13"/>
      <c r="J32" s="14">
        <f>C32/B31</f>
        <v>0.66666666666666663</v>
      </c>
      <c r="K32" s="24">
        <v>4</v>
      </c>
      <c r="L32" s="25">
        <f t="shared" ref="L32:L36" si="10">K32/K31</f>
        <v>0.66666666666666663</v>
      </c>
      <c r="M32" s="1">
        <f t="shared" ref="M32:M36" si="11">100%-L32</f>
        <v>0.33333333333333337</v>
      </c>
    </row>
    <row r="33" spans="1:27" ht="12.75" customHeight="1" x14ac:dyDescent="0.2">
      <c r="A33" s="23" t="s">
        <v>17</v>
      </c>
      <c r="B33" s="17"/>
      <c r="C33" s="17"/>
      <c r="D33" s="17">
        <v>3</v>
      </c>
      <c r="E33" s="17"/>
      <c r="F33" s="18"/>
      <c r="G33" s="12"/>
      <c r="H33" s="12"/>
      <c r="I33" s="13"/>
      <c r="J33" s="14">
        <f>D33/C32</f>
        <v>0.75</v>
      </c>
      <c r="K33" s="24">
        <v>4</v>
      </c>
      <c r="L33" s="25">
        <f t="shared" si="10"/>
        <v>1</v>
      </c>
      <c r="M33" s="1">
        <f t="shared" si="11"/>
        <v>0</v>
      </c>
    </row>
    <row r="34" spans="1:27" ht="12.75" customHeight="1" x14ac:dyDescent="0.2">
      <c r="A34" s="23" t="s">
        <v>18</v>
      </c>
      <c r="B34" s="17"/>
      <c r="C34" s="17"/>
      <c r="D34" s="17"/>
      <c r="E34" s="17">
        <v>3</v>
      </c>
      <c r="F34" s="18"/>
      <c r="G34" s="29">
        <f>E34/B31</f>
        <v>0.5</v>
      </c>
      <c r="H34" s="12"/>
      <c r="I34" s="13"/>
      <c r="J34" s="14">
        <f>E34/D33</f>
        <v>1</v>
      </c>
      <c r="K34" s="24">
        <v>3</v>
      </c>
      <c r="L34" s="25">
        <f t="shared" si="10"/>
        <v>0.75</v>
      </c>
      <c r="M34" s="1">
        <f t="shared" si="11"/>
        <v>0.25</v>
      </c>
    </row>
    <row r="35" spans="1:27" ht="12.75" customHeight="1" x14ac:dyDescent="0.2">
      <c r="A35" s="28" t="s">
        <v>19</v>
      </c>
      <c r="B35" s="29"/>
      <c r="C35" s="29"/>
      <c r="D35" s="29"/>
      <c r="E35" s="29"/>
      <c r="F35" s="30"/>
      <c r="G35" s="1"/>
      <c r="H35" s="1"/>
      <c r="I35" s="29"/>
      <c r="J35" s="14"/>
      <c r="K35" s="24"/>
      <c r="L35" s="25">
        <f t="shared" si="10"/>
        <v>0</v>
      </c>
      <c r="M35" s="1">
        <f t="shared" si="11"/>
        <v>1</v>
      </c>
    </row>
    <row r="36" spans="1:27" ht="12.75" customHeight="1" x14ac:dyDescent="0.2">
      <c r="A36" s="28" t="s">
        <v>27</v>
      </c>
      <c r="B36" s="29"/>
      <c r="C36" s="29"/>
      <c r="D36" s="29"/>
      <c r="E36" s="29"/>
      <c r="F36" s="30"/>
      <c r="G36" s="1"/>
      <c r="H36" s="1"/>
      <c r="I36" s="29"/>
      <c r="J36" s="14"/>
      <c r="L36" s="25" t="e">
        <f t="shared" si="10"/>
        <v>#DIV/0!</v>
      </c>
      <c r="M36" s="1" t="e">
        <f t="shared" si="11"/>
        <v>#DIV/0!</v>
      </c>
      <c r="O36" s="33"/>
      <c r="P36" s="8" t="s">
        <v>34</v>
      </c>
      <c r="Q36" s="8"/>
      <c r="R36" s="8"/>
      <c r="S36" s="8"/>
      <c r="T36" s="8"/>
      <c r="U36" s="8"/>
      <c r="V36" s="8"/>
      <c r="W36" s="8"/>
      <c r="X36" s="8"/>
      <c r="Y36" s="8"/>
    </row>
    <row r="37" spans="1:27" ht="12.75" customHeight="1" x14ac:dyDescent="0.2">
      <c r="A37" s="28" t="s">
        <v>29</v>
      </c>
      <c r="B37" s="29"/>
      <c r="C37" s="29"/>
      <c r="D37" s="29"/>
      <c r="E37" s="29"/>
      <c r="F37" s="30"/>
      <c r="G37" s="1"/>
      <c r="H37" s="1"/>
      <c r="I37" s="29"/>
      <c r="J37" s="1"/>
      <c r="L37" s="25"/>
      <c r="M37" s="1"/>
      <c r="O37" s="33"/>
      <c r="P37" s="8"/>
      <c r="Q37" s="8"/>
      <c r="R37" s="8"/>
      <c r="S37" s="8"/>
      <c r="T37" s="8"/>
      <c r="U37" s="8"/>
      <c r="V37" s="8"/>
      <c r="W37" s="8"/>
      <c r="X37" s="8"/>
      <c r="Y37" s="8"/>
    </row>
    <row r="38" spans="1:27" ht="12.75" customHeight="1" x14ac:dyDescent="0.2">
      <c r="A38" s="28" t="s">
        <v>31</v>
      </c>
      <c r="B38" s="29"/>
      <c r="C38" s="29"/>
      <c r="D38" s="29"/>
      <c r="E38" s="29"/>
      <c r="F38" s="30"/>
      <c r="G38" s="1"/>
      <c r="H38" s="1"/>
      <c r="I38" s="29"/>
      <c r="J38" s="1"/>
      <c r="L38" s="25"/>
      <c r="M38" s="1"/>
      <c r="O38" s="33"/>
      <c r="P38" s="8"/>
      <c r="Q38" s="8"/>
      <c r="R38" s="8"/>
      <c r="S38" s="8"/>
      <c r="T38" s="8"/>
      <c r="U38" s="8"/>
      <c r="V38" s="8"/>
      <c r="W38" s="8"/>
      <c r="X38" s="8"/>
      <c r="Y38" s="8"/>
    </row>
    <row r="39" spans="1:27" ht="12.75" customHeight="1" x14ac:dyDescent="0.2">
      <c r="F39" s="29"/>
      <c r="G39" s="1"/>
      <c r="H39" s="1"/>
      <c r="J39" s="1"/>
      <c r="P39" s="16" t="s">
        <v>11</v>
      </c>
      <c r="Q39" s="84"/>
      <c r="R39" s="84"/>
      <c r="S39" s="84"/>
      <c r="T39" s="84"/>
      <c r="U39" s="84"/>
      <c r="V39" s="84"/>
      <c r="W39" s="84"/>
      <c r="X39" s="84"/>
      <c r="Y39" s="84"/>
    </row>
    <row r="40" spans="1:27" ht="12.75" customHeight="1" x14ac:dyDescent="0.3">
      <c r="A40" s="2" t="s">
        <v>40</v>
      </c>
      <c r="G40" s="1"/>
      <c r="H40" s="1"/>
      <c r="J40" s="1"/>
      <c r="O40" s="20" t="s">
        <v>12</v>
      </c>
      <c r="P40" s="21">
        <v>9902</v>
      </c>
      <c r="Q40" s="22" t="s">
        <v>13</v>
      </c>
      <c r="R40" s="22" t="s">
        <v>14</v>
      </c>
      <c r="S40" s="22" t="s">
        <v>15</v>
      </c>
      <c r="T40" s="22" t="s">
        <v>16</v>
      </c>
      <c r="U40" s="22" t="s">
        <v>17</v>
      </c>
      <c r="V40" s="22" t="s">
        <v>18</v>
      </c>
      <c r="W40" s="22" t="s">
        <v>19</v>
      </c>
    </row>
    <row r="41" spans="1:27" ht="25.5" customHeight="1" x14ac:dyDescent="0.2">
      <c r="B41" s="182" t="s">
        <v>1</v>
      </c>
      <c r="C41" s="183"/>
      <c r="D41" s="183"/>
      <c r="E41" s="183"/>
      <c r="G41" s="4" t="s">
        <v>2</v>
      </c>
      <c r="H41" s="4" t="s">
        <v>3</v>
      </c>
      <c r="I41" s="5" t="s">
        <v>4</v>
      </c>
      <c r="J41" s="4" t="s">
        <v>5</v>
      </c>
      <c r="K41" s="6" t="s">
        <v>6</v>
      </c>
      <c r="L41" s="6" t="s">
        <v>7</v>
      </c>
      <c r="M41" s="7" t="s">
        <v>8</v>
      </c>
      <c r="O41" s="26" t="s">
        <v>20</v>
      </c>
      <c r="P41" s="25" t="e">
        <f t="shared" ref="P41:Q41" si="12">#REF!</f>
        <v>#REF!</v>
      </c>
      <c r="Q41" s="25" t="e">
        <f t="shared" si="12"/>
        <v>#REF!</v>
      </c>
      <c r="R41" s="25">
        <f t="shared" ref="R41:R45" si="13">L19</f>
        <v>0.7142857142857143</v>
      </c>
      <c r="S41" s="25">
        <f t="shared" ref="S41:S44" si="14">L32</f>
        <v>0.66666666666666663</v>
      </c>
      <c r="T41" s="25">
        <f t="shared" ref="T41:T43" si="15">L44</f>
        <v>0.91666666666666663</v>
      </c>
      <c r="U41" s="25">
        <f t="shared" ref="U41:U42" si="16">L57</f>
        <v>0.41176470588235292</v>
      </c>
      <c r="V41" s="25">
        <f>L69</f>
        <v>0.80952380952380953</v>
      </c>
      <c r="W41" s="25">
        <f>L82</f>
        <v>0.66666666666666663</v>
      </c>
    </row>
    <row r="42" spans="1:27" ht="12.75" customHeight="1" x14ac:dyDescent="0.2">
      <c r="A42" s="9" t="s">
        <v>9</v>
      </c>
      <c r="B42" s="10">
        <v>1</v>
      </c>
      <c r="C42" s="10">
        <v>2</v>
      </c>
      <c r="D42" s="10">
        <v>3</v>
      </c>
      <c r="E42" s="10">
        <v>4</v>
      </c>
      <c r="F42" s="11" t="s">
        <v>10</v>
      </c>
      <c r="G42" s="12"/>
      <c r="H42" s="12"/>
      <c r="I42" s="13"/>
      <c r="J42" s="14"/>
      <c r="K42" s="15"/>
      <c r="L42" s="15"/>
      <c r="M42" s="1"/>
      <c r="O42" s="26" t="s">
        <v>21</v>
      </c>
      <c r="P42" s="25" t="e">
        <f t="shared" ref="P42:Q42" si="17">#REF!</f>
        <v>#REF!</v>
      </c>
      <c r="Q42" s="25" t="e">
        <f t="shared" si="17"/>
        <v>#REF!</v>
      </c>
      <c r="R42" s="25">
        <f t="shared" si="13"/>
        <v>0.9</v>
      </c>
      <c r="S42" s="25">
        <f t="shared" si="14"/>
        <v>1</v>
      </c>
      <c r="T42" s="25">
        <f t="shared" si="15"/>
        <v>1</v>
      </c>
      <c r="U42" s="25">
        <f t="shared" si="16"/>
        <v>1.1428571428571428</v>
      </c>
      <c r="V42" s="25">
        <f>L74</f>
        <v>0</v>
      </c>
    </row>
    <row r="43" spans="1:27" ht="12.75" customHeight="1" x14ac:dyDescent="0.2">
      <c r="A43" s="23" t="s">
        <v>16</v>
      </c>
      <c r="B43" s="17">
        <v>12</v>
      </c>
      <c r="C43" s="17"/>
      <c r="D43" s="17"/>
      <c r="E43" s="17"/>
      <c r="F43" s="18"/>
      <c r="G43" s="12"/>
      <c r="H43" s="12"/>
      <c r="I43" s="13"/>
      <c r="J43" s="14"/>
      <c r="K43" s="19">
        <f>B43</f>
        <v>12</v>
      </c>
      <c r="L43" s="15"/>
      <c r="M43" s="1"/>
      <c r="O43" s="26" t="s">
        <v>22</v>
      </c>
      <c r="P43" s="25" t="e">
        <f t="shared" ref="P43:Q43" si="18">#REF!</f>
        <v>#REF!</v>
      </c>
      <c r="Q43" s="25" t="e">
        <f t="shared" si="18"/>
        <v>#REF!</v>
      </c>
      <c r="R43" s="25">
        <f t="shared" si="13"/>
        <v>1</v>
      </c>
      <c r="S43" s="25">
        <f t="shared" si="14"/>
        <v>0.75</v>
      </c>
      <c r="T43" s="25">
        <f t="shared" si="15"/>
        <v>0.90909090909090906</v>
      </c>
    </row>
    <row r="44" spans="1:27" ht="12.75" customHeight="1" x14ac:dyDescent="0.2">
      <c r="A44" s="23" t="s">
        <v>17</v>
      </c>
      <c r="B44" s="17"/>
      <c r="C44" s="17">
        <v>11</v>
      </c>
      <c r="D44" s="17"/>
      <c r="E44" s="17"/>
      <c r="F44" s="18"/>
      <c r="G44" s="12"/>
      <c r="H44" s="12"/>
      <c r="I44" s="13"/>
      <c r="J44" s="14">
        <f>C44/B43</f>
        <v>0.91666666666666663</v>
      </c>
      <c r="K44" s="24">
        <v>11</v>
      </c>
      <c r="L44" s="25">
        <f t="shared" ref="L44:L47" si="19">K44/K43</f>
        <v>0.91666666666666663</v>
      </c>
      <c r="M44" s="1">
        <f t="shared" ref="M44:M47" si="20">100%-L44</f>
        <v>8.333333333333337E-2</v>
      </c>
      <c r="O44" s="26" t="s">
        <v>23</v>
      </c>
      <c r="P44" s="25" t="e">
        <f t="shared" ref="P44:Q44" si="21">#REF!</f>
        <v>#REF!</v>
      </c>
      <c r="Q44" s="25" t="e">
        <f t="shared" si="21"/>
        <v>#REF!</v>
      </c>
      <c r="R44" s="25">
        <f t="shared" si="13"/>
        <v>0.22222222222222221</v>
      </c>
      <c r="S44" s="25">
        <f t="shared" si="14"/>
        <v>0</v>
      </c>
      <c r="T44" s="25"/>
    </row>
    <row r="45" spans="1:27" ht="12.75" customHeight="1" x14ac:dyDescent="0.2">
      <c r="A45" s="23" t="s">
        <v>18</v>
      </c>
      <c r="B45" s="17"/>
      <c r="C45" s="17"/>
      <c r="D45" s="17">
        <v>11</v>
      </c>
      <c r="E45" s="17"/>
      <c r="F45" s="18"/>
      <c r="G45" s="12"/>
      <c r="H45" s="12"/>
      <c r="I45" s="13"/>
      <c r="J45" s="14">
        <f>D45/C44</f>
        <v>1</v>
      </c>
      <c r="K45" s="24">
        <v>11</v>
      </c>
      <c r="L45" s="25">
        <f t="shared" si="19"/>
        <v>1</v>
      </c>
      <c r="M45" s="1">
        <f t="shared" si="20"/>
        <v>0</v>
      </c>
      <c r="O45" s="26" t="s">
        <v>24</v>
      </c>
      <c r="P45" s="25" t="e">
        <f t="shared" ref="P45:Q45" si="22">#REF!</f>
        <v>#REF!</v>
      </c>
      <c r="Q45" s="25" t="e">
        <f t="shared" si="22"/>
        <v>#REF!</v>
      </c>
      <c r="R45" s="25">
        <f t="shared" si="13"/>
        <v>0.5</v>
      </c>
      <c r="S45" s="25"/>
      <c r="T45" s="25"/>
    </row>
    <row r="46" spans="1:27" ht="12.75" customHeight="1" x14ac:dyDescent="0.2">
      <c r="A46" s="28" t="s">
        <v>19</v>
      </c>
      <c r="B46" s="29"/>
      <c r="C46" s="29"/>
      <c r="D46" s="29"/>
      <c r="E46" s="29">
        <v>10</v>
      </c>
      <c r="F46" s="30">
        <v>1</v>
      </c>
      <c r="G46" s="29">
        <f>E46/B43</f>
        <v>0.83333333333333337</v>
      </c>
      <c r="H46" s="1"/>
      <c r="I46" s="29"/>
      <c r="J46" s="14">
        <f>E46/D45</f>
        <v>0.90909090909090906</v>
      </c>
      <c r="K46" s="24">
        <v>10</v>
      </c>
      <c r="L46" s="25">
        <f t="shared" si="19"/>
        <v>0.90909090909090906</v>
      </c>
      <c r="M46" s="1">
        <f t="shared" si="20"/>
        <v>9.0909090909090939E-2</v>
      </c>
      <c r="O46" s="23" t="s">
        <v>25</v>
      </c>
      <c r="P46" s="25" t="e">
        <f t="shared" ref="P46:Q46" si="23">#REF!</f>
        <v>#REF!</v>
      </c>
      <c r="Q46" s="25" t="e">
        <f t="shared" si="23"/>
        <v>#REF!</v>
      </c>
      <c r="R46" s="25"/>
      <c r="S46" s="25"/>
      <c r="T46" s="25"/>
      <c r="AA46" s="39"/>
    </row>
    <row r="47" spans="1:27" ht="12.75" customHeight="1" x14ac:dyDescent="0.3">
      <c r="A47" s="28" t="s">
        <v>27</v>
      </c>
      <c r="B47" s="29"/>
      <c r="C47" s="29"/>
      <c r="D47" s="29"/>
      <c r="E47" s="29">
        <v>1</v>
      </c>
      <c r="F47" s="30"/>
      <c r="G47" s="1"/>
      <c r="H47" s="1"/>
      <c r="I47" s="29"/>
      <c r="J47" s="14"/>
      <c r="K47" s="24">
        <v>1</v>
      </c>
      <c r="L47" s="25">
        <f t="shared" si="19"/>
        <v>0.1</v>
      </c>
      <c r="M47" s="1">
        <f t="shared" si="20"/>
        <v>0.9</v>
      </c>
      <c r="O47" s="23" t="s">
        <v>26</v>
      </c>
      <c r="P47" s="25" t="e">
        <f>#REF!</f>
        <v>#REF!</v>
      </c>
      <c r="Q47" s="25"/>
      <c r="R47" s="25"/>
      <c r="S47" s="27"/>
      <c r="T47" s="27"/>
      <c r="AA47" s="41"/>
    </row>
    <row r="48" spans="1:27" ht="12.75" customHeight="1" x14ac:dyDescent="0.3">
      <c r="A48" s="28" t="s">
        <v>29</v>
      </c>
      <c r="B48" s="29"/>
      <c r="C48" s="29"/>
      <c r="D48" s="29"/>
      <c r="E48" s="29">
        <v>1</v>
      </c>
      <c r="F48" s="30"/>
      <c r="G48" s="1"/>
      <c r="H48" s="1"/>
      <c r="I48" s="29"/>
      <c r="J48" s="1"/>
      <c r="K48" s="24">
        <v>1</v>
      </c>
      <c r="L48" s="25"/>
      <c r="M48" s="1"/>
      <c r="O48" s="23"/>
      <c r="P48" s="25"/>
      <c r="Q48" s="25"/>
      <c r="R48" s="25"/>
      <c r="S48" s="27"/>
      <c r="T48" s="27"/>
      <c r="AA48" s="41"/>
    </row>
    <row r="49" spans="1:27" ht="12.75" customHeight="1" x14ac:dyDescent="0.3">
      <c r="A49" s="28" t="s">
        <v>30</v>
      </c>
      <c r="B49" s="29"/>
      <c r="C49" s="29"/>
      <c r="D49" s="29"/>
      <c r="E49" s="29">
        <v>1</v>
      </c>
      <c r="F49" s="30"/>
      <c r="G49" s="1"/>
      <c r="H49" s="1"/>
      <c r="I49" s="29"/>
      <c r="J49" s="1"/>
      <c r="K49" s="24">
        <v>1</v>
      </c>
      <c r="L49" s="25"/>
      <c r="M49" s="1"/>
      <c r="O49" s="23"/>
      <c r="P49" s="25"/>
      <c r="Q49" s="25"/>
      <c r="R49" s="25"/>
      <c r="S49" s="27"/>
      <c r="T49" s="27"/>
      <c r="AA49" s="41"/>
    </row>
    <row r="50" spans="1:27" ht="12.75" customHeight="1" x14ac:dyDescent="0.3">
      <c r="A50" s="28" t="s">
        <v>31</v>
      </c>
      <c r="B50" s="29"/>
      <c r="C50" s="29"/>
      <c r="D50" s="29"/>
      <c r="E50" s="29"/>
      <c r="F50" s="30"/>
      <c r="G50" s="1"/>
      <c r="H50" s="1"/>
      <c r="I50" s="29"/>
      <c r="J50" s="1"/>
      <c r="K50" s="24"/>
      <c r="L50" s="25"/>
      <c r="M50" s="1"/>
      <c r="O50" s="23"/>
      <c r="P50" s="25"/>
      <c r="Q50" s="25"/>
      <c r="R50" s="25"/>
      <c r="S50" s="27"/>
      <c r="T50" s="27"/>
      <c r="AA50" s="41"/>
    </row>
    <row r="51" spans="1:27" ht="12.75" customHeight="1" x14ac:dyDescent="0.3">
      <c r="A51" s="28"/>
      <c r="B51" s="29"/>
      <c r="C51" s="29"/>
      <c r="D51" s="29"/>
      <c r="E51" s="29"/>
      <c r="F51" s="30"/>
      <c r="G51" s="1"/>
      <c r="H51" s="1"/>
      <c r="I51" s="29"/>
      <c r="J51" s="1"/>
      <c r="K51" s="24"/>
      <c r="L51" s="25"/>
      <c r="M51" s="1"/>
      <c r="O51" s="23"/>
      <c r="P51" s="25"/>
      <c r="Q51" s="25"/>
      <c r="R51" s="25"/>
      <c r="S51" s="27"/>
      <c r="T51" s="27"/>
      <c r="AA51" s="41"/>
    </row>
    <row r="52" spans="1:27" ht="12.75" customHeight="1" x14ac:dyDescent="0.2">
      <c r="F52" s="29"/>
      <c r="G52" s="1"/>
      <c r="H52" s="85">
        <f>B43+B56</f>
        <v>29</v>
      </c>
      <c r="I52" s="86">
        <f>F59+E46</f>
        <v>16</v>
      </c>
      <c r="J52" s="87">
        <f>I52/H52</f>
        <v>0.55172413793103448</v>
      </c>
      <c r="O52" s="23" t="s">
        <v>28</v>
      </c>
    </row>
    <row r="53" spans="1:27" ht="12.75" customHeight="1" x14ac:dyDescent="0.3">
      <c r="A53" s="2" t="s">
        <v>48</v>
      </c>
      <c r="G53" s="1"/>
      <c r="H53" s="1"/>
      <c r="J53" s="1"/>
    </row>
    <row r="54" spans="1:27" ht="25.5" customHeight="1" x14ac:dyDescent="0.2">
      <c r="B54" s="182" t="s">
        <v>1</v>
      </c>
      <c r="C54" s="183"/>
      <c r="D54" s="183"/>
      <c r="E54" s="183"/>
      <c r="G54" s="4" t="s">
        <v>2</v>
      </c>
      <c r="H54" s="4" t="s">
        <v>3</v>
      </c>
      <c r="I54" s="5" t="s">
        <v>4</v>
      </c>
      <c r="J54" s="4" t="s">
        <v>5</v>
      </c>
      <c r="K54" s="6" t="s">
        <v>6</v>
      </c>
      <c r="L54" s="6" t="s">
        <v>7</v>
      </c>
      <c r="M54" s="7" t="s">
        <v>8</v>
      </c>
    </row>
    <row r="55" spans="1:27" ht="12.75" customHeight="1" x14ac:dyDescent="0.2">
      <c r="A55" s="9" t="s">
        <v>9</v>
      </c>
      <c r="B55" s="10">
        <v>1</v>
      </c>
      <c r="C55" s="10">
        <v>2</v>
      </c>
      <c r="D55" s="10">
        <v>3</v>
      </c>
      <c r="E55" s="10">
        <v>4</v>
      </c>
      <c r="F55" s="11" t="s">
        <v>10</v>
      </c>
      <c r="G55" s="12"/>
      <c r="H55" s="12"/>
      <c r="I55" s="13"/>
      <c r="J55" s="14"/>
      <c r="K55" s="15"/>
      <c r="L55" s="15"/>
      <c r="M55" s="1"/>
    </row>
    <row r="56" spans="1:27" ht="12.75" customHeight="1" x14ac:dyDescent="0.2">
      <c r="A56" s="23" t="s">
        <v>17</v>
      </c>
      <c r="B56" s="17">
        <v>17</v>
      </c>
      <c r="C56" s="17"/>
      <c r="D56" s="17"/>
      <c r="E56" s="17"/>
      <c r="F56" s="18"/>
      <c r="G56" s="12"/>
      <c r="H56" s="12"/>
      <c r="I56" s="13"/>
      <c r="J56" s="14"/>
      <c r="K56" s="19">
        <f>B56</f>
        <v>17</v>
      </c>
      <c r="L56" s="15"/>
      <c r="M56" s="1"/>
    </row>
    <row r="57" spans="1:27" ht="12.75" customHeight="1" x14ac:dyDescent="0.2">
      <c r="A57" s="23" t="s">
        <v>18</v>
      </c>
      <c r="B57" s="17"/>
      <c r="C57" s="17">
        <v>7</v>
      </c>
      <c r="D57" s="17"/>
      <c r="E57" s="17"/>
      <c r="F57" s="18"/>
      <c r="G57" s="12"/>
      <c r="H57" s="12"/>
      <c r="I57" s="13"/>
      <c r="J57" s="14">
        <f>C57/B56</f>
        <v>0.41176470588235292</v>
      </c>
      <c r="K57" s="24">
        <v>7</v>
      </c>
      <c r="L57" s="25">
        <f t="shared" ref="L57:L59" si="24">K57/K56</f>
        <v>0.41176470588235292</v>
      </c>
      <c r="M57" s="1">
        <f t="shared" ref="M57:M59" si="25">100%-L57</f>
        <v>0.58823529411764708</v>
      </c>
    </row>
    <row r="58" spans="1:27" ht="12.75" customHeight="1" x14ac:dyDescent="0.2">
      <c r="A58" s="28" t="s">
        <v>19</v>
      </c>
      <c r="B58" s="29"/>
      <c r="C58" s="29"/>
      <c r="D58" s="17">
        <v>7</v>
      </c>
      <c r="E58" s="29"/>
      <c r="F58" s="30"/>
      <c r="G58" s="1"/>
      <c r="H58" s="1"/>
      <c r="I58" s="29"/>
      <c r="J58" s="14">
        <f>D58/C57</f>
        <v>1</v>
      </c>
      <c r="K58" s="24">
        <v>8</v>
      </c>
      <c r="L58" s="25">
        <f t="shared" si="24"/>
        <v>1.1428571428571428</v>
      </c>
      <c r="M58" s="1">
        <f t="shared" si="25"/>
        <v>-0.14285714285714279</v>
      </c>
    </row>
    <row r="59" spans="1:27" ht="12.75" customHeight="1" x14ac:dyDescent="0.2">
      <c r="A59" s="28" t="s">
        <v>27</v>
      </c>
      <c r="B59" s="29"/>
      <c r="C59" s="29"/>
      <c r="D59" s="29"/>
      <c r="E59" s="29">
        <v>7</v>
      </c>
      <c r="F59" s="30">
        <v>6</v>
      </c>
      <c r="G59" s="29">
        <f>E59/B56</f>
        <v>0.41176470588235292</v>
      </c>
      <c r="H59" s="1"/>
      <c r="I59" s="29"/>
      <c r="J59" s="14">
        <f>E59/D58</f>
        <v>1</v>
      </c>
      <c r="K59" s="24">
        <v>7</v>
      </c>
      <c r="L59" s="25">
        <f t="shared" si="24"/>
        <v>0.875</v>
      </c>
      <c r="M59" s="1">
        <f t="shared" si="25"/>
        <v>0.125</v>
      </c>
    </row>
    <row r="60" spans="1:27" ht="12.75" customHeight="1" x14ac:dyDescent="0.2">
      <c r="A60" s="28" t="s">
        <v>29</v>
      </c>
      <c r="B60" s="29"/>
      <c r="C60" s="29"/>
      <c r="D60" s="29">
        <v>1</v>
      </c>
      <c r="E60" s="29"/>
      <c r="F60" s="30">
        <v>1</v>
      </c>
      <c r="G60" s="1"/>
      <c r="H60" s="1"/>
      <c r="I60" s="29"/>
      <c r="J60" s="1"/>
      <c r="K60" s="24">
        <v>1</v>
      </c>
      <c r="L60" s="25"/>
      <c r="M60" s="1"/>
    </row>
    <row r="61" spans="1:27" ht="12.75" customHeight="1" x14ac:dyDescent="0.2">
      <c r="A61" s="28" t="s">
        <v>30</v>
      </c>
      <c r="B61" s="29"/>
      <c r="C61" s="29"/>
      <c r="D61" s="29"/>
      <c r="E61" s="29">
        <v>1</v>
      </c>
      <c r="F61" s="30"/>
      <c r="G61" s="1"/>
      <c r="H61" s="1"/>
      <c r="I61" s="29"/>
      <c r="J61" s="1"/>
      <c r="K61" s="24"/>
      <c r="L61" s="25"/>
      <c r="M61" s="1"/>
    </row>
    <row r="62" spans="1:27" ht="12.75" customHeight="1" x14ac:dyDescent="0.2">
      <c r="A62" s="28" t="s">
        <v>31</v>
      </c>
      <c r="B62" s="29"/>
      <c r="C62" s="29"/>
      <c r="D62" s="29"/>
      <c r="E62" s="29"/>
      <c r="F62" s="30"/>
      <c r="G62" s="1"/>
      <c r="H62" s="1"/>
      <c r="I62" s="29"/>
      <c r="J62" s="1"/>
      <c r="K62" s="24"/>
      <c r="L62" s="25"/>
      <c r="M62" s="1"/>
    </row>
    <row r="63" spans="1:27" ht="12.75" customHeight="1" x14ac:dyDescent="0.2">
      <c r="A63" s="28" t="s">
        <v>35</v>
      </c>
      <c r="B63" s="29"/>
      <c r="C63" s="29"/>
      <c r="D63" s="29"/>
      <c r="E63" s="29"/>
      <c r="F63" s="30"/>
      <c r="G63" s="1"/>
      <c r="H63" s="1"/>
      <c r="I63" s="29"/>
      <c r="J63" s="1"/>
      <c r="K63" s="24"/>
      <c r="L63" s="25"/>
      <c r="M63" s="1"/>
    </row>
    <row r="64" spans="1:27" ht="12.75" customHeight="1" x14ac:dyDescent="0.2">
      <c r="F64" s="29"/>
      <c r="G64" s="1"/>
      <c r="H64" s="1"/>
      <c r="J64" s="1"/>
      <c r="O64" s="33"/>
      <c r="P64" s="8" t="s">
        <v>39</v>
      </c>
      <c r="Q64" s="8"/>
      <c r="R64" s="8"/>
      <c r="S64" s="8"/>
      <c r="T64" s="8"/>
      <c r="U64" s="8"/>
      <c r="V64" s="8"/>
      <c r="W64" s="8"/>
      <c r="X64" s="8"/>
      <c r="Y64" s="8"/>
    </row>
    <row r="65" spans="1:25" ht="12.75" customHeight="1" x14ac:dyDescent="0.3">
      <c r="A65" s="2" t="s">
        <v>49</v>
      </c>
      <c r="G65" s="1"/>
      <c r="H65" s="1"/>
      <c r="J65" s="1"/>
      <c r="P65" s="186" t="s">
        <v>11</v>
      </c>
      <c r="Q65" s="187"/>
      <c r="R65" s="187"/>
      <c r="S65" s="187"/>
      <c r="T65" s="187"/>
      <c r="U65" s="187"/>
      <c r="V65" s="187"/>
      <c r="W65" s="187"/>
      <c r="X65" s="187"/>
      <c r="Y65" s="187"/>
    </row>
    <row r="66" spans="1:25" ht="25.5" customHeight="1" x14ac:dyDescent="0.2">
      <c r="B66" s="182" t="s">
        <v>1</v>
      </c>
      <c r="C66" s="183"/>
      <c r="D66" s="183"/>
      <c r="E66" s="183"/>
      <c r="G66" s="4" t="s">
        <v>2</v>
      </c>
      <c r="H66" s="4" t="s">
        <v>3</v>
      </c>
      <c r="I66" s="5" t="s">
        <v>4</v>
      </c>
      <c r="J66" s="4" t="s">
        <v>5</v>
      </c>
      <c r="K66" s="6" t="s">
        <v>6</v>
      </c>
      <c r="L66" s="6" t="s">
        <v>7</v>
      </c>
      <c r="M66" s="7" t="s">
        <v>8</v>
      </c>
      <c r="O66" s="20" t="s">
        <v>12</v>
      </c>
      <c r="P66" s="21">
        <v>9902</v>
      </c>
      <c r="Q66" s="22" t="s">
        <v>13</v>
      </c>
      <c r="R66" s="22" t="s">
        <v>14</v>
      </c>
      <c r="S66" s="22" t="s">
        <v>15</v>
      </c>
      <c r="T66" s="22" t="s">
        <v>16</v>
      </c>
      <c r="U66" s="22" t="s">
        <v>17</v>
      </c>
      <c r="V66" s="22" t="s">
        <v>18</v>
      </c>
      <c r="W66" s="22" t="s">
        <v>19</v>
      </c>
    </row>
    <row r="67" spans="1:25" ht="12.75" customHeight="1" x14ac:dyDescent="0.2">
      <c r="A67" s="9" t="s">
        <v>9</v>
      </c>
      <c r="B67" s="10">
        <v>1</v>
      </c>
      <c r="C67" s="10">
        <v>2</v>
      </c>
      <c r="D67" s="10">
        <v>3</v>
      </c>
      <c r="E67" s="10">
        <v>4</v>
      </c>
      <c r="F67" s="11" t="s">
        <v>10</v>
      </c>
      <c r="G67" s="12"/>
      <c r="H67" s="12"/>
      <c r="I67" s="13"/>
      <c r="J67" s="14"/>
      <c r="K67" s="15"/>
      <c r="L67" s="15"/>
      <c r="M67" s="1"/>
      <c r="O67" s="26" t="s">
        <v>20</v>
      </c>
      <c r="P67" s="25" t="e">
        <f t="shared" ref="P67:Q67" si="26">#REF!</f>
        <v>#REF!</v>
      </c>
      <c r="Q67" s="25" t="e">
        <f t="shared" si="26"/>
        <v>#REF!</v>
      </c>
      <c r="R67" s="25">
        <f t="shared" ref="R67:R70" si="27">M19</f>
        <v>0.2857142857142857</v>
      </c>
      <c r="S67" s="25">
        <f t="shared" ref="S67:S70" si="28">M32</f>
        <v>0.33333333333333337</v>
      </c>
      <c r="T67" s="25">
        <f t="shared" ref="T67:T70" si="29">M44</f>
        <v>8.333333333333337E-2</v>
      </c>
      <c r="U67" s="1">
        <f t="shared" ref="U67:U69" si="30">M57</f>
        <v>0.58823529411764708</v>
      </c>
      <c r="V67" s="1">
        <f>M69</f>
        <v>0.19047619047619047</v>
      </c>
      <c r="W67" s="1">
        <f>M82</f>
        <v>0.33333333333333337</v>
      </c>
    </row>
    <row r="68" spans="1:25" ht="12.75" customHeight="1" x14ac:dyDescent="0.2">
      <c r="A68" s="23" t="s">
        <v>18</v>
      </c>
      <c r="B68" s="17">
        <v>21</v>
      </c>
      <c r="C68" s="17"/>
      <c r="D68" s="17"/>
      <c r="E68" s="17"/>
      <c r="F68" s="18"/>
      <c r="G68" s="12"/>
      <c r="H68" s="12"/>
      <c r="I68" s="13"/>
      <c r="J68" s="14"/>
      <c r="K68" s="19">
        <f>B68</f>
        <v>21</v>
      </c>
      <c r="L68" s="15"/>
      <c r="M68" s="1"/>
      <c r="O68" s="26" t="s">
        <v>21</v>
      </c>
      <c r="P68" s="25" t="e">
        <f t="shared" ref="P68:Q68" si="31">#REF!</f>
        <v>#REF!</v>
      </c>
      <c r="Q68" s="25" t="e">
        <f t="shared" si="31"/>
        <v>#REF!</v>
      </c>
      <c r="R68" s="25">
        <f t="shared" si="27"/>
        <v>9.9999999999999978E-2</v>
      </c>
      <c r="S68" s="25">
        <f t="shared" si="28"/>
        <v>0</v>
      </c>
      <c r="T68" s="25">
        <f t="shared" si="29"/>
        <v>0</v>
      </c>
      <c r="U68" s="1">
        <f t="shared" si="30"/>
        <v>-0.14285714285714279</v>
      </c>
      <c r="V68" s="1">
        <f>M74</f>
        <v>0</v>
      </c>
    </row>
    <row r="69" spans="1:25" ht="12.75" customHeight="1" x14ac:dyDescent="0.2">
      <c r="A69" s="28" t="s">
        <v>19</v>
      </c>
      <c r="B69" s="29"/>
      <c r="C69" s="29">
        <v>16</v>
      </c>
      <c r="D69" s="29"/>
      <c r="E69" s="29"/>
      <c r="F69" s="30"/>
      <c r="G69" s="1"/>
      <c r="H69" s="1"/>
      <c r="I69" s="29"/>
      <c r="J69" s="14">
        <f>C69/B68</f>
        <v>0.76190476190476186</v>
      </c>
      <c r="K69" s="24">
        <v>17</v>
      </c>
      <c r="L69" s="25">
        <f t="shared" ref="L69:L71" si="32">K69/K68</f>
        <v>0.80952380952380953</v>
      </c>
      <c r="M69" s="1">
        <f t="shared" ref="M69:M71" si="33">100%-L69</f>
        <v>0.19047619047619047</v>
      </c>
      <c r="O69" s="26" t="s">
        <v>22</v>
      </c>
      <c r="P69" s="25" t="e">
        <f t="shared" ref="P69:Q69" si="34">#REF!</f>
        <v>#REF!</v>
      </c>
      <c r="Q69" s="25" t="e">
        <f t="shared" si="34"/>
        <v>#REF!</v>
      </c>
      <c r="R69" s="25">
        <f t="shared" si="27"/>
        <v>0</v>
      </c>
      <c r="S69" s="25">
        <f t="shared" si="28"/>
        <v>0.25</v>
      </c>
      <c r="T69" s="25">
        <f t="shared" si="29"/>
        <v>9.0909090909090939E-2</v>
      </c>
      <c r="U69" s="1">
        <f t="shared" si="30"/>
        <v>0.125</v>
      </c>
    </row>
    <row r="70" spans="1:25" ht="12.75" customHeight="1" x14ac:dyDescent="0.2">
      <c r="A70" s="28" t="s">
        <v>27</v>
      </c>
      <c r="B70" s="29"/>
      <c r="C70" s="29"/>
      <c r="D70" s="29">
        <v>11</v>
      </c>
      <c r="E70" s="29"/>
      <c r="F70" s="30"/>
      <c r="G70" s="1"/>
      <c r="H70" s="1"/>
      <c r="I70" s="29"/>
      <c r="J70" s="14">
        <f>D70/C69</f>
        <v>0.6875</v>
      </c>
      <c r="K70" s="24">
        <v>12</v>
      </c>
      <c r="L70" s="25">
        <f t="shared" si="32"/>
        <v>0.70588235294117652</v>
      </c>
      <c r="M70" s="1">
        <f t="shared" si="33"/>
        <v>0.29411764705882348</v>
      </c>
      <c r="O70" s="26" t="s">
        <v>23</v>
      </c>
      <c r="P70" s="25" t="e">
        <f t="shared" ref="P70:Q70" si="35">#REF!</f>
        <v>#REF!</v>
      </c>
      <c r="Q70" s="25" t="e">
        <f t="shared" si="35"/>
        <v>#REF!</v>
      </c>
      <c r="R70" s="25">
        <f t="shared" si="27"/>
        <v>0.77777777777777779</v>
      </c>
      <c r="S70" s="25">
        <f t="shared" si="28"/>
        <v>1</v>
      </c>
      <c r="T70" s="25">
        <f t="shared" si="29"/>
        <v>0.9</v>
      </c>
    </row>
    <row r="71" spans="1:25" ht="12.75" customHeight="1" x14ac:dyDescent="0.2">
      <c r="A71" s="28" t="s">
        <v>29</v>
      </c>
      <c r="B71" s="29"/>
      <c r="C71" s="29"/>
      <c r="D71" s="29"/>
      <c r="E71" s="29">
        <v>10</v>
      </c>
      <c r="F71" s="29">
        <f>E71/B68</f>
        <v>0.47619047619047616</v>
      </c>
      <c r="G71" s="1"/>
      <c r="H71" s="1"/>
      <c r="I71" s="29"/>
      <c r="J71" s="14">
        <f>E71/D70</f>
        <v>0.90909090909090906</v>
      </c>
      <c r="K71" s="24">
        <v>11</v>
      </c>
      <c r="L71" s="25">
        <f t="shared" si="32"/>
        <v>0.91666666666666663</v>
      </c>
      <c r="M71" s="1">
        <f t="shared" si="33"/>
        <v>8.333333333333337E-2</v>
      </c>
      <c r="O71" s="26"/>
      <c r="P71" s="25"/>
      <c r="Q71" s="25"/>
      <c r="R71" s="25"/>
      <c r="S71" s="25"/>
      <c r="T71" s="25"/>
    </row>
    <row r="72" spans="1:25" ht="12.75" customHeight="1" x14ac:dyDescent="0.2">
      <c r="A72" s="28" t="s">
        <v>30</v>
      </c>
      <c r="B72" s="29"/>
      <c r="C72" s="29"/>
      <c r="D72" s="29">
        <v>1</v>
      </c>
      <c r="E72" s="29">
        <v>1</v>
      </c>
      <c r="F72" s="30"/>
      <c r="G72" s="1"/>
      <c r="H72" s="1"/>
      <c r="I72" s="29"/>
      <c r="J72" s="14"/>
      <c r="K72" s="24">
        <v>2</v>
      </c>
      <c r="L72" s="25"/>
      <c r="M72" s="1"/>
      <c r="O72" s="26"/>
      <c r="P72" s="25"/>
      <c r="Q72" s="25"/>
      <c r="R72" s="25"/>
      <c r="S72" s="25"/>
      <c r="T72" s="25"/>
    </row>
    <row r="73" spans="1:25" ht="12.75" customHeight="1" x14ac:dyDescent="0.2">
      <c r="A73" s="28" t="s">
        <v>31</v>
      </c>
      <c r="B73" s="29"/>
      <c r="C73" s="29"/>
      <c r="D73" s="29"/>
      <c r="E73" s="29"/>
      <c r="F73" s="30"/>
      <c r="G73" s="1"/>
      <c r="H73" s="1"/>
      <c r="I73" s="29"/>
      <c r="J73" s="14"/>
      <c r="K73" s="24"/>
      <c r="L73" s="25"/>
      <c r="M73" s="1"/>
      <c r="O73" s="26"/>
      <c r="P73" s="25"/>
      <c r="Q73" s="25"/>
      <c r="R73" s="25"/>
      <c r="S73" s="25"/>
      <c r="T73" s="25"/>
    </row>
    <row r="74" spans="1:25" ht="12.75" customHeight="1" x14ac:dyDescent="0.2">
      <c r="A74" s="28" t="s">
        <v>32</v>
      </c>
      <c r="F74" s="29"/>
      <c r="G74" s="1"/>
      <c r="H74" s="1"/>
      <c r="J74" s="14"/>
      <c r="K74" s="24"/>
      <c r="L74" s="25"/>
      <c r="M74" s="1"/>
      <c r="O74" s="26" t="s">
        <v>24</v>
      </c>
      <c r="P74" s="25" t="e">
        <f t="shared" ref="P74:Q74" si="36">#REF!</f>
        <v>#REF!</v>
      </c>
      <c r="Q74" s="25" t="e">
        <f t="shared" si="36"/>
        <v>#REF!</v>
      </c>
      <c r="R74" s="25">
        <f>M23</f>
        <v>0.5</v>
      </c>
      <c r="S74" s="25" t="e">
        <f>M36</f>
        <v>#DIV/0!</v>
      </c>
      <c r="T74" s="25"/>
    </row>
    <row r="75" spans="1:25" ht="12.75" customHeight="1" x14ac:dyDescent="0.2">
      <c r="A75" s="28" t="s">
        <v>35</v>
      </c>
      <c r="F75" s="29"/>
      <c r="G75" s="1"/>
      <c r="H75" s="1"/>
      <c r="J75" s="1"/>
      <c r="K75" s="24"/>
      <c r="L75" s="25"/>
      <c r="M75" s="1"/>
      <c r="O75" s="26"/>
      <c r="P75" s="25"/>
      <c r="Q75" s="25"/>
      <c r="R75" s="25"/>
      <c r="S75" s="25"/>
      <c r="T75" s="25"/>
    </row>
    <row r="76" spans="1:25" ht="12.75" customHeight="1" x14ac:dyDescent="0.2">
      <c r="A76" s="28"/>
      <c r="F76" s="29"/>
      <c r="G76" s="1"/>
      <c r="H76" s="1"/>
      <c r="J76" s="1"/>
      <c r="K76" s="24"/>
      <c r="L76" s="25"/>
      <c r="M76" s="1"/>
      <c r="O76" s="26"/>
      <c r="P76" s="25"/>
      <c r="Q76" s="25"/>
      <c r="R76" s="25"/>
      <c r="S76" s="25"/>
      <c r="T76" s="25"/>
    </row>
    <row r="77" spans="1:25" ht="12.75" customHeight="1" x14ac:dyDescent="0.2">
      <c r="G77" s="1"/>
      <c r="H77" s="1"/>
      <c r="J77" s="1"/>
      <c r="O77" s="23" t="s">
        <v>25</v>
      </c>
      <c r="P77" s="25" t="e">
        <f t="shared" ref="P77:Q77" si="37">#REF!</f>
        <v>#REF!</v>
      </c>
      <c r="Q77" s="25" t="e">
        <f t="shared" si="37"/>
        <v>#REF!</v>
      </c>
      <c r="R77" s="25">
        <f>M24</f>
        <v>1</v>
      </c>
      <c r="S77" s="27"/>
      <c r="T77" s="27"/>
    </row>
    <row r="78" spans="1:25" ht="12.75" customHeight="1" x14ac:dyDescent="0.3">
      <c r="A78" s="2" t="s">
        <v>50</v>
      </c>
      <c r="G78" s="1"/>
      <c r="H78" s="1"/>
      <c r="J78" s="1"/>
      <c r="O78" s="23" t="s">
        <v>26</v>
      </c>
      <c r="P78" s="25" t="e">
        <f t="shared" ref="P78:Q78" si="38">#REF!</f>
        <v>#REF!</v>
      </c>
      <c r="Q78" s="25" t="e">
        <f t="shared" si="38"/>
        <v>#REF!</v>
      </c>
      <c r="R78" s="27"/>
      <c r="S78" s="27"/>
      <c r="T78" s="27"/>
    </row>
    <row r="79" spans="1:25" ht="25.5" customHeight="1" x14ac:dyDescent="0.2">
      <c r="B79" s="182" t="s">
        <v>1</v>
      </c>
      <c r="C79" s="183"/>
      <c r="D79" s="183"/>
      <c r="E79" s="183"/>
      <c r="G79" s="4" t="s">
        <v>2</v>
      </c>
      <c r="H79" s="4" t="s">
        <v>3</v>
      </c>
      <c r="I79" s="5" t="s">
        <v>4</v>
      </c>
      <c r="J79" s="4" t="s">
        <v>5</v>
      </c>
      <c r="K79" s="6" t="s">
        <v>6</v>
      </c>
      <c r="L79" s="6" t="s">
        <v>7</v>
      </c>
      <c r="M79" s="7" t="s">
        <v>8</v>
      </c>
      <c r="O79" s="23" t="s">
        <v>28</v>
      </c>
      <c r="P79" s="25"/>
      <c r="Q79" s="25"/>
      <c r="R79" s="25"/>
      <c r="S79" s="25"/>
      <c r="T79" s="27"/>
      <c r="U79" s="27"/>
      <c r="V79" s="27"/>
      <c r="W79" s="27"/>
      <c r="X79" s="27"/>
      <c r="Y79" s="27"/>
    </row>
    <row r="80" spans="1:25" ht="12.75" customHeight="1" x14ac:dyDescent="0.2">
      <c r="A80" s="9" t="s">
        <v>9</v>
      </c>
      <c r="B80" s="10">
        <v>1</v>
      </c>
      <c r="C80" s="10">
        <v>2</v>
      </c>
      <c r="D80" s="10">
        <v>3</v>
      </c>
      <c r="E80" s="10">
        <v>4</v>
      </c>
      <c r="F80" s="11" t="s">
        <v>10</v>
      </c>
      <c r="G80" s="12"/>
      <c r="H80" s="12"/>
      <c r="I80" s="13"/>
      <c r="J80" s="14"/>
      <c r="K80" s="15"/>
      <c r="L80" s="15"/>
      <c r="M80" s="1"/>
      <c r="O80" s="34"/>
      <c r="P80" s="35"/>
      <c r="Q80" s="35"/>
      <c r="R80" s="35"/>
      <c r="S80" s="36"/>
      <c r="T80" s="36"/>
      <c r="U80" s="36"/>
      <c r="V80" s="36"/>
      <c r="W80" s="36"/>
      <c r="X80" s="36"/>
      <c r="Y80" s="36"/>
    </row>
    <row r="81" spans="1:34" ht="12.75" customHeight="1" x14ac:dyDescent="0.2">
      <c r="A81" s="28" t="s">
        <v>19</v>
      </c>
      <c r="B81" s="17">
        <v>15</v>
      </c>
      <c r="C81" s="17"/>
      <c r="D81" s="17"/>
      <c r="E81" s="17"/>
      <c r="F81" s="18"/>
      <c r="G81" s="12"/>
      <c r="H81" s="12"/>
      <c r="I81" s="13"/>
      <c r="J81" s="14"/>
      <c r="K81" s="19">
        <f>B81</f>
        <v>15</v>
      </c>
      <c r="L81" s="15"/>
      <c r="M81" s="1"/>
      <c r="O81" s="28"/>
      <c r="P81" s="35"/>
      <c r="Q81" s="35"/>
      <c r="R81" s="36"/>
      <c r="S81" s="36"/>
      <c r="T81" s="36"/>
      <c r="U81" s="36"/>
      <c r="V81" s="36"/>
      <c r="W81" s="36"/>
      <c r="X81" s="36"/>
      <c r="Y81" s="36"/>
    </row>
    <row r="82" spans="1:34" ht="12.75" customHeight="1" x14ac:dyDescent="0.2">
      <c r="A82" s="28" t="s">
        <v>27</v>
      </c>
      <c r="C82" s="29">
        <v>10</v>
      </c>
      <c r="F82" s="29"/>
      <c r="G82" s="1"/>
      <c r="H82" s="1"/>
      <c r="J82" s="14">
        <f>C82/B81</f>
        <v>0.66666666666666663</v>
      </c>
      <c r="K82" s="24">
        <v>10</v>
      </c>
      <c r="L82" s="25">
        <f t="shared" ref="L82:L84" si="39">K82/K81</f>
        <v>0.66666666666666663</v>
      </c>
      <c r="M82" s="1">
        <f t="shared" ref="M82:M84" si="40">100%-L82</f>
        <v>0.33333333333333337</v>
      </c>
      <c r="O82" s="28"/>
      <c r="P82" s="35"/>
      <c r="Q82" s="36"/>
      <c r="R82" s="36"/>
      <c r="S82" s="36"/>
      <c r="T82" s="36"/>
      <c r="U82" s="36"/>
      <c r="V82" s="36"/>
      <c r="W82" s="36"/>
      <c r="X82" s="36"/>
      <c r="Y82" s="36"/>
    </row>
    <row r="83" spans="1:34" ht="12.75" customHeight="1" x14ac:dyDescent="0.2">
      <c r="A83" s="28" t="s">
        <v>29</v>
      </c>
      <c r="D83" s="29">
        <v>10</v>
      </c>
      <c r="F83" s="29"/>
      <c r="G83" s="1"/>
      <c r="H83" s="1"/>
      <c r="J83" s="14">
        <f>D83/C82</f>
        <v>1</v>
      </c>
      <c r="K83" s="24">
        <v>10</v>
      </c>
      <c r="L83" s="25">
        <f t="shared" si="39"/>
        <v>1</v>
      </c>
      <c r="M83" s="1">
        <f t="shared" si="40"/>
        <v>0</v>
      </c>
      <c r="O83" s="28"/>
      <c r="P83" s="35"/>
      <c r="Q83" s="36"/>
      <c r="R83" s="36"/>
      <c r="S83" s="36"/>
      <c r="T83" s="36"/>
      <c r="U83" s="36"/>
      <c r="V83" s="36"/>
      <c r="W83" s="36"/>
      <c r="X83" s="36"/>
      <c r="Y83" s="36"/>
    </row>
    <row r="84" spans="1:34" ht="12.75" customHeight="1" x14ac:dyDescent="0.2">
      <c r="A84" s="28" t="s">
        <v>30</v>
      </c>
      <c r="E84" s="29">
        <v>9</v>
      </c>
      <c r="F84" s="29">
        <f>E84/B81</f>
        <v>0.6</v>
      </c>
      <c r="G84" s="1"/>
      <c r="H84" s="1"/>
      <c r="J84" s="14">
        <f>E84/D83</f>
        <v>0.9</v>
      </c>
      <c r="K84" s="24">
        <v>9</v>
      </c>
      <c r="L84" s="25">
        <f t="shared" si="39"/>
        <v>0.9</v>
      </c>
      <c r="M84" s="1">
        <f t="shared" si="40"/>
        <v>9.9999999999999978E-2</v>
      </c>
      <c r="O84" s="29"/>
      <c r="P84" s="8" t="s">
        <v>41</v>
      </c>
      <c r="Q84" s="35"/>
      <c r="R84" s="35"/>
      <c r="S84" s="35"/>
      <c r="T84" s="35"/>
      <c r="U84" s="35"/>
      <c r="V84" s="35"/>
      <c r="W84" s="35"/>
      <c r="X84" s="35"/>
      <c r="Y84" s="35"/>
    </row>
    <row r="85" spans="1:34" ht="12.75" customHeight="1" x14ac:dyDescent="0.2">
      <c r="A85" s="28" t="s">
        <v>31</v>
      </c>
      <c r="G85" s="1"/>
      <c r="H85" s="1"/>
      <c r="J85" s="14"/>
      <c r="K85" s="24"/>
      <c r="L85" s="25"/>
      <c r="M85" s="1"/>
      <c r="O85" s="29"/>
      <c r="P85" s="8"/>
      <c r="Q85" s="35"/>
      <c r="R85" s="35"/>
      <c r="S85" s="35"/>
      <c r="T85" s="35"/>
      <c r="U85" s="35"/>
      <c r="V85" s="35"/>
      <c r="W85" s="35"/>
      <c r="X85" s="35"/>
      <c r="Y85" s="35"/>
    </row>
    <row r="86" spans="1:34" ht="12.75" customHeight="1" x14ac:dyDescent="0.2">
      <c r="A86" s="28" t="s">
        <v>32</v>
      </c>
      <c r="G86" s="1"/>
      <c r="H86" s="1"/>
      <c r="J86" s="14"/>
      <c r="L86" s="25"/>
      <c r="M86" s="1"/>
      <c r="O86" s="37" t="s">
        <v>12</v>
      </c>
      <c r="P86" s="39" t="s">
        <v>14</v>
      </c>
      <c r="Q86" s="39" t="s">
        <v>15</v>
      </c>
      <c r="R86" s="39" t="s">
        <v>16</v>
      </c>
      <c r="S86" s="39" t="s">
        <v>17</v>
      </c>
      <c r="T86" s="39" t="s">
        <v>18</v>
      </c>
      <c r="U86" s="39" t="s">
        <v>19</v>
      </c>
      <c r="V86" s="39" t="s">
        <v>27</v>
      </c>
      <c r="W86" s="39" t="s">
        <v>29</v>
      </c>
      <c r="X86" s="39" t="s">
        <v>30</v>
      </c>
      <c r="Y86" s="39" t="s">
        <v>31</v>
      </c>
      <c r="Z86" s="39" t="s">
        <v>32</v>
      </c>
      <c r="AA86" s="39" t="s">
        <v>35</v>
      </c>
      <c r="AB86" s="39" t="s">
        <v>36</v>
      </c>
      <c r="AC86" s="39" t="s">
        <v>42</v>
      </c>
      <c r="AD86" s="39" t="s">
        <v>43</v>
      </c>
      <c r="AE86" s="39" t="s">
        <v>44</v>
      </c>
      <c r="AF86" s="39" t="s">
        <v>45</v>
      </c>
      <c r="AG86" s="39" t="s">
        <v>46</v>
      </c>
      <c r="AH86" s="39" t="s">
        <v>47</v>
      </c>
    </row>
    <row r="87" spans="1:34" ht="12.75" customHeight="1" x14ac:dyDescent="0.3">
      <c r="A87" s="28" t="s">
        <v>35</v>
      </c>
      <c r="G87" s="1"/>
      <c r="H87" s="1"/>
      <c r="J87" s="1"/>
      <c r="L87" s="25"/>
      <c r="M87" s="1"/>
      <c r="O87" s="40" t="s">
        <v>20</v>
      </c>
      <c r="P87" s="41">
        <f>K20/K18</f>
        <v>0.6428571428571429</v>
      </c>
      <c r="Q87" s="41">
        <f>K33/K31</f>
        <v>0.66666666666666663</v>
      </c>
      <c r="R87" s="41">
        <f>K45/K43</f>
        <v>0.91666666666666663</v>
      </c>
      <c r="S87" s="41">
        <f>K58/K56</f>
        <v>0.47058823529411764</v>
      </c>
      <c r="T87" s="41">
        <f>K70/K68</f>
        <v>0.5714285714285714</v>
      </c>
      <c r="U87" s="41">
        <f>K83/K81</f>
        <v>0.66666666666666663</v>
      </c>
      <c r="V87" s="41">
        <f>K95/K93</f>
        <v>0.93333333333333335</v>
      </c>
      <c r="W87" s="41">
        <f>K106/K104</f>
        <v>0.8</v>
      </c>
      <c r="X87" s="41">
        <f>K117/K115</f>
        <v>0.81481481481481477</v>
      </c>
      <c r="Y87" s="41">
        <f>K130/K128</f>
        <v>0.79166666666666663</v>
      </c>
      <c r="Z87" s="41">
        <f>K142/K140</f>
        <v>0.95238095238095233</v>
      </c>
      <c r="AA87" s="41">
        <f>K153/K151</f>
        <v>0.9</v>
      </c>
      <c r="AB87" s="41">
        <f>K163/K161</f>
        <v>0.8214285714285714</v>
      </c>
      <c r="AC87" s="41">
        <f>K174/K172</f>
        <v>0.8571428571428571</v>
      </c>
      <c r="AD87" s="41">
        <f>K184/K182</f>
        <v>0.82926829268292679</v>
      </c>
      <c r="AE87" s="41">
        <f>K194/K192</f>
        <v>0.8</v>
      </c>
      <c r="AF87" s="41">
        <f>K206/K204</f>
        <v>0.875</v>
      </c>
      <c r="AG87" s="41">
        <f>K217/K215</f>
        <v>0.63636363636363635</v>
      </c>
      <c r="AH87" s="41">
        <f>K227/K225</f>
        <v>0.84615384615384615</v>
      </c>
    </row>
    <row r="88" spans="1:34" ht="12.75" customHeight="1" x14ac:dyDescent="0.3">
      <c r="A88" s="28"/>
      <c r="G88" s="1"/>
      <c r="H88" s="1"/>
      <c r="J88" s="1"/>
      <c r="L88" s="25"/>
      <c r="M88" s="1"/>
      <c r="O88" s="40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</row>
    <row r="89" spans="1:34" ht="12.75" customHeight="1" x14ac:dyDescent="0.2">
      <c r="G89" s="1"/>
      <c r="H89" s="1"/>
      <c r="J89" s="1"/>
    </row>
    <row r="90" spans="1:34" ht="12.75" customHeight="1" x14ac:dyDescent="0.3">
      <c r="A90" s="2" t="s">
        <v>51</v>
      </c>
      <c r="G90" s="1"/>
      <c r="H90" s="1"/>
      <c r="J90" s="1"/>
      <c r="O90" s="33"/>
      <c r="P90" s="8"/>
      <c r="Q90" s="35"/>
      <c r="R90" s="35"/>
      <c r="S90" s="35"/>
      <c r="T90" s="35"/>
      <c r="U90" s="35"/>
      <c r="V90" s="35"/>
      <c r="W90" s="35"/>
      <c r="X90" s="35"/>
      <c r="Y90" s="35"/>
    </row>
    <row r="91" spans="1:34" ht="25.5" customHeight="1" x14ac:dyDescent="0.2">
      <c r="B91" s="182" t="s">
        <v>1</v>
      </c>
      <c r="C91" s="183"/>
      <c r="D91" s="183"/>
      <c r="E91" s="183"/>
      <c r="G91" s="4" t="s">
        <v>2</v>
      </c>
      <c r="H91" s="4" t="s">
        <v>3</v>
      </c>
      <c r="I91" s="5" t="s">
        <v>4</v>
      </c>
      <c r="J91" s="4" t="s">
        <v>5</v>
      </c>
      <c r="K91" s="6" t="s">
        <v>6</v>
      </c>
      <c r="L91" s="6" t="s">
        <v>7</v>
      </c>
      <c r="M91" s="7" t="s">
        <v>8</v>
      </c>
    </row>
    <row r="92" spans="1:34" ht="12.75" customHeight="1" x14ac:dyDescent="0.2">
      <c r="A92" s="9" t="s">
        <v>9</v>
      </c>
      <c r="B92" s="10">
        <v>1</v>
      </c>
      <c r="C92" s="10">
        <v>2</v>
      </c>
      <c r="D92" s="10">
        <v>3</v>
      </c>
      <c r="E92" s="10">
        <v>4</v>
      </c>
      <c r="F92" s="11" t="s">
        <v>10</v>
      </c>
      <c r="G92" s="12"/>
      <c r="H92" s="12"/>
      <c r="I92" s="13"/>
      <c r="J92" s="14"/>
      <c r="K92" s="15"/>
      <c r="L92" s="15"/>
      <c r="M92" s="1"/>
    </row>
    <row r="93" spans="1:34" ht="12.75" customHeight="1" x14ac:dyDescent="0.2">
      <c r="A93" s="28" t="s">
        <v>27</v>
      </c>
      <c r="B93" s="17">
        <v>15</v>
      </c>
      <c r="C93" s="17"/>
      <c r="D93" s="17"/>
      <c r="E93" s="17"/>
      <c r="F93" s="18"/>
      <c r="G93" s="12"/>
      <c r="H93" s="12"/>
      <c r="I93" s="13"/>
      <c r="J93" s="14"/>
      <c r="K93" s="19">
        <f>B93</f>
        <v>15</v>
      </c>
      <c r="L93" s="15"/>
      <c r="M93" s="1"/>
    </row>
    <row r="94" spans="1:34" ht="12.75" customHeight="1" x14ac:dyDescent="0.2">
      <c r="A94" s="28" t="s">
        <v>29</v>
      </c>
      <c r="C94" s="29">
        <v>13</v>
      </c>
      <c r="F94" s="29"/>
      <c r="G94" s="1"/>
      <c r="H94" s="1"/>
      <c r="J94" s="14">
        <f>C94/B93</f>
        <v>0.8666666666666667</v>
      </c>
      <c r="K94" s="24">
        <v>13</v>
      </c>
      <c r="L94" s="25">
        <f t="shared" ref="L94:L96" si="41">K94/K93</f>
        <v>0.8666666666666667</v>
      </c>
      <c r="M94" s="1">
        <f t="shared" ref="M94:M96" si="42">100%-L94</f>
        <v>0.1333333333333333</v>
      </c>
    </row>
    <row r="95" spans="1:34" ht="12.75" customHeight="1" x14ac:dyDescent="0.2">
      <c r="A95" s="28" t="s">
        <v>30</v>
      </c>
      <c r="D95" s="29">
        <v>13</v>
      </c>
      <c r="G95" s="1"/>
      <c r="H95" s="1"/>
      <c r="J95" s="14">
        <f>D95/C94</f>
        <v>1</v>
      </c>
      <c r="K95" s="24">
        <v>14</v>
      </c>
      <c r="L95" s="25">
        <f t="shared" si="41"/>
        <v>1.0769230769230769</v>
      </c>
      <c r="M95" s="1">
        <f t="shared" si="42"/>
        <v>-7.6923076923076872E-2</v>
      </c>
    </row>
    <row r="96" spans="1:34" ht="12.75" customHeight="1" x14ac:dyDescent="0.2">
      <c r="A96" s="28" t="s">
        <v>31</v>
      </c>
      <c r="E96" s="29">
        <v>12</v>
      </c>
      <c r="F96" s="29">
        <f>E96/B93</f>
        <v>0.8</v>
      </c>
      <c r="G96" s="1"/>
      <c r="H96" s="1"/>
      <c r="J96" s="1">
        <f>E96/D95</f>
        <v>0.92307692307692313</v>
      </c>
      <c r="K96" s="24">
        <v>13</v>
      </c>
      <c r="L96" s="25">
        <f t="shared" si="41"/>
        <v>0.9285714285714286</v>
      </c>
      <c r="M96" s="1">
        <f t="shared" si="42"/>
        <v>7.1428571428571397E-2</v>
      </c>
    </row>
    <row r="97" spans="1:13" ht="12.75" customHeight="1" x14ac:dyDescent="0.2">
      <c r="A97" s="28" t="s">
        <v>32</v>
      </c>
      <c r="E97" s="29">
        <v>3</v>
      </c>
      <c r="G97" s="1"/>
      <c r="H97" s="1"/>
      <c r="J97" s="1"/>
      <c r="K97" s="24">
        <v>3</v>
      </c>
    </row>
    <row r="98" spans="1:13" ht="12.75" customHeight="1" x14ac:dyDescent="0.2">
      <c r="A98" s="28" t="s">
        <v>35</v>
      </c>
      <c r="G98" s="1"/>
      <c r="H98" s="1"/>
      <c r="J98" s="1"/>
      <c r="K98" s="24"/>
    </row>
    <row r="99" spans="1:13" ht="12.75" customHeight="1" x14ac:dyDescent="0.2">
      <c r="A99" s="28"/>
      <c r="G99" s="1"/>
      <c r="H99" s="1"/>
      <c r="J99" s="1"/>
      <c r="K99" s="24"/>
    </row>
    <row r="100" spans="1:13" ht="12.75" customHeight="1" x14ac:dyDescent="0.2">
      <c r="G100" s="1"/>
      <c r="H100" s="1"/>
      <c r="J100" s="1"/>
    </row>
    <row r="101" spans="1:13" ht="12.75" customHeight="1" x14ac:dyDescent="0.3">
      <c r="A101" s="2" t="s">
        <v>54</v>
      </c>
      <c r="G101" s="1"/>
      <c r="H101" s="1"/>
      <c r="J101" s="1"/>
    </row>
    <row r="102" spans="1:13" ht="25.5" customHeight="1" x14ac:dyDescent="0.2">
      <c r="B102" s="182" t="s">
        <v>1</v>
      </c>
      <c r="C102" s="183"/>
      <c r="D102" s="183"/>
      <c r="E102" s="183"/>
      <c r="G102" s="4" t="s">
        <v>2</v>
      </c>
      <c r="H102" s="4" t="s">
        <v>3</v>
      </c>
      <c r="I102" s="5" t="s">
        <v>4</v>
      </c>
      <c r="J102" s="4" t="s">
        <v>5</v>
      </c>
      <c r="K102" s="6" t="s">
        <v>6</v>
      </c>
      <c r="L102" s="6" t="s">
        <v>7</v>
      </c>
      <c r="M102" s="7" t="s">
        <v>8</v>
      </c>
    </row>
    <row r="103" spans="1:13" ht="12.75" customHeight="1" x14ac:dyDescent="0.2">
      <c r="A103" s="9" t="s">
        <v>9</v>
      </c>
      <c r="B103" s="10">
        <v>1</v>
      </c>
      <c r="C103" s="10">
        <v>2</v>
      </c>
      <c r="D103" s="10">
        <v>3</v>
      </c>
      <c r="E103" s="10">
        <v>4</v>
      </c>
      <c r="F103" s="11" t="s">
        <v>10</v>
      </c>
      <c r="G103" s="12"/>
      <c r="H103" s="12"/>
      <c r="I103" s="13"/>
      <c r="J103" s="14"/>
      <c r="K103" s="15"/>
      <c r="L103" s="15"/>
      <c r="M103" s="1"/>
    </row>
    <row r="104" spans="1:13" ht="12.75" customHeight="1" x14ac:dyDescent="0.2">
      <c r="A104" s="28" t="s">
        <v>29</v>
      </c>
      <c r="B104" s="17">
        <v>15</v>
      </c>
      <c r="C104" s="17"/>
      <c r="D104" s="17"/>
      <c r="E104" s="17"/>
      <c r="F104" s="18"/>
      <c r="G104" s="12"/>
      <c r="H104" s="12"/>
      <c r="I104" s="13"/>
      <c r="J104" s="14"/>
      <c r="K104" s="19">
        <f>B104</f>
        <v>15</v>
      </c>
      <c r="L104" s="15"/>
      <c r="M104" s="1"/>
    </row>
    <row r="105" spans="1:13" ht="12.75" customHeight="1" x14ac:dyDescent="0.2">
      <c r="A105" s="28" t="s">
        <v>30</v>
      </c>
      <c r="C105" s="29">
        <v>14</v>
      </c>
      <c r="F105" s="29"/>
      <c r="G105" s="1"/>
      <c r="H105" s="1"/>
      <c r="J105" s="14">
        <f>C105/B104</f>
        <v>0.93333333333333335</v>
      </c>
      <c r="K105" s="24">
        <v>14</v>
      </c>
      <c r="L105" s="25">
        <f t="shared" ref="L105:L107" si="43">K105/K104</f>
        <v>0.93333333333333335</v>
      </c>
      <c r="M105" s="1">
        <f t="shared" ref="M105:M107" si="44">100%-L105</f>
        <v>6.6666666666666652E-2</v>
      </c>
    </row>
    <row r="106" spans="1:13" ht="12.75" customHeight="1" x14ac:dyDescent="0.2">
      <c r="A106" s="28" t="s">
        <v>31</v>
      </c>
      <c r="D106" s="29">
        <v>12</v>
      </c>
      <c r="G106" s="1"/>
      <c r="H106" s="1"/>
      <c r="J106" s="14">
        <f>D106/C105</f>
        <v>0.8571428571428571</v>
      </c>
      <c r="K106" s="24">
        <v>12</v>
      </c>
      <c r="L106" s="25">
        <f t="shared" si="43"/>
        <v>0.8571428571428571</v>
      </c>
      <c r="M106" s="1">
        <f t="shared" si="44"/>
        <v>0.1428571428571429</v>
      </c>
    </row>
    <row r="107" spans="1:13" ht="12.75" customHeight="1" x14ac:dyDescent="0.2">
      <c r="A107" s="28" t="s">
        <v>32</v>
      </c>
      <c r="E107" s="29">
        <v>10</v>
      </c>
      <c r="F107" s="29">
        <f>E107/B104</f>
        <v>0.66666666666666663</v>
      </c>
      <c r="G107" s="1"/>
      <c r="H107" s="1"/>
      <c r="J107" s="1">
        <f>E107/D106</f>
        <v>0.83333333333333337</v>
      </c>
      <c r="K107" s="24">
        <v>12</v>
      </c>
      <c r="L107" s="25">
        <f t="shared" si="43"/>
        <v>1</v>
      </c>
      <c r="M107" s="1">
        <f t="shared" si="44"/>
        <v>0</v>
      </c>
    </row>
    <row r="108" spans="1:13" ht="12.75" customHeight="1" x14ac:dyDescent="0.2">
      <c r="A108" s="28" t="s">
        <v>35</v>
      </c>
      <c r="E108" s="29">
        <v>3</v>
      </c>
      <c r="G108" s="1"/>
      <c r="H108" s="1"/>
      <c r="J108" s="1"/>
      <c r="K108" s="24">
        <v>3</v>
      </c>
      <c r="L108" s="25"/>
      <c r="M108" s="1"/>
    </row>
    <row r="109" spans="1:13" ht="12.75" customHeight="1" x14ac:dyDescent="0.2">
      <c r="A109" s="28" t="s">
        <v>36</v>
      </c>
      <c r="E109" s="29">
        <v>1</v>
      </c>
      <c r="G109" s="1"/>
      <c r="H109" s="1"/>
      <c r="J109" s="1"/>
      <c r="K109" s="24">
        <v>1</v>
      </c>
      <c r="L109" s="25"/>
      <c r="M109" s="1"/>
    </row>
    <row r="110" spans="1:13" ht="12.75" customHeight="1" x14ac:dyDescent="0.2">
      <c r="A110" s="28"/>
      <c r="G110" s="1"/>
      <c r="H110" s="1"/>
      <c r="J110" s="1"/>
      <c r="K110" s="24"/>
      <c r="L110" s="25"/>
      <c r="M110" s="1"/>
    </row>
    <row r="111" spans="1:13" ht="12.75" customHeight="1" x14ac:dyDescent="0.2">
      <c r="A111" s="28"/>
      <c r="G111" s="1"/>
      <c r="H111" s="1"/>
      <c r="J111" s="1"/>
      <c r="K111" s="24"/>
      <c r="L111" s="25"/>
      <c r="M111" s="1"/>
    </row>
    <row r="112" spans="1:13" ht="12.75" customHeight="1" x14ac:dyDescent="0.3">
      <c r="A112" s="2" t="s">
        <v>55</v>
      </c>
      <c r="G112" s="1"/>
      <c r="H112" s="1"/>
      <c r="J112" s="1"/>
    </row>
    <row r="113" spans="1:13" ht="25.5" customHeight="1" x14ac:dyDescent="0.2">
      <c r="B113" s="182" t="s">
        <v>1</v>
      </c>
      <c r="C113" s="183"/>
      <c r="D113" s="183"/>
      <c r="E113" s="183"/>
      <c r="G113" s="4" t="s">
        <v>2</v>
      </c>
      <c r="H113" s="4" t="s">
        <v>3</v>
      </c>
      <c r="I113" s="5" t="s">
        <v>4</v>
      </c>
      <c r="J113" s="4" t="s">
        <v>5</v>
      </c>
      <c r="K113" s="6" t="s">
        <v>6</v>
      </c>
      <c r="L113" s="6" t="s">
        <v>7</v>
      </c>
      <c r="M113" s="7" t="s">
        <v>8</v>
      </c>
    </row>
    <row r="114" spans="1:13" ht="12.75" customHeight="1" x14ac:dyDescent="0.2">
      <c r="A114" s="9" t="s">
        <v>9</v>
      </c>
      <c r="B114" s="10">
        <v>1</v>
      </c>
      <c r="C114" s="10">
        <v>2</v>
      </c>
      <c r="D114" s="10">
        <v>3</v>
      </c>
      <c r="E114" s="10">
        <v>4</v>
      </c>
      <c r="F114" s="11" t="s">
        <v>10</v>
      </c>
      <c r="G114" s="12"/>
      <c r="H114" s="12"/>
      <c r="I114" s="13"/>
      <c r="J114" s="14"/>
      <c r="K114" s="15"/>
      <c r="L114" s="15"/>
      <c r="M114" s="1"/>
    </row>
    <row r="115" spans="1:13" ht="12.75" customHeight="1" x14ac:dyDescent="0.2">
      <c r="A115" s="28" t="s">
        <v>30</v>
      </c>
      <c r="B115" s="17">
        <v>27</v>
      </c>
      <c r="C115" s="17"/>
      <c r="D115" s="17"/>
      <c r="E115" s="17"/>
      <c r="F115" s="18"/>
      <c r="G115" s="12"/>
      <c r="H115" s="12"/>
      <c r="I115" s="13"/>
      <c r="J115" s="14"/>
      <c r="K115" s="19">
        <f>B115</f>
        <v>27</v>
      </c>
      <c r="L115" s="15"/>
      <c r="M115" s="1"/>
    </row>
    <row r="116" spans="1:13" ht="12.75" customHeight="1" x14ac:dyDescent="0.2">
      <c r="A116" s="28" t="s">
        <v>31</v>
      </c>
      <c r="C116" s="29">
        <v>23</v>
      </c>
      <c r="G116" s="1"/>
      <c r="H116" s="1"/>
      <c r="J116" s="1">
        <f>C116/B115</f>
        <v>0.85185185185185186</v>
      </c>
      <c r="K116" s="19">
        <v>24</v>
      </c>
      <c r="L116" s="25">
        <f t="shared" ref="L116:L118" si="45">K116/K115</f>
        <v>0.88888888888888884</v>
      </c>
      <c r="M116" s="1">
        <f t="shared" ref="M116:M118" si="46">100%-L116</f>
        <v>0.11111111111111116</v>
      </c>
    </row>
    <row r="117" spans="1:13" ht="12.75" customHeight="1" x14ac:dyDescent="0.2">
      <c r="A117" s="28" t="s">
        <v>32</v>
      </c>
      <c r="D117" s="29">
        <v>19</v>
      </c>
      <c r="G117" s="1"/>
      <c r="H117" s="1"/>
      <c r="J117" s="1">
        <f>D117/C116</f>
        <v>0.82608695652173914</v>
      </c>
      <c r="K117" s="19">
        <v>22</v>
      </c>
      <c r="L117" s="25">
        <f t="shared" si="45"/>
        <v>0.91666666666666663</v>
      </c>
      <c r="M117" s="1">
        <f t="shared" si="46"/>
        <v>8.333333333333337E-2</v>
      </c>
    </row>
    <row r="118" spans="1:13" ht="12.75" customHeight="1" x14ac:dyDescent="0.2">
      <c r="A118" s="28" t="s">
        <v>35</v>
      </c>
      <c r="E118" s="29">
        <v>19</v>
      </c>
      <c r="F118" s="29">
        <f>E118/B115</f>
        <v>0.70370370370370372</v>
      </c>
      <c r="G118" s="1"/>
      <c r="H118" s="1"/>
      <c r="J118" s="1">
        <f>E118/D117</f>
        <v>1</v>
      </c>
      <c r="K118" s="19">
        <v>23</v>
      </c>
      <c r="L118" s="25">
        <f t="shared" si="45"/>
        <v>1.0454545454545454</v>
      </c>
      <c r="M118" s="1">
        <f t="shared" si="46"/>
        <v>-4.5454545454545414E-2</v>
      </c>
    </row>
    <row r="119" spans="1:13" ht="12.75" customHeight="1" x14ac:dyDescent="0.2">
      <c r="A119" s="28" t="s">
        <v>36</v>
      </c>
      <c r="E119" s="29">
        <v>7</v>
      </c>
      <c r="G119" s="1"/>
      <c r="H119" s="1"/>
      <c r="J119" s="1"/>
      <c r="K119" s="19">
        <v>7</v>
      </c>
      <c r="L119" s="25"/>
      <c r="M119" s="1"/>
    </row>
    <row r="120" spans="1:13" ht="12.75" customHeight="1" x14ac:dyDescent="0.2">
      <c r="A120" s="28" t="s">
        <v>42</v>
      </c>
      <c r="E120" s="29">
        <v>3</v>
      </c>
      <c r="G120" s="1"/>
      <c r="H120" s="1"/>
      <c r="J120" s="1"/>
      <c r="K120" s="19">
        <v>3</v>
      </c>
      <c r="L120" s="25"/>
      <c r="M120" s="1"/>
    </row>
    <row r="121" spans="1:13" ht="12.75" customHeight="1" x14ac:dyDescent="0.2">
      <c r="A121" s="28" t="s">
        <v>43</v>
      </c>
      <c r="E121" s="29">
        <v>1</v>
      </c>
      <c r="G121" s="1"/>
      <c r="H121" s="1"/>
      <c r="J121" s="1"/>
      <c r="K121" s="19">
        <v>1</v>
      </c>
      <c r="L121" s="25"/>
      <c r="M121" s="1"/>
    </row>
    <row r="122" spans="1:13" ht="12.75" customHeight="1" x14ac:dyDescent="0.2">
      <c r="A122" s="28" t="s">
        <v>44</v>
      </c>
      <c r="G122" s="1"/>
      <c r="H122" s="1"/>
      <c r="J122" s="1"/>
      <c r="K122" s="19"/>
      <c r="L122" s="25"/>
      <c r="M122" s="1"/>
    </row>
    <row r="123" spans="1:13" ht="12.75" customHeight="1" x14ac:dyDescent="0.2">
      <c r="A123" s="28" t="s">
        <v>46</v>
      </c>
      <c r="E123" s="29">
        <v>1</v>
      </c>
      <c r="G123" s="1"/>
      <c r="H123" s="1"/>
      <c r="J123" s="1"/>
      <c r="K123" s="19">
        <v>1</v>
      </c>
      <c r="L123" s="25"/>
      <c r="M123" s="1"/>
    </row>
    <row r="124" spans="1:13" ht="12.75" customHeight="1" x14ac:dyDescent="0.2">
      <c r="G124" s="1"/>
      <c r="H124" s="1"/>
      <c r="J124" s="1"/>
    </row>
    <row r="125" spans="1:13" ht="12.75" customHeight="1" x14ac:dyDescent="0.3">
      <c r="A125" s="2" t="s">
        <v>56</v>
      </c>
      <c r="G125" s="1"/>
      <c r="H125" s="1"/>
      <c r="J125" s="1"/>
    </row>
    <row r="126" spans="1:13" ht="25.5" customHeight="1" x14ac:dyDescent="0.2">
      <c r="B126" s="182" t="s">
        <v>1</v>
      </c>
      <c r="C126" s="183"/>
      <c r="D126" s="183"/>
      <c r="E126" s="183"/>
      <c r="G126" s="4" t="s">
        <v>2</v>
      </c>
      <c r="H126" s="4" t="s">
        <v>3</v>
      </c>
      <c r="I126" s="5" t="s">
        <v>4</v>
      </c>
      <c r="J126" s="4" t="s">
        <v>5</v>
      </c>
      <c r="K126" s="6" t="s">
        <v>6</v>
      </c>
      <c r="L126" s="6" t="s">
        <v>7</v>
      </c>
      <c r="M126" s="7" t="s">
        <v>8</v>
      </c>
    </row>
    <row r="127" spans="1:13" ht="12.75" customHeight="1" x14ac:dyDescent="0.2">
      <c r="A127" s="9" t="s">
        <v>9</v>
      </c>
      <c r="B127" s="10">
        <v>1</v>
      </c>
      <c r="C127" s="10">
        <v>2</v>
      </c>
      <c r="D127" s="10">
        <v>3</v>
      </c>
      <c r="E127" s="10">
        <v>4</v>
      </c>
      <c r="F127" s="11" t="s">
        <v>10</v>
      </c>
      <c r="G127" s="12"/>
      <c r="H127" s="12"/>
      <c r="I127" s="13"/>
      <c r="J127" s="14"/>
      <c r="K127" s="15"/>
      <c r="L127" s="15"/>
      <c r="M127" s="1"/>
    </row>
    <row r="128" spans="1:13" ht="12.75" customHeight="1" x14ac:dyDescent="0.2">
      <c r="A128" s="28" t="s">
        <v>31</v>
      </c>
      <c r="B128" s="17">
        <v>24</v>
      </c>
      <c r="C128" s="17"/>
      <c r="D128" s="17"/>
      <c r="E128" s="17"/>
      <c r="F128" s="18"/>
      <c r="G128" s="12"/>
      <c r="H128" s="12"/>
      <c r="I128" s="13"/>
      <c r="J128" s="14"/>
      <c r="K128" s="19">
        <f>B128</f>
        <v>24</v>
      </c>
      <c r="L128" s="15"/>
      <c r="M128" s="1"/>
    </row>
    <row r="129" spans="1:13" ht="12.75" customHeight="1" x14ac:dyDescent="0.2">
      <c r="A129" s="28" t="s">
        <v>32</v>
      </c>
      <c r="C129" s="29">
        <v>19</v>
      </c>
      <c r="G129" s="1"/>
      <c r="H129" s="1"/>
      <c r="J129" s="1">
        <f>C129/B128</f>
        <v>0.79166666666666663</v>
      </c>
      <c r="K129" s="19">
        <v>19</v>
      </c>
      <c r="L129" s="25">
        <f t="shared" ref="L129:L131" si="47">K129/K128</f>
        <v>0.79166666666666663</v>
      </c>
      <c r="M129" s="1">
        <f t="shared" ref="M129:M131" si="48">100%-L129</f>
        <v>0.20833333333333337</v>
      </c>
    </row>
    <row r="130" spans="1:13" ht="12.75" customHeight="1" x14ac:dyDescent="0.2">
      <c r="A130" s="28" t="s">
        <v>35</v>
      </c>
      <c r="D130" s="29">
        <v>19</v>
      </c>
      <c r="G130" s="1"/>
      <c r="H130" s="1"/>
      <c r="J130" s="1">
        <f>D130/C129</f>
        <v>1</v>
      </c>
      <c r="K130" s="19">
        <v>19</v>
      </c>
      <c r="L130" s="25">
        <f t="shared" si="47"/>
        <v>1</v>
      </c>
      <c r="M130" s="1">
        <f t="shared" si="48"/>
        <v>0</v>
      </c>
    </row>
    <row r="131" spans="1:13" ht="12.75" customHeight="1" x14ac:dyDescent="0.2">
      <c r="A131" s="28" t="s">
        <v>36</v>
      </c>
      <c r="E131" s="29">
        <v>17</v>
      </c>
      <c r="F131" s="29">
        <f>E131/B128</f>
        <v>0.70833333333333337</v>
      </c>
      <c r="G131" s="1"/>
      <c r="H131" s="1"/>
      <c r="J131" s="1">
        <f>E131/D130</f>
        <v>0.89473684210526316</v>
      </c>
      <c r="K131" s="19">
        <v>17</v>
      </c>
      <c r="L131" s="25">
        <f t="shared" si="47"/>
        <v>0.89473684210526316</v>
      </c>
      <c r="M131" s="1">
        <f t="shared" si="48"/>
        <v>0.10526315789473684</v>
      </c>
    </row>
    <row r="132" spans="1:13" ht="12.75" customHeight="1" x14ac:dyDescent="0.2">
      <c r="A132" s="28" t="s">
        <v>42</v>
      </c>
      <c r="E132" s="29">
        <v>1</v>
      </c>
      <c r="G132" s="1"/>
      <c r="H132" s="1"/>
      <c r="J132" s="1"/>
      <c r="K132" s="19">
        <v>1</v>
      </c>
      <c r="L132" s="25"/>
      <c r="M132" s="1"/>
    </row>
    <row r="133" spans="1:13" ht="12.75" customHeight="1" x14ac:dyDescent="0.2">
      <c r="A133" s="28" t="s">
        <v>43</v>
      </c>
      <c r="E133" s="29">
        <v>1</v>
      </c>
      <c r="G133" s="1"/>
      <c r="H133" s="1"/>
      <c r="J133" s="1"/>
      <c r="K133" s="19">
        <v>1</v>
      </c>
      <c r="L133" s="25"/>
      <c r="M133" s="1"/>
    </row>
    <row r="134" spans="1:13" ht="12.75" customHeight="1" x14ac:dyDescent="0.2">
      <c r="A134" s="28" t="s">
        <v>44</v>
      </c>
      <c r="G134" s="1"/>
      <c r="H134" s="1"/>
      <c r="J134" s="1"/>
      <c r="K134" s="19"/>
      <c r="L134" s="25"/>
      <c r="M134" s="1"/>
    </row>
    <row r="135" spans="1:13" ht="12.75" customHeight="1" x14ac:dyDescent="0.2">
      <c r="A135" s="28" t="s">
        <v>46</v>
      </c>
      <c r="E135" s="29">
        <v>1</v>
      </c>
      <c r="G135" s="1"/>
      <c r="H135" s="1"/>
      <c r="J135" s="1"/>
      <c r="K135" s="19">
        <v>1</v>
      </c>
      <c r="L135" s="25"/>
      <c r="M135" s="1"/>
    </row>
    <row r="136" spans="1:13" ht="12.75" customHeight="1" x14ac:dyDescent="0.2">
      <c r="G136" s="1"/>
      <c r="H136" s="1"/>
      <c r="J136" s="1"/>
    </row>
    <row r="137" spans="1:13" ht="12.75" customHeight="1" x14ac:dyDescent="0.3">
      <c r="A137" s="2" t="s">
        <v>57</v>
      </c>
      <c r="G137" s="1"/>
      <c r="H137" s="1"/>
      <c r="J137" s="1"/>
    </row>
    <row r="138" spans="1:13" ht="25.5" customHeight="1" x14ac:dyDescent="0.2">
      <c r="B138" s="182" t="s">
        <v>1</v>
      </c>
      <c r="C138" s="183"/>
      <c r="D138" s="183"/>
      <c r="E138" s="183"/>
      <c r="G138" s="4" t="s">
        <v>2</v>
      </c>
      <c r="H138" s="4" t="s">
        <v>3</v>
      </c>
      <c r="I138" s="5" t="s">
        <v>4</v>
      </c>
      <c r="J138" s="4" t="s">
        <v>5</v>
      </c>
      <c r="K138" s="6" t="s">
        <v>6</v>
      </c>
      <c r="L138" s="6" t="s">
        <v>7</v>
      </c>
      <c r="M138" s="7" t="s">
        <v>8</v>
      </c>
    </row>
    <row r="139" spans="1:13" ht="12.75" customHeight="1" x14ac:dyDescent="0.2">
      <c r="A139" s="9" t="s">
        <v>9</v>
      </c>
      <c r="B139" s="10">
        <v>1</v>
      </c>
      <c r="C139" s="10">
        <v>2</v>
      </c>
      <c r="D139" s="10">
        <v>3</v>
      </c>
      <c r="E139" s="10">
        <v>4</v>
      </c>
      <c r="F139" s="11" t="s">
        <v>10</v>
      </c>
      <c r="G139" s="12"/>
      <c r="H139" s="12"/>
      <c r="I139" s="13"/>
      <c r="J139" s="14"/>
      <c r="K139" s="15"/>
      <c r="L139" s="15"/>
      <c r="M139" s="1"/>
    </row>
    <row r="140" spans="1:13" ht="12.75" customHeight="1" x14ac:dyDescent="0.2">
      <c r="A140" s="28" t="s">
        <v>32</v>
      </c>
      <c r="B140" s="17">
        <v>21</v>
      </c>
      <c r="C140" s="17"/>
      <c r="D140" s="17"/>
      <c r="E140" s="17"/>
      <c r="F140" s="18"/>
      <c r="G140" s="12"/>
      <c r="H140" s="12"/>
      <c r="I140" s="13"/>
      <c r="J140" s="14"/>
      <c r="K140" s="19">
        <f>B140</f>
        <v>21</v>
      </c>
      <c r="L140" s="15"/>
      <c r="M140" s="1"/>
    </row>
    <row r="141" spans="1:13" ht="12.75" customHeight="1" x14ac:dyDescent="0.2">
      <c r="A141" s="28" t="s">
        <v>35</v>
      </c>
      <c r="C141" s="29">
        <v>19</v>
      </c>
      <c r="G141" s="1"/>
      <c r="H141" s="1"/>
      <c r="J141" s="1">
        <f>C141/B140</f>
        <v>0.90476190476190477</v>
      </c>
      <c r="K141" s="19">
        <v>19</v>
      </c>
      <c r="L141" s="25">
        <f t="shared" ref="L141:L143" si="49">K141/K140</f>
        <v>0.90476190476190477</v>
      </c>
      <c r="M141" s="1">
        <f t="shared" ref="M141:M143" si="50">100%-L141</f>
        <v>9.5238095238095233E-2</v>
      </c>
    </row>
    <row r="142" spans="1:13" ht="12.75" customHeight="1" x14ac:dyDescent="0.2">
      <c r="A142" s="28" t="s">
        <v>36</v>
      </c>
      <c r="D142" s="29">
        <v>18</v>
      </c>
      <c r="G142" s="1"/>
      <c r="H142" s="1"/>
      <c r="J142" s="1">
        <f>D142/C141</f>
        <v>0.94736842105263153</v>
      </c>
      <c r="K142" s="19">
        <v>20</v>
      </c>
      <c r="L142" s="25">
        <f t="shared" si="49"/>
        <v>1.0526315789473684</v>
      </c>
      <c r="M142" s="1">
        <f t="shared" si="50"/>
        <v>-5.2631578947368363E-2</v>
      </c>
    </row>
    <row r="143" spans="1:13" ht="12.75" customHeight="1" x14ac:dyDescent="0.2">
      <c r="A143" s="28" t="s">
        <v>42</v>
      </c>
      <c r="E143" s="29">
        <v>18</v>
      </c>
      <c r="F143" s="29">
        <f>E143/B140</f>
        <v>0.8571428571428571</v>
      </c>
      <c r="G143" s="1"/>
      <c r="H143" s="1"/>
      <c r="J143" s="1">
        <f>E143/D142</f>
        <v>1</v>
      </c>
      <c r="K143" s="19">
        <v>19</v>
      </c>
      <c r="L143" s="25">
        <f t="shared" si="49"/>
        <v>0.95</v>
      </c>
      <c r="M143" s="1">
        <f t="shared" si="50"/>
        <v>5.0000000000000044E-2</v>
      </c>
    </row>
    <row r="144" spans="1:13" ht="12.75" customHeight="1" x14ac:dyDescent="0.2">
      <c r="A144" s="28" t="s">
        <v>43</v>
      </c>
      <c r="E144" s="29">
        <v>1</v>
      </c>
      <c r="G144" s="1"/>
      <c r="H144" s="1"/>
      <c r="J144" s="1"/>
      <c r="K144" s="19">
        <v>1</v>
      </c>
      <c r="L144" s="25"/>
      <c r="M144" s="1"/>
    </row>
    <row r="145" spans="1:13" ht="12.75" customHeight="1" x14ac:dyDescent="0.2">
      <c r="A145" s="28" t="s">
        <v>44</v>
      </c>
      <c r="G145" s="1"/>
      <c r="H145" s="1"/>
      <c r="J145" s="1"/>
      <c r="K145" s="19"/>
      <c r="L145" s="25"/>
      <c r="M145" s="1"/>
    </row>
    <row r="146" spans="1:13" ht="12.75" customHeight="1" x14ac:dyDescent="0.2">
      <c r="A146" s="28" t="s">
        <v>46</v>
      </c>
      <c r="G146" s="1"/>
      <c r="H146" s="1"/>
      <c r="J146" s="1"/>
      <c r="K146" s="19"/>
      <c r="L146" s="25"/>
      <c r="M146" s="1"/>
    </row>
    <row r="147" spans="1:13" ht="12.75" customHeight="1" x14ac:dyDescent="0.2">
      <c r="G147" s="1"/>
      <c r="H147" s="1"/>
      <c r="J147" s="1"/>
    </row>
    <row r="148" spans="1:13" ht="12.75" customHeight="1" x14ac:dyDescent="0.3">
      <c r="A148" s="2" t="s">
        <v>60</v>
      </c>
      <c r="G148" s="1"/>
      <c r="H148" s="1"/>
      <c r="J148" s="1"/>
    </row>
    <row r="149" spans="1:13" ht="25.5" customHeight="1" x14ac:dyDescent="0.2">
      <c r="B149" s="182" t="s">
        <v>1</v>
      </c>
      <c r="C149" s="183"/>
      <c r="D149" s="183"/>
      <c r="E149" s="183"/>
      <c r="G149" s="4" t="s">
        <v>2</v>
      </c>
      <c r="H149" s="4" t="s">
        <v>3</v>
      </c>
      <c r="I149" s="5" t="s">
        <v>4</v>
      </c>
      <c r="J149" s="4" t="s">
        <v>5</v>
      </c>
      <c r="K149" s="6" t="s">
        <v>6</v>
      </c>
      <c r="L149" s="6" t="s">
        <v>7</v>
      </c>
      <c r="M149" s="7" t="s">
        <v>8</v>
      </c>
    </row>
    <row r="150" spans="1:13" ht="12.75" customHeight="1" x14ac:dyDescent="0.2">
      <c r="A150" s="9" t="s">
        <v>9</v>
      </c>
      <c r="B150" s="10">
        <v>1</v>
      </c>
      <c r="C150" s="10">
        <v>2</v>
      </c>
      <c r="D150" s="10">
        <v>3</v>
      </c>
      <c r="E150" s="10">
        <v>4</v>
      </c>
      <c r="F150" s="11" t="s">
        <v>10</v>
      </c>
      <c r="G150" s="12"/>
      <c r="H150" s="12"/>
      <c r="I150" s="13"/>
      <c r="J150" s="14"/>
      <c r="K150" s="15"/>
      <c r="L150" s="15"/>
      <c r="M150" s="1"/>
    </row>
    <row r="151" spans="1:13" ht="12.75" customHeight="1" x14ac:dyDescent="0.2">
      <c r="A151" s="28" t="s">
        <v>35</v>
      </c>
      <c r="B151" s="17">
        <v>10</v>
      </c>
      <c r="C151" s="17"/>
      <c r="D151" s="17"/>
      <c r="E151" s="17"/>
      <c r="F151" s="18"/>
      <c r="G151" s="12"/>
      <c r="H151" s="12"/>
      <c r="I151" s="13"/>
      <c r="J151" s="14"/>
      <c r="K151" s="19">
        <f>B151</f>
        <v>10</v>
      </c>
      <c r="L151" s="15"/>
      <c r="M151" s="1"/>
    </row>
    <row r="152" spans="1:13" ht="12.75" customHeight="1" x14ac:dyDescent="0.2">
      <c r="A152" s="28" t="s">
        <v>36</v>
      </c>
      <c r="C152" s="29">
        <v>8</v>
      </c>
      <c r="G152" s="1"/>
      <c r="H152" s="1"/>
      <c r="J152" s="1">
        <f>C152/B151</f>
        <v>0.8</v>
      </c>
      <c r="K152" s="19">
        <v>8</v>
      </c>
      <c r="L152" s="25">
        <f t="shared" ref="L152:L154" si="51">K152/K151</f>
        <v>0.8</v>
      </c>
      <c r="M152" s="1">
        <f t="shared" ref="M152:M154" si="52">100%-L152</f>
        <v>0.19999999999999996</v>
      </c>
    </row>
    <row r="153" spans="1:13" ht="12.75" customHeight="1" x14ac:dyDescent="0.2">
      <c r="A153" s="28" t="s">
        <v>42</v>
      </c>
      <c r="D153" s="29">
        <v>8</v>
      </c>
      <c r="G153" s="1"/>
      <c r="H153" s="1"/>
      <c r="J153" s="1">
        <f>D153/C152</f>
        <v>1</v>
      </c>
      <c r="K153" s="19">
        <v>9</v>
      </c>
      <c r="L153" s="25">
        <f t="shared" si="51"/>
        <v>1.125</v>
      </c>
      <c r="M153" s="1">
        <f t="shared" si="52"/>
        <v>-0.125</v>
      </c>
    </row>
    <row r="154" spans="1:13" ht="12.75" customHeight="1" x14ac:dyDescent="0.2">
      <c r="A154" s="28" t="s">
        <v>43</v>
      </c>
      <c r="E154" s="29">
        <v>8</v>
      </c>
      <c r="F154" s="29">
        <f>E154/B151</f>
        <v>0.8</v>
      </c>
      <c r="G154" s="1"/>
      <c r="H154" s="1"/>
      <c r="J154" s="1">
        <f>E154/D153</f>
        <v>1</v>
      </c>
      <c r="K154" s="19">
        <v>8</v>
      </c>
      <c r="L154" s="25">
        <f t="shared" si="51"/>
        <v>0.88888888888888884</v>
      </c>
      <c r="M154" s="1">
        <f t="shared" si="52"/>
        <v>0.11111111111111116</v>
      </c>
    </row>
    <row r="155" spans="1:13" ht="12.75" customHeight="1" x14ac:dyDescent="0.2">
      <c r="A155" s="28" t="s">
        <v>44</v>
      </c>
      <c r="G155" s="1"/>
      <c r="H155" s="1"/>
      <c r="J155" s="1"/>
      <c r="K155" s="19"/>
      <c r="L155" s="25"/>
      <c r="M155" s="1"/>
    </row>
    <row r="156" spans="1:13" ht="12.75" customHeight="1" x14ac:dyDescent="0.2">
      <c r="A156" s="28" t="s">
        <v>46</v>
      </c>
      <c r="G156" s="1"/>
      <c r="H156" s="1"/>
      <c r="J156" s="1"/>
      <c r="K156" s="19"/>
      <c r="L156" s="25"/>
      <c r="M156" s="1"/>
    </row>
    <row r="157" spans="1:13" ht="12.75" customHeight="1" x14ac:dyDescent="0.2">
      <c r="G157" s="1"/>
      <c r="H157" s="1"/>
      <c r="J157" s="1"/>
    </row>
    <row r="158" spans="1:13" ht="12.75" customHeight="1" x14ac:dyDescent="0.3">
      <c r="A158" s="2" t="s">
        <v>61</v>
      </c>
      <c r="G158" s="1"/>
      <c r="H158" s="1"/>
      <c r="J158" s="1"/>
    </row>
    <row r="159" spans="1:13" ht="25.5" customHeight="1" x14ac:dyDescent="0.2">
      <c r="B159" s="182" t="s">
        <v>1</v>
      </c>
      <c r="C159" s="183"/>
      <c r="D159" s="183"/>
      <c r="E159" s="183"/>
      <c r="G159" s="4" t="s">
        <v>2</v>
      </c>
      <c r="H159" s="4" t="s">
        <v>3</v>
      </c>
      <c r="I159" s="5" t="s">
        <v>4</v>
      </c>
      <c r="J159" s="4" t="s">
        <v>5</v>
      </c>
      <c r="K159" s="6" t="s">
        <v>6</v>
      </c>
      <c r="L159" s="6" t="s">
        <v>7</v>
      </c>
      <c r="M159" s="7" t="s">
        <v>8</v>
      </c>
    </row>
    <row r="160" spans="1:13" ht="12.75" customHeight="1" x14ac:dyDescent="0.2">
      <c r="A160" s="9" t="s">
        <v>9</v>
      </c>
      <c r="B160" s="10">
        <v>1</v>
      </c>
      <c r="C160" s="10">
        <v>2</v>
      </c>
      <c r="D160" s="10">
        <v>3</v>
      </c>
      <c r="E160" s="10">
        <v>4</v>
      </c>
      <c r="F160" s="11" t="s">
        <v>10</v>
      </c>
      <c r="G160" s="12"/>
      <c r="H160" s="12"/>
      <c r="I160" s="13"/>
      <c r="J160" s="14"/>
      <c r="K160" s="15"/>
      <c r="L160" s="15"/>
      <c r="M160" s="1"/>
    </row>
    <row r="161" spans="1:13" ht="12.75" customHeight="1" x14ac:dyDescent="0.2">
      <c r="A161" s="28" t="s">
        <v>36</v>
      </c>
      <c r="B161" s="17">
        <v>28</v>
      </c>
      <c r="C161" s="17"/>
      <c r="D161" s="17"/>
      <c r="E161" s="17"/>
      <c r="F161" s="18"/>
      <c r="G161" s="12"/>
      <c r="H161" s="12"/>
      <c r="I161" s="13"/>
      <c r="J161" s="14"/>
      <c r="K161" s="19">
        <f>B161</f>
        <v>28</v>
      </c>
      <c r="L161" s="15"/>
      <c r="M161" s="1"/>
    </row>
    <row r="162" spans="1:13" ht="12.75" customHeight="1" x14ac:dyDescent="0.2">
      <c r="A162" s="28" t="s">
        <v>42</v>
      </c>
      <c r="C162" s="29">
        <v>26</v>
      </c>
      <c r="G162" s="1"/>
      <c r="H162" s="1"/>
      <c r="J162" s="1">
        <f>C162/B161</f>
        <v>0.9285714285714286</v>
      </c>
      <c r="K162" s="19">
        <v>26</v>
      </c>
      <c r="L162" s="25">
        <f t="shared" ref="L162:L164" si="53">K162/K161</f>
        <v>0.9285714285714286</v>
      </c>
      <c r="M162" s="1">
        <f t="shared" ref="M162:M164" si="54">100%-L162</f>
        <v>7.1428571428571397E-2</v>
      </c>
    </row>
    <row r="163" spans="1:13" ht="12.75" customHeight="1" x14ac:dyDescent="0.2">
      <c r="A163" s="28" t="s">
        <v>43</v>
      </c>
      <c r="D163" s="29">
        <v>22</v>
      </c>
      <c r="G163" s="1"/>
      <c r="H163" s="1"/>
      <c r="J163" s="1">
        <f>D163/C162</f>
        <v>0.84615384615384615</v>
      </c>
      <c r="K163" s="19">
        <v>23</v>
      </c>
      <c r="L163" s="25">
        <f t="shared" si="53"/>
        <v>0.88461538461538458</v>
      </c>
      <c r="M163" s="1">
        <f t="shared" si="54"/>
        <v>0.11538461538461542</v>
      </c>
    </row>
    <row r="164" spans="1:13" ht="12.75" customHeight="1" x14ac:dyDescent="0.2">
      <c r="A164" s="28" t="s">
        <v>44</v>
      </c>
      <c r="E164" s="29">
        <v>19</v>
      </c>
      <c r="F164" s="29">
        <f>E164/B161</f>
        <v>0.6785714285714286</v>
      </c>
      <c r="G164" s="1"/>
      <c r="H164" s="1"/>
      <c r="J164" s="1">
        <f>E164/D163</f>
        <v>0.86363636363636365</v>
      </c>
      <c r="K164" s="19">
        <v>21</v>
      </c>
      <c r="L164" s="25">
        <f t="shared" si="53"/>
        <v>0.91304347826086951</v>
      </c>
      <c r="M164" s="1">
        <f t="shared" si="54"/>
        <v>8.6956521739130488E-2</v>
      </c>
    </row>
    <row r="165" spans="1:13" ht="12.75" customHeight="1" x14ac:dyDescent="0.2">
      <c r="A165" s="28" t="s">
        <v>45</v>
      </c>
      <c r="E165" s="29">
        <v>5</v>
      </c>
      <c r="G165" s="1"/>
      <c r="H165" s="1"/>
      <c r="J165" s="1"/>
      <c r="K165" s="19">
        <v>7</v>
      </c>
      <c r="L165" s="25"/>
      <c r="M165" s="1"/>
    </row>
    <row r="166" spans="1:13" ht="12.75" customHeight="1" x14ac:dyDescent="0.2">
      <c r="A166" s="28" t="s">
        <v>46</v>
      </c>
      <c r="E166" s="29">
        <v>3</v>
      </c>
      <c r="G166" s="1"/>
      <c r="H166" s="1"/>
      <c r="J166" s="1"/>
      <c r="K166" s="19">
        <v>3</v>
      </c>
      <c r="L166" s="25"/>
      <c r="M166" s="1"/>
    </row>
    <row r="167" spans="1:13" ht="12.75" customHeight="1" x14ac:dyDescent="0.2">
      <c r="A167" s="28" t="s">
        <v>47</v>
      </c>
      <c r="E167" s="29">
        <v>1</v>
      </c>
      <c r="G167" s="1"/>
      <c r="H167" s="1"/>
      <c r="J167" s="1"/>
      <c r="K167" s="19">
        <v>1</v>
      </c>
      <c r="L167" s="25"/>
      <c r="M167" s="1"/>
    </row>
    <row r="168" spans="1:13" ht="12.75" customHeight="1" x14ac:dyDescent="0.2">
      <c r="G168" s="1"/>
      <c r="H168" s="1"/>
      <c r="J168" s="1"/>
    </row>
    <row r="169" spans="1:13" ht="12.75" customHeight="1" x14ac:dyDescent="0.3">
      <c r="A169" s="2" t="s">
        <v>62</v>
      </c>
      <c r="G169" s="1"/>
      <c r="H169" s="1"/>
      <c r="J169" s="1"/>
    </row>
    <row r="170" spans="1:13" ht="25.5" customHeight="1" x14ac:dyDescent="0.2">
      <c r="B170" s="182" t="s">
        <v>1</v>
      </c>
      <c r="C170" s="183"/>
      <c r="D170" s="183"/>
      <c r="E170" s="183"/>
      <c r="G170" s="4" t="s">
        <v>2</v>
      </c>
      <c r="H170" s="4" t="s">
        <v>3</v>
      </c>
      <c r="I170" s="5" t="s">
        <v>4</v>
      </c>
      <c r="J170" s="4" t="s">
        <v>5</v>
      </c>
      <c r="K170" s="6" t="s">
        <v>6</v>
      </c>
      <c r="L170" s="6" t="s">
        <v>7</v>
      </c>
      <c r="M170" s="7" t="s">
        <v>8</v>
      </c>
    </row>
    <row r="171" spans="1:13" ht="12.75" customHeight="1" x14ac:dyDescent="0.2">
      <c r="A171" s="9" t="s">
        <v>9</v>
      </c>
      <c r="B171" s="10">
        <v>1</v>
      </c>
      <c r="C171" s="10">
        <v>2</v>
      </c>
      <c r="D171" s="10">
        <v>3</v>
      </c>
      <c r="E171" s="10">
        <v>4</v>
      </c>
      <c r="F171" s="11" t="s">
        <v>10</v>
      </c>
      <c r="G171" s="12"/>
      <c r="H171" s="12"/>
      <c r="I171" s="13"/>
      <c r="J171" s="14"/>
      <c r="K171" s="15"/>
      <c r="L171" s="15"/>
      <c r="M171" s="1"/>
    </row>
    <row r="172" spans="1:13" ht="12.75" customHeight="1" x14ac:dyDescent="0.2">
      <c r="A172" s="28" t="s">
        <v>42</v>
      </c>
      <c r="B172" s="17">
        <v>14</v>
      </c>
      <c r="C172" s="17"/>
      <c r="D172" s="17"/>
      <c r="E172" s="17"/>
      <c r="F172" s="18"/>
      <c r="G172" s="12"/>
      <c r="H172" s="12"/>
      <c r="I172" s="13"/>
      <c r="J172" s="14"/>
      <c r="K172" s="19">
        <f>B172</f>
        <v>14</v>
      </c>
      <c r="L172" s="15"/>
      <c r="M172" s="1"/>
    </row>
    <row r="173" spans="1:13" ht="12.75" customHeight="1" x14ac:dyDescent="0.2">
      <c r="A173" s="28" t="s">
        <v>43</v>
      </c>
      <c r="C173" s="29">
        <v>13</v>
      </c>
      <c r="G173" s="1"/>
      <c r="H173" s="1"/>
      <c r="J173" s="1">
        <f>C173/B172</f>
        <v>0.9285714285714286</v>
      </c>
      <c r="K173" s="19">
        <v>13</v>
      </c>
      <c r="L173" s="25">
        <f t="shared" ref="L173:L175" si="55">K173/K172</f>
        <v>0.9285714285714286</v>
      </c>
      <c r="M173" s="1">
        <f t="shared" ref="M173:M175" si="56">100%-L173</f>
        <v>7.1428571428571397E-2</v>
      </c>
    </row>
    <row r="174" spans="1:13" ht="12.75" customHeight="1" x14ac:dyDescent="0.2">
      <c r="A174" s="28" t="s">
        <v>44</v>
      </c>
      <c r="D174" s="29">
        <v>12</v>
      </c>
      <c r="G174" s="1"/>
      <c r="H174" s="1"/>
      <c r="J174" s="1">
        <f>D174/C173</f>
        <v>0.92307692307692313</v>
      </c>
      <c r="K174" s="19">
        <v>12</v>
      </c>
      <c r="L174" s="25">
        <f t="shared" si="55"/>
        <v>0.92307692307692313</v>
      </c>
      <c r="M174" s="1">
        <f t="shared" si="56"/>
        <v>7.6923076923076872E-2</v>
      </c>
    </row>
    <row r="175" spans="1:13" ht="12.75" customHeight="1" x14ac:dyDescent="0.2">
      <c r="A175" s="28" t="s">
        <v>45</v>
      </c>
      <c r="E175" s="29">
        <v>10</v>
      </c>
      <c r="F175" s="29">
        <f>E175/B172</f>
        <v>0.7142857142857143</v>
      </c>
      <c r="G175" s="1"/>
      <c r="H175" s="1"/>
      <c r="J175" s="1">
        <f>E175/D174</f>
        <v>0.83333333333333337</v>
      </c>
      <c r="K175" s="19">
        <v>10</v>
      </c>
      <c r="L175" s="25">
        <f t="shared" si="55"/>
        <v>0.83333333333333337</v>
      </c>
      <c r="M175" s="1">
        <f t="shared" si="56"/>
        <v>0.16666666666666663</v>
      </c>
    </row>
    <row r="176" spans="1:13" ht="12.75" customHeight="1" x14ac:dyDescent="0.2">
      <c r="A176" s="28" t="s">
        <v>46</v>
      </c>
      <c r="E176" s="29">
        <v>1</v>
      </c>
      <c r="G176" s="1"/>
      <c r="H176" s="1"/>
      <c r="J176" s="1"/>
      <c r="K176" s="19">
        <v>1</v>
      </c>
      <c r="L176" s="25"/>
      <c r="M176" s="1"/>
    </row>
    <row r="177" spans="1:13" ht="12.75" customHeight="1" x14ac:dyDescent="0.2">
      <c r="A177" s="28" t="s">
        <v>47</v>
      </c>
      <c r="E177" s="29">
        <v>1</v>
      </c>
      <c r="G177" s="1"/>
      <c r="H177" s="1"/>
      <c r="J177" s="1"/>
      <c r="K177" s="19">
        <v>1</v>
      </c>
      <c r="L177" s="25"/>
      <c r="M177" s="1"/>
    </row>
    <row r="178" spans="1:13" ht="12.75" customHeight="1" x14ac:dyDescent="0.2">
      <c r="G178" s="1"/>
      <c r="H178" s="1"/>
      <c r="J178" s="1"/>
    </row>
    <row r="179" spans="1:13" ht="12.75" customHeight="1" x14ac:dyDescent="0.3">
      <c r="A179" s="2" t="s">
        <v>66</v>
      </c>
      <c r="G179" s="1"/>
      <c r="H179" s="1"/>
      <c r="J179" s="1"/>
    </row>
    <row r="180" spans="1:13" ht="25.5" customHeight="1" x14ac:dyDescent="0.2">
      <c r="B180" s="182" t="s">
        <v>1</v>
      </c>
      <c r="C180" s="183"/>
      <c r="D180" s="183"/>
      <c r="E180" s="183"/>
      <c r="G180" s="4" t="s">
        <v>2</v>
      </c>
      <c r="H180" s="4" t="s">
        <v>3</v>
      </c>
      <c r="I180" s="5" t="s">
        <v>4</v>
      </c>
      <c r="J180" s="4" t="s">
        <v>5</v>
      </c>
      <c r="K180" s="6" t="s">
        <v>6</v>
      </c>
      <c r="L180" s="6" t="s">
        <v>7</v>
      </c>
      <c r="M180" s="7" t="s">
        <v>8</v>
      </c>
    </row>
    <row r="181" spans="1:13" ht="12.75" customHeight="1" x14ac:dyDescent="0.2">
      <c r="A181" s="9" t="s">
        <v>9</v>
      </c>
      <c r="B181" s="10">
        <v>1</v>
      </c>
      <c r="C181" s="10">
        <v>2</v>
      </c>
      <c r="D181" s="10">
        <v>3</v>
      </c>
      <c r="E181" s="10">
        <v>4</v>
      </c>
      <c r="F181" s="11" t="s">
        <v>10</v>
      </c>
      <c r="G181" s="12"/>
      <c r="H181" s="12"/>
      <c r="I181" s="13"/>
      <c r="J181" s="14"/>
      <c r="K181" s="15"/>
      <c r="L181" s="15"/>
      <c r="M181" s="1"/>
    </row>
    <row r="182" spans="1:13" ht="12.75" customHeight="1" x14ac:dyDescent="0.2">
      <c r="A182" s="28" t="s">
        <v>43</v>
      </c>
      <c r="B182" s="17">
        <v>41</v>
      </c>
      <c r="C182" s="17"/>
      <c r="D182" s="17"/>
      <c r="E182" s="17"/>
      <c r="F182" s="18"/>
      <c r="G182" s="12"/>
      <c r="H182" s="12"/>
      <c r="I182" s="13"/>
      <c r="J182" s="14"/>
      <c r="K182" s="19">
        <f>B182</f>
        <v>41</v>
      </c>
      <c r="L182" s="15"/>
      <c r="M182" s="1"/>
    </row>
    <row r="183" spans="1:13" ht="12.75" customHeight="1" x14ac:dyDescent="0.2">
      <c r="A183" s="28" t="s">
        <v>44</v>
      </c>
      <c r="C183" s="29">
        <v>37</v>
      </c>
      <c r="G183" s="1"/>
      <c r="H183" s="1"/>
      <c r="J183" s="1">
        <f>C183/B182</f>
        <v>0.90243902439024393</v>
      </c>
      <c r="K183" s="19">
        <v>37</v>
      </c>
      <c r="L183" s="25">
        <f t="shared" ref="L183:L185" si="57">K183/K182</f>
        <v>0.90243902439024393</v>
      </c>
      <c r="M183" s="1">
        <f t="shared" ref="M183:M185" si="58">100%-L183</f>
        <v>9.7560975609756073E-2</v>
      </c>
    </row>
    <row r="184" spans="1:13" ht="12.75" customHeight="1" x14ac:dyDescent="0.2">
      <c r="A184" s="28" t="s">
        <v>45</v>
      </c>
      <c r="D184" s="29">
        <v>33</v>
      </c>
      <c r="G184" s="1"/>
      <c r="H184" s="1"/>
      <c r="J184" s="1">
        <f>D184/C183</f>
        <v>0.89189189189189189</v>
      </c>
      <c r="K184" s="19">
        <v>34</v>
      </c>
      <c r="L184" s="25">
        <f t="shared" si="57"/>
        <v>0.91891891891891897</v>
      </c>
      <c r="M184" s="1">
        <f t="shared" si="58"/>
        <v>8.108108108108103E-2</v>
      </c>
    </row>
    <row r="185" spans="1:13" ht="12.75" customHeight="1" x14ac:dyDescent="0.2">
      <c r="A185" s="28" t="s">
        <v>46</v>
      </c>
      <c r="E185" s="29">
        <v>31</v>
      </c>
      <c r="F185" s="29">
        <f>E185/B182</f>
        <v>0.75609756097560976</v>
      </c>
      <c r="G185" s="1"/>
      <c r="H185" s="1"/>
      <c r="J185" s="1">
        <f>E185/D184</f>
        <v>0.93939393939393945</v>
      </c>
      <c r="K185" s="19">
        <v>32</v>
      </c>
      <c r="L185" s="25">
        <f t="shared" si="57"/>
        <v>0.94117647058823528</v>
      </c>
      <c r="M185" s="1">
        <f t="shared" si="58"/>
        <v>5.8823529411764719E-2</v>
      </c>
    </row>
    <row r="186" spans="1:13" ht="12.75" customHeight="1" x14ac:dyDescent="0.2">
      <c r="A186" s="28" t="s">
        <v>47</v>
      </c>
      <c r="E186" s="29">
        <v>3</v>
      </c>
      <c r="G186" s="1"/>
      <c r="H186" s="1"/>
      <c r="J186" s="1"/>
      <c r="K186" s="19">
        <v>4</v>
      </c>
    </row>
    <row r="187" spans="1:13" ht="12.75" customHeight="1" x14ac:dyDescent="0.2">
      <c r="A187" s="28" t="s">
        <v>52</v>
      </c>
      <c r="E187" s="29">
        <v>1</v>
      </c>
      <c r="G187" s="1"/>
      <c r="H187" s="1"/>
      <c r="J187" s="1"/>
      <c r="K187" s="19">
        <v>1</v>
      </c>
    </row>
    <row r="188" spans="1:13" ht="12.75" customHeight="1" x14ac:dyDescent="0.2">
      <c r="G188" s="1"/>
      <c r="H188" s="1"/>
      <c r="J188" s="1"/>
    </row>
    <row r="189" spans="1:13" ht="12.75" customHeight="1" x14ac:dyDescent="0.3">
      <c r="A189" s="2" t="s">
        <v>72</v>
      </c>
      <c r="G189" s="1"/>
      <c r="H189" s="1"/>
      <c r="J189" s="1"/>
    </row>
    <row r="190" spans="1:13" ht="25.5" customHeight="1" x14ac:dyDescent="0.2">
      <c r="B190" s="182" t="s">
        <v>1</v>
      </c>
      <c r="C190" s="183"/>
      <c r="D190" s="183"/>
      <c r="E190" s="183"/>
      <c r="G190" s="4" t="s">
        <v>2</v>
      </c>
      <c r="H190" s="4" t="s">
        <v>3</v>
      </c>
      <c r="I190" s="5" t="s">
        <v>4</v>
      </c>
      <c r="J190" s="4" t="s">
        <v>5</v>
      </c>
      <c r="K190" s="6" t="s">
        <v>6</v>
      </c>
      <c r="L190" s="6" t="s">
        <v>7</v>
      </c>
      <c r="M190" s="7" t="s">
        <v>8</v>
      </c>
    </row>
    <row r="191" spans="1:13" ht="12.75" customHeight="1" x14ac:dyDescent="0.2">
      <c r="A191" s="9" t="s">
        <v>9</v>
      </c>
      <c r="B191" s="10">
        <v>1</v>
      </c>
      <c r="C191" s="10">
        <v>2</v>
      </c>
      <c r="D191" s="10">
        <v>3</v>
      </c>
      <c r="E191" s="10">
        <v>4</v>
      </c>
      <c r="F191" s="11" t="s">
        <v>10</v>
      </c>
      <c r="G191" s="12"/>
      <c r="H191" s="12"/>
      <c r="I191" s="13"/>
      <c r="J191" s="14"/>
      <c r="K191" s="15"/>
      <c r="L191" s="15"/>
      <c r="M191" s="1"/>
    </row>
    <row r="192" spans="1:13" ht="12.75" customHeight="1" x14ac:dyDescent="0.2">
      <c r="A192" s="28" t="s">
        <v>44</v>
      </c>
      <c r="B192" s="17">
        <v>30</v>
      </c>
      <c r="C192" s="17"/>
      <c r="D192" s="17"/>
      <c r="E192" s="17"/>
      <c r="F192" s="18"/>
      <c r="G192" s="12"/>
      <c r="H192" s="12"/>
      <c r="I192" s="13"/>
      <c r="J192" s="14"/>
      <c r="K192" s="19">
        <f>B192</f>
        <v>30</v>
      </c>
      <c r="L192" s="15"/>
      <c r="M192" s="1"/>
    </row>
    <row r="193" spans="1:13" ht="12.75" customHeight="1" x14ac:dyDescent="0.2">
      <c r="A193" s="28" t="s">
        <v>45</v>
      </c>
      <c r="C193" s="29">
        <v>27</v>
      </c>
      <c r="G193" s="1"/>
      <c r="H193" s="1"/>
      <c r="J193" s="1">
        <f>C193/B192</f>
        <v>0.9</v>
      </c>
      <c r="K193" s="19">
        <v>27</v>
      </c>
      <c r="L193" s="25">
        <f t="shared" ref="L193:L195" si="59">K193/K192</f>
        <v>0.9</v>
      </c>
      <c r="M193" s="1">
        <f t="shared" ref="M193:M195" si="60">100%-L193</f>
        <v>9.9999999999999978E-2</v>
      </c>
    </row>
    <row r="194" spans="1:13" ht="12.75" customHeight="1" x14ac:dyDescent="0.2">
      <c r="A194" s="28" t="s">
        <v>46</v>
      </c>
      <c r="D194" s="29">
        <v>21</v>
      </c>
      <c r="G194" s="1"/>
      <c r="H194" s="1"/>
      <c r="J194" s="1">
        <f>D194/C193</f>
        <v>0.77777777777777779</v>
      </c>
      <c r="K194" s="19">
        <v>24</v>
      </c>
      <c r="L194" s="25">
        <f t="shared" si="59"/>
        <v>0.88888888888888884</v>
      </c>
      <c r="M194" s="1">
        <f t="shared" si="60"/>
        <v>0.11111111111111116</v>
      </c>
    </row>
    <row r="195" spans="1:13" ht="12.75" customHeight="1" x14ac:dyDescent="0.2">
      <c r="A195" s="28" t="s">
        <v>47</v>
      </c>
      <c r="E195" s="29">
        <v>20</v>
      </c>
      <c r="F195" s="29">
        <f>E195/B192</f>
        <v>0.66666666666666663</v>
      </c>
      <c r="G195" s="1"/>
      <c r="H195" s="1"/>
      <c r="J195" s="1">
        <f>E195/D194</f>
        <v>0.95238095238095233</v>
      </c>
      <c r="K195" s="19">
        <v>25</v>
      </c>
      <c r="L195" s="25">
        <f t="shared" si="59"/>
        <v>1.0416666666666667</v>
      </c>
      <c r="M195" s="1">
        <f t="shared" si="60"/>
        <v>-4.1666666666666741E-2</v>
      </c>
    </row>
    <row r="196" spans="1:13" ht="12.75" customHeight="1" x14ac:dyDescent="0.2">
      <c r="A196" s="29">
        <v>1001</v>
      </c>
      <c r="E196" s="29">
        <v>8</v>
      </c>
      <c r="G196" s="1"/>
      <c r="H196" s="1"/>
      <c r="J196" s="1"/>
      <c r="K196" s="19">
        <v>9</v>
      </c>
    </row>
    <row r="197" spans="1:13" ht="12.75" customHeight="1" x14ac:dyDescent="0.2">
      <c r="A197" s="29">
        <v>1002</v>
      </c>
      <c r="E197" s="29">
        <v>1</v>
      </c>
      <c r="G197" s="1"/>
      <c r="H197" s="1"/>
      <c r="J197" s="1"/>
      <c r="K197" s="19">
        <v>1</v>
      </c>
    </row>
    <row r="198" spans="1:13" ht="12.75" customHeight="1" x14ac:dyDescent="0.2">
      <c r="A198" s="29">
        <v>1101</v>
      </c>
      <c r="E198" s="29">
        <v>1</v>
      </c>
      <c r="G198" s="1"/>
      <c r="H198" s="1"/>
      <c r="J198" s="1"/>
      <c r="K198" s="19">
        <v>1</v>
      </c>
    </row>
    <row r="199" spans="1:13" ht="12.75" customHeight="1" x14ac:dyDescent="0.2">
      <c r="A199" s="29">
        <v>1102</v>
      </c>
      <c r="E199" s="29">
        <v>1</v>
      </c>
      <c r="G199" s="1"/>
      <c r="H199" s="1"/>
      <c r="J199" s="1"/>
      <c r="K199" s="19">
        <v>1</v>
      </c>
    </row>
    <row r="200" spans="1:13" ht="12.75" customHeight="1" x14ac:dyDescent="0.2">
      <c r="G200" s="1"/>
      <c r="H200" s="1"/>
      <c r="J200" s="1"/>
    </row>
    <row r="201" spans="1:13" ht="12.75" customHeight="1" x14ac:dyDescent="0.3">
      <c r="A201" s="2" t="s">
        <v>73</v>
      </c>
      <c r="G201" s="1"/>
      <c r="H201" s="1"/>
      <c r="J201" s="1"/>
    </row>
    <row r="202" spans="1:13" ht="25.5" customHeight="1" x14ac:dyDescent="0.2">
      <c r="B202" s="182" t="s">
        <v>1</v>
      </c>
      <c r="C202" s="183"/>
      <c r="D202" s="183"/>
      <c r="E202" s="183"/>
      <c r="G202" s="4" t="s">
        <v>2</v>
      </c>
      <c r="H202" s="4" t="s">
        <v>3</v>
      </c>
      <c r="I202" s="5" t="s">
        <v>4</v>
      </c>
      <c r="J202" s="4" t="s">
        <v>5</v>
      </c>
      <c r="K202" s="6" t="s">
        <v>6</v>
      </c>
      <c r="L202" s="6" t="s">
        <v>7</v>
      </c>
      <c r="M202" s="7" t="s">
        <v>8</v>
      </c>
    </row>
    <row r="203" spans="1:13" ht="12.75" customHeight="1" x14ac:dyDescent="0.2">
      <c r="A203" s="9" t="s">
        <v>9</v>
      </c>
      <c r="B203" s="10">
        <v>1</v>
      </c>
      <c r="C203" s="10">
        <v>2</v>
      </c>
      <c r="D203" s="10">
        <v>3</v>
      </c>
      <c r="E203" s="10">
        <v>4</v>
      </c>
      <c r="F203" s="11" t="s">
        <v>10</v>
      </c>
      <c r="G203" s="12"/>
      <c r="H203" s="12"/>
      <c r="I203" s="13"/>
      <c r="J203" s="14"/>
      <c r="K203" s="15"/>
      <c r="L203" s="15"/>
      <c r="M203" s="1"/>
    </row>
    <row r="204" spans="1:13" ht="12.75" customHeight="1" x14ac:dyDescent="0.2">
      <c r="A204" s="28" t="s">
        <v>45</v>
      </c>
      <c r="B204" s="17">
        <v>32</v>
      </c>
      <c r="C204" s="17"/>
      <c r="D204" s="17"/>
      <c r="E204" s="17"/>
      <c r="F204" s="18"/>
      <c r="G204" s="12"/>
      <c r="H204" s="12"/>
      <c r="I204" s="13"/>
      <c r="J204" s="14"/>
      <c r="K204" s="19">
        <f>B204</f>
        <v>32</v>
      </c>
      <c r="L204" s="15"/>
      <c r="M204" s="1"/>
    </row>
    <row r="205" spans="1:13" ht="12.75" customHeight="1" x14ac:dyDescent="0.2">
      <c r="A205" s="28" t="s">
        <v>46</v>
      </c>
      <c r="C205" s="29">
        <v>28</v>
      </c>
      <c r="G205" s="1"/>
      <c r="H205" s="1"/>
      <c r="J205" s="1">
        <f>C205/B204</f>
        <v>0.875</v>
      </c>
      <c r="K205" s="19">
        <v>28</v>
      </c>
      <c r="L205" s="25">
        <f t="shared" ref="L205:L207" si="61">K205/K204</f>
        <v>0.875</v>
      </c>
      <c r="M205" s="1">
        <f t="shared" ref="M205:M207" si="62">100%-L205</f>
        <v>0.125</v>
      </c>
    </row>
    <row r="206" spans="1:13" ht="12.75" customHeight="1" x14ac:dyDescent="0.2">
      <c r="A206" s="28" t="s">
        <v>47</v>
      </c>
      <c r="D206" s="29">
        <v>27</v>
      </c>
      <c r="G206" s="1"/>
      <c r="H206" s="1"/>
      <c r="J206" s="1">
        <f>D206/C205</f>
        <v>0.9642857142857143</v>
      </c>
      <c r="K206" s="19">
        <v>28</v>
      </c>
      <c r="L206" s="25">
        <f t="shared" si="61"/>
        <v>1</v>
      </c>
      <c r="M206" s="1">
        <f t="shared" si="62"/>
        <v>0</v>
      </c>
    </row>
    <row r="207" spans="1:13" ht="12.75" customHeight="1" x14ac:dyDescent="0.2">
      <c r="A207" s="29">
        <v>1001</v>
      </c>
      <c r="E207" s="29">
        <v>25</v>
      </c>
      <c r="F207" s="29">
        <f>E207/B204</f>
        <v>0.78125</v>
      </c>
      <c r="G207" s="1"/>
      <c r="H207" s="1"/>
      <c r="J207" s="1">
        <f>E207/D206</f>
        <v>0.92592592592592593</v>
      </c>
      <c r="K207" s="19">
        <v>28</v>
      </c>
      <c r="L207" s="25">
        <f t="shared" si="61"/>
        <v>1</v>
      </c>
      <c r="M207" s="1">
        <f t="shared" si="62"/>
        <v>0</v>
      </c>
    </row>
    <row r="208" spans="1:13" ht="12.75" customHeight="1" x14ac:dyDescent="0.2">
      <c r="A208" s="29">
        <v>1002</v>
      </c>
      <c r="E208" s="29">
        <v>10</v>
      </c>
      <c r="G208" s="1"/>
      <c r="H208" s="1"/>
      <c r="J208" s="1"/>
      <c r="K208" s="19">
        <v>11</v>
      </c>
    </row>
    <row r="209" spans="1:13" ht="12.75" customHeight="1" x14ac:dyDescent="0.2">
      <c r="A209" s="29">
        <v>1101</v>
      </c>
      <c r="E209" s="29">
        <v>5</v>
      </c>
      <c r="G209" s="1"/>
      <c r="H209" s="1"/>
      <c r="J209" s="1"/>
      <c r="K209" s="19">
        <v>6</v>
      </c>
    </row>
    <row r="210" spans="1:13" ht="12.75" customHeight="1" x14ac:dyDescent="0.2">
      <c r="A210" s="29">
        <v>1102</v>
      </c>
      <c r="E210" s="29">
        <v>1</v>
      </c>
      <c r="G210" s="1"/>
      <c r="H210" s="1"/>
      <c r="J210" s="1"/>
      <c r="K210" s="19">
        <v>1</v>
      </c>
    </row>
    <row r="211" spans="1:13" ht="12.75" customHeight="1" x14ac:dyDescent="0.2">
      <c r="G211" s="1"/>
      <c r="H211" s="1"/>
      <c r="J211" s="1"/>
    </row>
    <row r="212" spans="1:13" ht="12.75" customHeight="1" x14ac:dyDescent="0.3">
      <c r="A212" s="2" t="s">
        <v>74</v>
      </c>
      <c r="G212" s="1"/>
      <c r="H212" s="1"/>
      <c r="J212" s="1"/>
    </row>
    <row r="213" spans="1:13" ht="25.5" customHeight="1" x14ac:dyDescent="0.2">
      <c r="B213" s="182" t="s">
        <v>1</v>
      </c>
      <c r="C213" s="183"/>
      <c r="D213" s="183"/>
      <c r="E213" s="183"/>
      <c r="G213" s="4" t="s">
        <v>2</v>
      </c>
      <c r="H213" s="4" t="s">
        <v>3</v>
      </c>
      <c r="I213" s="5" t="s">
        <v>4</v>
      </c>
      <c r="J213" s="4" t="s">
        <v>5</v>
      </c>
      <c r="K213" s="6" t="s">
        <v>6</v>
      </c>
      <c r="L213" s="6" t="s">
        <v>7</v>
      </c>
      <c r="M213" s="7" t="s">
        <v>8</v>
      </c>
    </row>
    <row r="214" spans="1:13" ht="12.75" customHeight="1" x14ac:dyDescent="0.2">
      <c r="A214" s="9" t="s">
        <v>9</v>
      </c>
      <c r="B214" s="10">
        <v>1</v>
      </c>
      <c r="C214" s="10">
        <v>2</v>
      </c>
      <c r="D214" s="10">
        <v>3</v>
      </c>
      <c r="E214" s="10">
        <v>4</v>
      </c>
      <c r="F214" s="11" t="s">
        <v>10</v>
      </c>
      <c r="G214" s="12"/>
      <c r="H214" s="12"/>
      <c r="I214" s="13"/>
      <c r="J214" s="14"/>
      <c r="K214" s="15"/>
      <c r="L214" s="15"/>
      <c r="M214" s="1"/>
    </row>
    <row r="215" spans="1:13" ht="12.75" customHeight="1" x14ac:dyDescent="0.2">
      <c r="A215" s="28" t="s">
        <v>46</v>
      </c>
      <c r="B215" s="17">
        <v>22</v>
      </c>
      <c r="C215" s="17"/>
      <c r="D215" s="17"/>
      <c r="E215" s="17"/>
      <c r="F215" s="18"/>
      <c r="G215" s="12"/>
      <c r="H215" s="12"/>
      <c r="I215" s="13"/>
      <c r="J215" s="14"/>
      <c r="K215" s="19">
        <f>B215</f>
        <v>22</v>
      </c>
      <c r="L215" s="15"/>
      <c r="M215" s="1"/>
    </row>
    <row r="216" spans="1:13" ht="12.75" customHeight="1" x14ac:dyDescent="0.2">
      <c r="A216" s="28" t="s">
        <v>47</v>
      </c>
      <c r="C216" s="29">
        <v>15</v>
      </c>
      <c r="G216" s="1"/>
      <c r="H216" s="1"/>
      <c r="J216" s="1">
        <f>C216/B215</f>
        <v>0.68181818181818177</v>
      </c>
      <c r="K216" s="19">
        <v>15</v>
      </c>
      <c r="L216" s="25">
        <f t="shared" ref="L216:L218" si="63">K216/K215</f>
        <v>0.68181818181818177</v>
      </c>
      <c r="M216" s="1">
        <f t="shared" ref="M216:M218" si="64">100%-L216</f>
        <v>0.31818181818181823</v>
      </c>
    </row>
    <row r="217" spans="1:13" ht="12.75" customHeight="1" x14ac:dyDescent="0.2">
      <c r="A217" s="29">
        <v>1001</v>
      </c>
      <c r="D217" s="29">
        <v>14</v>
      </c>
      <c r="G217" s="1"/>
      <c r="H217" s="1"/>
      <c r="J217" s="1">
        <f>D217/C216</f>
        <v>0.93333333333333335</v>
      </c>
      <c r="K217" s="19">
        <v>14</v>
      </c>
      <c r="L217" s="25">
        <f t="shared" si="63"/>
        <v>0.93333333333333335</v>
      </c>
      <c r="M217" s="1">
        <f t="shared" si="64"/>
        <v>6.6666666666666652E-2</v>
      </c>
    </row>
    <row r="218" spans="1:13" ht="12.75" customHeight="1" x14ac:dyDescent="0.2">
      <c r="A218" s="29">
        <v>1002</v>
      </c>
      <c r="E218" s="29">
        <v>13</v>
      </c>
      <c r="F218" s="29">
        <f>E218/B215</f>
        <v>0.59090909090909094</v>
      </c>
      <c r="G218" s="1"/>
      <c r="H218" s="1"/>
      <c r="J218" s="1">
        <f>E218/D217</f>
        <v>0.9285714285714286</v>
      </c>
      <c r="K218" s="19">
        <v>13</v>
      </c>
      <c r="L218" s="25">
        <f t="shared" si="63"/>
        <v>0.9285714285714286</v>
      </c>
      <c r="M218" s="1">
        <f t="shared" si="64"/>
        <v>7.1428571428571397E-2</v>
      </c>
    </row>
    <row r="219" spans="1:13" ht="12.75" customHeight="1" x14ac:dyDescent="0.2">
      <c r="A219" s="29">
        <v>1101</v>
      </c>
      <c r="E219" s="29">
        <v>2</v>
      </c>
      <c r="G219" s="1"/>
      <c r="H219" s="1"/>
      <c r="J219" s="1"/>
      <c r="K219" s="19">
        <v>2</v>
      </c>
      <c r="L219" s="25"/>
      <c r="M219" s="1"/>
    </row>
    <row r="220" spans="1:13" ht="12.75" customHeight="1" x14ac:dyDescent="0.2">
      <c r="A220" s="29">
        <v>1102</v>
      </c>
      <c r="E220" s="29">
        <v>1</v>
      </c>
      <c r="G220" s="1"/>
      <c r="H220" s="1"/>
      <c r="J220" s="1"/>
      <c r="K220" s="19">
        <v>1</v>
      </c>
      <c r="L220" s="25"/>
      <c r="M220" s="1"/>
    </row>
    <row r="221" spans="1:13" ht="12.75" customHeight="1" x14ac:dyDescent="0.2">
      <c r="G221" s="1"/>
      <c r="H221" s="1"/>
      <c r="J221" s="1"/>
    </row>
    <row r="222" spans="1:13" ht="12.75" customHeight="1" x14ac:dyDescent="0.3">
      <c r="A222" s="2" t="s">
        <v>75</v>
      </c>
      <c r="G222" s="1"/>
      <c r="H222" s="1"/>
      <c r="J222" s="1"/>
    </row>
    <row r="223" spans="1:13" ht="25.5" customHeight="1" x14ac:dyDescent="0.2">
      <c r="B223" s="182" t="s">
        <v>1</v>
      </c>
      <c r="C223" s="183"/>
      <c r="D223" s="183"/>
      <c r="E223" s="183"/>
      <c r="G223" s="4" t="s">
        <v>2</v>
      </c>
      <c r="H223" s="4" t="s">
        <v>3</v>
      </c>
      <c r="I223" s="5" t="s">
        <v>4</v>
      </c>
      <c r="J223" s="4" t="s">
        <v>5</v>
      </c>
      <c r="K223" s="6" t="s">
        <v>6</v>
      </c>
      <c r="L223" s="6" t="s">
        <v>7</v>
      </c>
      <c r="M223" s="7" t="s">
        <v>8</v>
      </c>
    </row>
    <row r="224" spans="1:13" ht="12.75" customHeight="1" x14ac:dyDescent="0.2">
      <c r="A224" s="9" t="s">
        <v>9</v>
      </c>
      <c r="B224" s="10">
        <v>1</v>
      </c>
      <c r="C224" s="10">
        <v>2</v>
      </c>
      <c r="D224" s="10">
        <v>3</v>
      </c>
      <c r="E224" s="10">
        <v>4</v>
      </c>
      <c r="F224" s="11" t="s">
        <v>10</v>
      </c>
      <c r="G224" s="12"/>
      <c r="H224" s="12"/>
      <c r="I224" s="13"/>
      <c r="J224" s="14"/>
      <c r="K224" s="15"/>
      <c r="L224" s="15"/>
      <c r="M224" s="1"/>
    </row>
    <row r="225" spans="1:15" ht="12.75" customHeight="1" x14ac:dyDescent="0.2">
      <c r="A225" s="28" t="s">
        <v>47</v>
      </c>
      <c r="B225" s="17">
        <v>39</v>
      </c>
      <c r="C225" s="17"/>
      <c r="D225" s="17"/>
      <c r="E225" s="17"/>
      <c r="F225" s="18"/>
      <c r="G225" s="12"/>
      <c r="H225" s="12"/>
      <c r="I225" s="13"/>
      <c r="J225" s="14"/>
      <c r="K225" s="19">
        <f>B225</f>
        <v>39</v>
      </c>
      <c r="L225" s="15"/>
      <c r="M225" s="1"/>
    </row>
    <row r="226" spans="1:15" ht="12.75" customHeight="1" x14ac:dyDescent="0.2">
      <c r="A226" s="28" t="s">
        <v>52</v>
      </c>
      <c r="C226" s="29">
        <v>36</v>
      </c>
      <c r="G226" s="1"/>
      <c r="H226" s="1"/>
      <c r="J226" s="1">
        <f>C226/B225</f>
        <v>0.92307692307692313</v>
      </c>
      <c r="K226" s="19">
        <v>36</v>
      </c>
      <c r="L226" s="25">
        <f t="shared" ref="L226:L228" si="65">K226/K225</f>
        <v>0.92307692307692313</v>
      </c>
      <c r="M226" s="1">
        <f t="shared" ref="M226:M228" si="66">100%-L226</f>
        <v>7.6923076923076872E-2</v>
      </c>
    </row>
    <row r="227" spans="1:15" ht="12.75" customHeight="1" x14ac:dyDescent="0.2">
      <c r="A227" s="29">
        <v>1002</v>
      </c>
      <c r="D227" s="29">
        <v>27</v>
      </c>
      <c r="G227" s="1"/>
      <c r="H227" s="1"/>
      <c r="J227" s="1">
        <f>D227/C226</f>
        <v>0.75</v>
      </c>
      <c r="K227" s="19">
        <v>33</v>
      </c>
      <c r="L227" s="25">
        <f t="shared" si="65"/>
        <v>0.91666666666666663</v>
      </c>
      <c r="M227" s="1">
        <f t="shared" si="66"/>
        <v>8.333333333333337E-2</v>
      </c>
    </row>
    <row r="228" spans="1:15" ht="12.75" customHeight="1" x14ac:dyDescent="0.2">
      <c r="A228" s="29">
        <v>1101</v>
      </c>
      <c r="E228" s="29">
        <v>20</v>
      </c>
      <c r="G228" s="1"/>
      <c r="H228" s="1"/>
      <c r="J228" s="1">
        <f>E228/D227</f>
        <v>0.7407407407407407</v>
      </c>
      <c r="K228" s="19">
        <v>30</v>
      </c>
      <c r="L228" s="25">
        <f t="shared" si="65"/>
        <v>0.90909090909090906</v>
      </c>
      <c r="M228" s="1">
        <f t="shared" si="66"/>
        <v>9.0909090909090939E-2</v>
      </c>
    </row>
    <row r="229" spans="1:15" ht="12.75" customHeight="1" x14ac:dyDescent="0.2">
      <c r="A229" s="29">
        <v>1102</v>
      </c>
      <c r="E229" s="29">
        <v>10</v>
      </c>
      <c r="F229" s="29">
        <f>E228/B225</f>
        <v>0.51282051282051277</v>
      </c>
      <c r="G229" s="1"/>
      <c r="H229" s="1"/>
      <c r="J229" s="1"/>
      <c r="K229" s="19">
        <v>14</v>
      </c>
    </row>
    <row r="230" spans="1:15" ht="12.75" customHeight="1" x14ac:dyDescent="0.2">
      <c r="A230" s="29">
        <v>1201</v>
      </c>
      <c r="E230" s="29">
        <v>5</v>
      </c>
      <c r="G230" s="1"/>
      <c r="H230" s="1"/>
      <c r="J230" s="1"/>
      <c r="K230" s="19">
        <v>6</v>
      </c>
    </row>
    <row r="231" spans="1:15" ht="12.75" customHeight="1" x14ac:dyDescent="0.2">
      <c r="G231" s="1"/>
      <c r="H231" s="1"/>
      <c r="J231" s="1"/>
    </row>
    <row r="232" spans="1:15" ht="12.75" customHeight="1" x14ac:dyDescent="0.3">
      <c r="A232" s="2" t="s">
        <v>116</v>
      </c>
      <c r="G232" s="1"/>
      <c r="H232" s="1"/>
      <c r="J232" s="1"/>
    </row>
    <row r="233" spans="1:15" ht="25.5" customHeight="1" x14ac:dyDescent="0.2">
      <c r="B233" s="182" t="s">
        <v>1</v>
      </c>
      <c r="C233" s="183"/>
      <c r="D233" s="183"/>
      <c r="E233" s="183"/>
      <c r="G233" s="4" t="s">
        <v>2</v>
      </c>
      <c r="H233" s="4" t="s">
        <v>3</v>
      </c>
      <c r="I233" s="5" t="s">
        <v>4</v>
      </c>
      <c r="J233" s="4" t="s">
        <v>5</v>
      </c>
      <c r="K233" s="6" t="s">
        <v>6</v>
      </c>
      <c r="L233" s="6" t="s">
        <v>7</v>
      </c>
      <c r="M233" s="7" t="s">
        <v>8</v>
      </c>
    </row>
    <row r="234" spans="1:15" ht="12.75" customHeight="1" x14ac:dyDescent="0.2">
      <c r="A234" s="9" t="s">
        <v>9</v>
      </c>
      <c r="B234" s="10">
        <v>1</v>
      </c>
      <c r="C234" s="10">
        <v>2</v>
      </c>
      <c r="D234" s="10">
        <v>3</v>
      </c>
      <c r="E234" s="10">
        <v>4</v>
      </c>
      <c r="F234" s="11" t="s">
        <v>10</v>
      </c>
      <c r="G234" s="12"/>
      <c r="H234" s="12"/>
      <c r="I234" s="13"/>
      <c r="J234" s="14"/>
      <c r="K234" s="15"/>
      <c r="L234" s="15"/>
      <c r="M234" s="1"/>
    </row>
    <row r="235" spans="1:15" ht="12.75" customHeight="1" x14ac:dyDescent="0.2">
      <c r="A235" s="28" t="s">
        <v>52</v>
      </c>
      <c r="B235" s="17">
        <v>37</v>
      </c>
      <c r="C235" s="17"/>
      <c r="D235" s="17"/>
      <c r="E235" s="17"/>
      <c r="F235" s="18"/>
      <c r="G235" s="12"/>
      <c r="H235" s="12"/>
      <c r="I235" s="13"/>
      <c r="J235" s="14"/>
      <c r="K235" s="19">
        <f>B235</f>
        <v>37</v>
      </c>
      <c r="L235" s="15"/>
      <c r="M235" s="1"/>
    </row>
    <row r="236" spans="1:15" ht="12.75" customHeight="1" x14ac:dyDescent="0.2">
      <c r="A236" s="28" t="s">
        <v>53</v>
      </c>
      <c r="C236" s="29">
        <v>29</v>
      </c>
      <c r="G236" s="1"/>
      <c r="H236" s="1"/>
      <c r="J236" s="1">
        <f>C236/B235</f>
        <v>0.78378378378378377</v>
      </c>
      <c r="K236" s="19">
        <v>31</v>
      </c>
      <c r="L236" s="25">
        <f t="shared" ref="L236:L238" si="67">K236/K235</f>
        <v>0.83783783783783783</v>
      </c>
      <c r="M236" s="1">
        <f t="shared" ref="M236:M238" si="68">100%-L236</f>
        <v>0.16216216216216217</v>
      </c>
    </row>
    <row r="237" spans="1:15" ht="12.75" customHeight="1" x14ac:dyDescent="0.2">
      <c r="A237" s="29">
        <v>1101</v>
      </c>
      <c r="D237" s="29">
        <v>26</v>
      </c>
      <c r="G237" s="1"/>
      <c r="H237" s="1"/>
      <c r="J237" s="1">
        <f>D237/C236</f>
        <v>0.89655172413793105</v>
      </c>
      <c r="K237" s="19">
        <v>30</v>
      </c>
      <c r="L237" s="25">
        <f t="shared" si="67"/>
        <v>0.967741935483871</v>
      </c>
      <c r="M237" s="1">
        <f t="shared" si="68"/>
        <v>3.2258064516129004E-2</v>
      </c>
      <c r="O237" s="35">
        <f>K237/K235</f>
        <v>0.81081081081081086</v>
      </c>
    </row>
    <row r="238" spans="1:15" ht="12.75" customHeight="1" x14ac:dyDescent="0.2">
      <c r="A238" s="29">
        <v>1102</v>
      </c>
      <c r="E238" s="29">
        <v>24</v>
      </c>
      <c r="G238" s="1"/>
      <c r="H238" s="1"/>
      <c r="J238" s="1">
        <f>E238/D237</f>
        <v>0.92307692307692313</v>
      </c>
      <c r="K238" s="19">
        <v>28</v>
      </c>
      <c r="L238" s="25">
        <f t="shared" si="67"/>
        <v>0.93333333333333335</v>
      </c>
      <c r="M238" s="1">
        <f t="shared" si="68"/>
        <v>6.6666666666666652E-2</v>
      </c>
      <c r="O238" s="35"/>
    </row>
    <row r="239" spans="1:15" ht="12.75" customHeight="1" x14ac:dyDescent="0.2">
      <c r="A239" s="29">
        <v>1201</v>
      </c>
      <c r="E239" s="29">
        <v>4</v>
      </c>
      <c r="G239" s="1"/>
      <c r="H239" s="1"/>
      <c r="J239" s="1"/>
      <c r="K239" s="19">
        <v>5</v>
      </c>
      <c r="L239" s="25"/>
      <c r="M239" s="1"/>
      <c r="O239" s="35"/>
    </row>
    <row r="240" spans="1:15" ht="12.75" customHeight="1" x14ac:dyDescent="0.2">
      <c r="A240" s="29">
        <v>1202</v>
      </c>
      <c r="E240" s="29">
        <v>1</v>
      </c>
      <c r="G240" s="1"/>
      <c r="H240" s="1"/>
      <c r="J240" s="1"/>
      <c r="K240" s="19">
        <v>2</v>
      </c>
      <c r="L240" s="25"/>
      <c r="M240" s="1"/>
      <c r="O240" s="35"/>
    </row>
    <row r="241" spans="1:26" ht="12.75" customHeight="1" x14ac:dyDescent="0.2">
      <c r="A241" s="29">
        <v>1301</v>
      </c>
      <c r="E241" s="29">
        <v>1</v>
      </c>
      <c r="G241" s="1"/>
      <c r="H241" s="1"/>
      <c r="J241" s="1"/>
      <c r="K241" s="19">
        <v>1</v>
      </c>
      <c r="L241" s="25"/>
      <c r="M241" s="1"/>
      <c r="O241" s="35"/>
      <c r="Y241" s="44" t="s">
        <v>47</v>
      </c>
      <c r="Z241" s="29">
        <v>7</v>
      </c>
    </row>
    <row r="242" spans="1:26" ht="12.75" customHeight="1" x14ac:dyDescent="0.2">
      <c r="F242" s="29">
        <f>E238/B235</f>
        <v>0.64864864864864868</v>
      </c>
      <c r="G242" s="1"/>
      <c r="H242" s="1"/>
      <c r="J242" s="1"/>
      <c r="O242" s="35"/>
      <c r="Y242" s="44" t="s">
        <v>53</v>
      </c>
      <c r="Z242" s="29">
        <v>1</v>
      </c>
    </row>
    <row r="243" spans="1:26" ht="12.75" customHeight="1" x14ac:dyDescent="0.3">
      <c r="A243" s="2" t="s">
        <v>117</v>
      </c>
      <c r="G243" s="1"/>
      <c r="H243" s="1"/>
      <c r="J243" s="1"/>
      <c r="O243" s="35"/>
      <c r="Y243" s="44" t="s">
        <v>58</v>
      </c>
      <c r="Z243" s="29">
        <v>1</v>
      </c>
    </row>
    <row r="244" spans="1:26" ht="25.5" customHeight="1" x14ac:dyDescent="0.2">
      <c r="B244" s="182" t="s">
        <v>1</v>
      </c>
      <c r="C244" s="183"/>
      <c r="D244" s="183"/>
      <c r="E244" s="183"/>
      <c r="G244" s="4" t="s">
        <v>2</v>
      </c>
      <c r="H244" s="4" t="s">
        <v>3</v>
      </c>
      <c r="I244" s="5" t="s">
        <v>4</v>
      </c>
      <c r="J244" s="4" t="s">
        <v>5</v>
      </c>
      <c r="K244" s="6" t="s">
        <v>6</v>
      </c>
      <c r="L244" s="6" t="s">
        <v>7</v>
      </c>
      <c r="M244" s="7" t="s">
        <v>8</v>
      </c>
      <c r="O244" s="35"/>
    </row>
    <row r="245" spans="1:26" ht="12.75" customHeight="1" x14ac:dyDescent="0.2">
      <c r="A245" s="9" t="s">
        <v>9</v>
      </c>
      <c r="B245" s="10">
        <v>1</v>
      </c>
      <c r="C245" s="10">
        <v>2</v>
      </c>
      <c r="D245" s="10">
        <v>3</v>
      </c>
      <c r="E245" s="10">
        <v>4</v>
      </c>
      <c r="F245" s="11" t="s">
        <v>10</v>
      </c>
      <c r="G245" s="12"/>
      <c r="H245" s="12"/>
      <c r="I245" s="13"/>
      <c r="J245" s="14"/>
      <c r="K245" s="15"/>
      <c r="L245" s="15"/>
      <c r="M245" s="1"/>
      <c r="O245" s="35"/>
    </row>
    <row r="246" spans="1:26" ht="12.75" customHeight="1" x14ac:dyDescent="0.2">
      <c r="A246" s="28" t="s">
        <v>53</v>
      </c>
      <c r="B246" s="17">
        <v>29</v>
      </c>
      <c r="C246" s="17"/>
      <c r="D246" s="17"/>
      <c r="E246" s="17"/>
      <c r="F246" s="18"/>
      <c r="G246" s="12"/>
      <c r="H246" s="12"/>
      <c r="I246" s="13"/>
      <c r="J246" s="14"/>
      <c r="K246" s="19">
        <f>B246</f>
        <v>29</v>
      </c>
      <c r="L246" s="15"/>
      <c r="M246" s="1"/>
      <c r="O246" s="35"/>
    </row>
    <row r="247" spans="1:26" ht="12.75" customHeight="1" x14ac:dyDescent="0.2">
      <c r="A247" s="28" t="s">
        <v>58</v>
      </c>
      <c r="C247" s="29">
        <v>27</v>
      </c>
      <c r="G247" s="1"/>
      <c r="H247" s="1"/>
      <c r="J247" s="1">
        <f>C247/B246</f>
        <v>0.93103448275862066</v>
      </c>
      <c r="K247" s="19">
        <v>27</v>
      </c>
      <c r="L247" s="25">
        <f t="shared" ref="L247:L249" si="69">K247/K246</f>
        <v>0.93103448275862066</v>
      </c>
      <c r="M247" s="1">
        <f t="shared" ref="M247:M249" si="70">100%-L247</f>
        <v>6.8965517241379337E-2</v>
      </c>
      <c r="O247" s="35"/>
    </row>
    <row r="248" spans="1:26" ht="12.75" customHeight="1" x14ac:dyDescent="0.2">
      <c r="A248" s="29">
        <v>1102</v>
      </c>
      <c r="D248" s="29">
        <v>22</v>
      </c>
      <c r="G248" s="1"/>
      <c r="H248" s="1"/>
      <c r="J248" s="1">
        <f>D248/C247</f>
        <v>0.81481481481481477</v>
      </c>
      <c r="K248" s="19">
        <v>26</v>
      </c>
      <c r="L248" s="25">
        <f t="shared" si="69"/>
        <v>0.96296296296296291</v>
      </c>
      <c r="M248" s="1">
        <f t="shared" si="70"/>
        <v>3.703703703703709E-2</v>
      </c>
      <c r="O248" s="35">
        <f>K248/K246</f>
        <v>0.89655172413793105</v>
      </c>
    </row>
    <row r="249" spans="1:26" ht="12.75" customHeight="1" x14ac:dyDescent="0.2">
      <c r="A249" s="29">
        <v>1201</v>
      </c>
      <c r="E249" s="29">
        <v>18</v>
      </c>
      <c r="F249" s="29">
        <f>E249/B246</f>
        <v>0.62068965517241381</v>
      </c>
      <c r="G249" s="1"/>
      <c r="H249" s="1"/>
      <c r="J249" s="1">
        <f>E249/D248</f>
        <v>0.81818181818181823</v>
      </c>
      <c r="K249" s="19">
        <v>25</v>
      </c>
      <c r="L249" s="25">
        <f t="shared" si="69"/>
        <v>0.96153846153846156</v>
      </c>
      <c r="M249" s="1">
        <f t="shared" si="70"/>
        <v>3.8461538461538436E-2</v>
      </c>
      <c r="O249" s="35"/>
    </row>
    <row r="250" spans="1:26" ht="12.75" customHeight="1" x14ac:dyDescent="0.2">
      <c r="A250" s="29">
        <v>1202</v>
      </c>
      <c r="E250" s="29">
        <v>7</v>
      </c>
      <c r="G250" s="1"/>
      <c r="H250" s="1"/>
      <c r="J250" s="1"/>
      <c r="K250" s="19">
        <v>7</v>
      </c>
    </row>
    <row r="251" spans="1:26" ht="12.75" customHeight="1" x14ac:dyDescent="0.2">
      <c r="A251" s="29">
        <v>1301</v>
      </c>
      <c r="G251" s="1"/>
      <c r="H251" s="1"/>
      <c r="J251" s="1"/>
      <c r="K251" s="19"/>
    </row>
    <row r="252" spans="1:26" ht="12.75" customHeight="1" x14ac:dyDescent="0.2">
      <c r="G252" s="1"/>
      <c r="H252" s="1"/>
      <c r="J252" s="1"/>
    </row>
    <row r="253" spans="1:26" ht="12.75" customHeight="1" x14ac:dyDescent="0.3">
      <c r="A253" s="2" t="s">
        <v>118</v>
      </c>
      <c r="G253" s="1"/>
      <c r="H253" s="1"/>
      <c r="J253" s="1"/>
    </row>
    <row r="254" spans="1:26" ht="25.5" customHeight="1" x14ac:dyDescent="0.2">
      <c r="B254" s="182" t="s">
        <v>1</v>
      </c>
      <c r="C254" s="183"/>
      <c r="D254" s="183"/>
      <c r="E254" s="183"/>
      <c r="G254" s="4" t="s">
        <v>2</v>
      </c>
      <c r="H254" s="4" t="s">
        <v>3</v>
      </c>
      <c r="I254" s="5" t="s">
        <v>4</v>
      </c>
      <c r="J254" s="4" t="s">
        <v>5</v>
      </c>
      <c r="K254" s="6" t="s">
        <v>6</v>
      </c>
      <c r="L254" s="6" t="s">
        <v>7</v>
      </c>
      <c r="M254" s="7" t="s">
        <v>8</v>
      </c>
    </row>
    <row r="255" spans="1:26" ht="12.75" customHeight="1" x14ac:dyDescent="0.2">
      <c r="A255" s="9" t="s">
        <v>9</v>
      </c>
      <c r="B255" s="10">
        <v>1</v>
      </c>
      <c r="C255" s="10">
        <v>2</v>
      </c>
      <c r="D255" s="10">
        <v>3</v>
      </c>
      <c r="E255" s="10">
        <v>4</v>
      </c>
      <c r="F255" s="11" t="s">
        <v>10</v>
      </c>
      <c r="G255" s="12"/>
      <c r="H255" s="12"/>
      <c r="I255" s="13"/>
      <c r="J255" s="14"/>
      <c r="K255" s="15"/>
      <c r="L255" s="15"/>
      <c r="M255" s="1"/>
    </row>
    <row r="256" spans="1:26" ht="12.75" customHeight="1" x14ac:dyDescent="0.2">
      <c r="A256" s="28" t="s">
        <v>58</v>
      </c>
      <c r="B256" s="17">
        <v>38</v>
      </c>
      <c r="C256" s="17"/>
      <c r="D256" s="17"/>
      <c r="E256" s="17"/>
      <c r="F256" s="18"/>
      <c r="G256" s="12"/>
      <c r="H256" s="12"/>
      <c r="I256" s="13"/>
      <c r="J256" s="14"/>
      <c r="K256" s="19">
        <f>B256</f>
        <v>38</v>
      </c>
      <c r="L256" s="15"/>
      <c r="M256" s="1"/>
    </row>
    <row r="257" spans="1:15" ht="12.75" customHeight="1" x14ac:dyDescent="0.2">
      <c r="A257" s="28" t="s">
        <v>59</v>
      </c>
      <c r="C257" s="29">
        <v>28</v>
      </c>
      <c r="G257" s="1"/>
      <c r="H257" s="1"/>
      <c r="J257" s="1">
        <f>C257/B256</f>
        <v>0.73684210526315785</v>
      </c>
      <c r="K257" s="19">
        <v>28</v>
      </c>
      <c r="L257" s="25">
        <f t="shared" ref="L257:L259" si="71">K257/K256</f>
        <v>0.73684210526315785</v>
      </c>
      <c r="M257" s="1">
        <f t="shared" ref="M257:M259" si="72">100%-L257</f>
        <v>0.26315789473684215</v>
      </c>
    </row>
    <row r="258" spans="1:15" ht="12.75" customHeight="1" x14ac:dyDescent="0.2">
      <c r="A258" s="29">
        <v>1201</v>
      </c>
      <c r="D258" s="29">
        <v>24</v>
      </c>
      <c r="G258" s="1"/>
      <c r="H258" s="1"/>
      <c r="J258" s="1">
        <f>D258/C257</f>
        <v>0.8571428571428571</v>
      </c>
      <c r="K258" s="19">
        <v>26</v>
      </c>
      <c r="L258" s="25">
        <f t="shared" si="71"/>
        <v>0.9285714285714286</v>
      </c>
      <c r="M258" s="1">
        <f t="shared" si="72"/>
        <v>7.1428571428571397E-2</v>
      </c>
      <c r="O258" s="35">
        <f>K258/K256</f>
        <v>0.68421052631578949</v>
      </c>
    </row>
    <row r="259" spans="1:15" ht="12.75" customHeight="1" x14ac:dyDescent="0.2">
      <c r="A259" s="29">
        <v>1202</v>
      </c>
      <c r="E259" s="29">
        <v>23</v>
      </c>
      <c r="F259" s="29">
        <f>E259/B256</f>
        <v>0.60526315789473684</v>
      </c>
      <c r="G259" s="1"/>
      <c r="H259" s="1"/>
      <c r="J259" s="1">
        <f>E259/D258</f>
        <v>0.95833333333333337</v>
      </c>
      <c r="K259" s="19">
        <v>25</v>
      </c>
      <c r="L259" s="25">
        <f t="shared" si="71"/>
        <v>0.96153846153846156</v>
      </c>
      <c r="M259" s="1">
        <f t="shared" si="72"/>
        <v>3.8461538461538436E-2</v>
      </c>
      <c r="O259" s="35"/>
    </row>
    <row r="260" spans="1:15" ht="12.75" customHeight="1" x14ac:dyDescent="0.2">
      <c r="A260" s="29">
        <v>1301</v>
      </c>
      <c r="E260" s="29">
        <v>1</v>
      </c>
      <c r="G260" s="1"/>
      <c r="H260" s="1"/>
      <c r="J260" s="1"/>
      <c r="K260" s="19">
        <v>1</v>
      </c>
      <c r="L260" s="25"/>
      <c r="M260" s="1"/>
      <c r="O260" s="35"/>
    </row>
    <row r="261" spans="1:15" ht="12.75" customHeight="1" x14ac:dyDescent="0.2">
      <c r="A261" s="29">
        <v>1302</v>
      </c>
      <c r="E261" s="29">
        <v>1</v>
      </c>
      <c r="G261" s="1"/>
      <c r="H261" s="1"/>
      <c r="J261" s="1"/>
      <c r="K261" s="19">
        <v>1</v>
      </c>
      <c r="L261" s="25"/>
      <c r="M261" s="1"/>
      <c r="O261" s="35"/>
    </row>
    <row r="262" spans="1:15" ht="12.75" customHeight="1" x14ac:dyDescent="0.2">
      <c r="G262" s="1"/>
      <c r="H262" s="1"/>
      <c r="J262" s="1"/>
    </row>
    <row r="263" spans="1:15" ht="12.75" customHeight="1" x14ac:dyDescent="0.3">
      <c r="A263" s="2" t="s">
        <v>119</v>
      </c>
      <c r="G263" s="1"/>
      <c r="H263" s="1"/>
      <c r="J263" s="1"/>
    </row>
    <row r="264" spans="1:15" ht="25.5" customHeight="1" x14ac:dyDescent="0.2">
      <c r="B264" s="182" t="s">
        <v>1</v>
      </c>
      <c r="C264" s="183"/>
      <c r="D264" s="183"/>
      <c r="E264" s="183"/>
      <c r="G264" s="4" t="s">
        <v>2</v>
      </c>
      <c r="H264" s="4" t="s">
        <v>3</v>
      </c>
      <c r="I264" s="5" t="s">
        <v>4</v>
      </c>
      <c r="J264" s="4" t="s">
        <v>5</v>
      </c>
      <c r="K264" s="6" t="s">
        <v>6</v>
      </c>
      <c r="L264" s="6" t="s">
        <v>7</v>
      </c>
      <c r="M264" s="7" t="s">
        <v>8</v>
      </c>
    </row>
    <row r="265" spans="1:15" ht="12.75" customHeight="1" x14ac:dyDescent="0.2">
      <c r="A265" s="9" t="s">
        <v>9</v>
      </c>
      <c r="B265" s="10">
        <v>1</v>
      </c>
      <c r="C265" s="10">
        <v>2</v>
      </c>
      <c r="D265" s="10">
        <v>3</v>
      </c>
      <c r="E265" s="10">
        <v>4</v>
      </c>
      <c r="F265" s="11" t="s">
        <v>10</v>
      </c>
      <c r="G265" s="12"/>
      <c r="H265" s="12"/>
      <c r="I265" s="13"/>
      <c r="J265" s="14"/>
      <c r="K265" s="15"/>
      <c r="L265" s="15"/>
      <c r="M265" s="1"/>
    </row>
    <row r="266" spans="1:15" ht="12.75" customHeight="1" x14ac:dyDescent="0.2">
      <c r="A266" s="28" t="s">
        <v>59</v>
      </c>
      <c r="B266" s="17">
        <v>54</v>
      </c>
      <c r="C266" s="17"/>
      <c r="D266" s="17"/>
      <c r="E266" s="17"/>
      <c r="F266" s="18"/>
      <c r="G266" s="12"/>
      <c r="H266" s="12"/>
      <c r="I266" s="13"/>
      <c r="J266" s="14"/>
      <c r="K266" s="19">
        <f>B266</f>
        <v>54</v>
      </c>
      <c r="L266" s="15"/>
      <c r="M266" s="1"/>
    </row>
    <row r="267" spans="1:15" ht="12.75" customHeight="1" x14ac:dyDescent="0.2">
      <c r="A267" s="28" t="s">
        <v>67</v>
      </c>
      <c r="C267" s="29">
        <v>50</v>
      </c>
      <c r="G267" s="1"/>
      <c r="H267" s="1"/>
      <c r="J267" s="1">
        <f>C267/B266</f>
        <v>0.92592592592592593</v>
      </c>
      <c r="K267" s="19">
        <v>50</v>
      </c>
      <c r="L267" s="25">
        <f t="shared" ref="L267:L269" si="73">K267/K266</f>
        <v>0.92592592592592593</v>
      </c>
      <c r="M267" s="1">
        <f t="shared" ref="M267:M269" si="74">100%-L267</f>
        <v>7.407407407407407E-2</v>
      </c>
    </row>
    <row r="268" spans="1:15" ht="12.75" customHeight="1" x14ac:dyDescent="0.2">
      <c r="A268" s="29">
        <v>1202</v>
      </c>
      <c r="D268" s="29">
        <v>40</v>
      </c>
      <c r="G268" s="1"/>
      <c r="H268" s="1"/>
      <c r="J268" s="1">
        <f>D268/C267</f>
        <v>0.8</v>
      </c>
      <c r="K268" s="19">
        <v>45</v>
      </c>
      <c r="L268" s="25">
        <f t="shared" si="73"/>
        <v>0.9</v>
      </c>
      <c r="M268" s="1">
        <f t="shared" si="74"/>
        <v>9.9999999999999978E-2</v>
      </c>
      <c r="O268" s="29">
        <f>K268/K266</f>
        <v>0.83333333333333337</v>
      </c>
    </row>
    <row r="269" spans="1:15" ht="12.75" customHeight="1" x14ac:dyDescent="0.2">
      <c r="A269" s="29">
        <v>1301</v>
      </c>
      <c r="E269" s="29">
        <v>39</v>
      </c>
      <c r="F269" s="29">
        <f>E269/B266</f>
        <v>0.72222222222222221</v>
      </c>
      <c r="G269" s="1"/>
      <c r="H269" s="1"/>
      <c r="J269" s="1">
        <f>E269/D268</f>
        <v>0.97499999999999998</v>
      </c>
      <c r="K269" s="19">
        <v>45</v>
      </c>
      <c r="L269" s="25">
        <f t="shared" si="73"/>
        <v>1</v>
      </c>
      <c r="M269" s="1">
        <f t="shared" si="74"/>
        <v>0</v>
      </c>
    </row>
    <row r="270" spans="1:15" ht="12.75" customHeight="1" x14ac:dyDescent="0.2">
      <c r="A270" s="29">
        <v>1302</v>
      </c>
      <c r="E270" s="29">
        <v>11</v>
      </c>
      <c r="G270" s="1"/>
      <c r="H270" s="1"/>
      <c r="J270" s="1"/>
      <c r="K270" s="19">
        <v>12</v>
      </c>
      <c r="L270" s="25"/>
      <c r="M270" s="1"/>
    </row>
    <row r="271" spans="1:15" ht="12.75" customHeight="1" x14ac:dyDescent="0.2">
      <c r="G271" s="1"/>
      <c r="H271" s="1"/>
      <c r="J271" s="1"/>
    </row>
    <row r="272" spans="1:15" ht="12.75" customHeight="1" x14ac:dyDescent="0.3">
      <c r="A272" s="2" t="s">
        <v>120</v>
      </c>
      <c r="G272" s="1"/>
      <c r="H272" s="1"/>
      <c r="J272" s="1"/>
    </row>
    <row r="273" spans="1:15" ht="25.5" customHeight="1" x14ac:dyDescent="0.2">
      <c r="B273" s="182" t="s">
        <v>1</v>
      </c>
      <c r="C273" s="183"/>
      <c r="D273" s="183"/>
      <c r="E273" s="183"/>
      <c r="G273" s="4" t="s">
        <v>2</v>
      </c>
      <c r="H273" s="4" t="s">
        <v>3</v>
      </c>
      <c r="I273" s="5" t="s">
        <v>4</v>
      </c>
      <c r="J273" s="4" t="s">
        <v>5</v>
      </c>
      <c r="K273" s="6" t="s">
        <v>6</v>
      </c>
      <c r="L273" s="6" t="s">
        <v>7</v>
      </c>
      <c r="M273" s="7" t="s">
        <v>8</v>
      </c>
    </row>
    <row r="274" spans="1:15" ht="12.75" customHeight="1" x14ac:dyDescent="0.2">
      <c r="A274" s="9" t="s">
        <v>9</v>
      </c>
      <c r="B274" s="10">
        <v>1</v>
      </c>
      <c r="C274" s="10">
        <v>2</v>
      </c>
      <c r="D274" s="10">
        <v>3</v>
      </c>
      <c r="E274" s="10">
        <v>4</v>
      </c>
      <c r="F274" s="11" t="s">
        <v>10</v>
      </c>
      <c r="G274" s="12"/>
      <c r="H274" s="12"/>
      <c r="I274" s="13"/>
      <c r="J274" s="14"/>
      <c r="K274" s="15"/>
      <c r="L274" s="15"/>
      <c r="M274" s="1"/>
    </row>
    <row r="275" spans="1:15" ht="12.75" customHeight="1" x14ac:dyDescent="0.2">
      <c r="A275" s="28" t="s">
        <v>67</v>
      </c>
      <c r="B275" s="17">
        <v>39</v>
      </c>
      <c r="C275" s="17"/>
      <c r="D275" s="17"/>
      <c r="E275" s="17"/>
      <c r="F275" s="18"/>
      <c r="G275" s="12"/>
      <c r="H275" s="12"/>
      <c r="I275" s="13"/>
      <c r="J275" s="14"/>
      <c r="K275" s="19">
        <f>B275</f>
        <v>39</v>
      </c>
      <c r="L275" s="15"/>
      <c r="M275" s="1"/>
    </row>
    <row r="276" spans="1:15" ht="12.75" customHeight="1" x14ac:dyDescent="0.2">
      <c r="A276" s="28" t="s">
        <v>68</v>
      </c>
      <c r="C276" s="29">
        <v>31</v>
      </c>
      <c r="G276" s="1"/>
      <c r="H276" s="1"/>
      <c r="J276" s="1">
        <f>C276/B275</f>
        <v>0.79487179487179482</v>
      </c>
      <c r="K276" s="19">
        <v>31</v>
      </c>
      <c r="L276" s="25">
        <f t="shared" ref="L276:L278" si="75">K276/K275</f>
        <v>0.79487179487179482</v>
      </c>
      <c r="M276" s="1">
        <f t="shared" ref="M276:M278" si="76">100%-L276</f>
        <v>0.20512820512820518</v>
      </c>
    </row>
    <row r="277" spans="1:15" ht="12.75" customHeight="1" x14ac:dyDescent="0.2">
      <c r="A277" s="29">
        <v>1301</v>
      </c>
      <c r="D277" s="29">
        <v>26</v>
      </c>
      <c r="G277" s="1"/>
      <c r="H277" s="1"/>
      <c r="J277" s="1">
        <f>D277/C276</f>
        <v>0.83870967741935487</v>
      </c>
      <c r="K277" s="29">
        <v>26</v>
      </c>
      <c r="L277" s="25">
        <f t="shared" si="75"/>
        <v>0.83870967741935487</v>
      </c>
      <c r="M277" s="1">
        <f t="shared" si="76"/>
        <v>0.16129032258064513</v>
      </c>
      <c r="O277" s="29">
        <f>K277/K275</f>
        <v>0.66666666666666663</v>
      </c>
    </row>
    <row r="278" spans="1:15" ht="12.75" customHeight="1" x14ac:dyDescent="0.2">
      <c r="A278" s="29">
        <v>1302</v>
      </c>
      <c r="E278" s="29">
        <v>26</v>
      </c>
      <c r="F278" s="29">
        <f>E278/B275</f>
        <v>0.66666666666666663</v>
      </c>
      <c r="G278" s="1"/>
      <c r="H278" s="1"/>
      <c r="J278" s="1">
        <f>E278/D277</f>
        <v>1</v>
      </c>
      <c r="K278" s="29">
        <v>26</v>
      </c>
      <c r="L278" s="25">
        <f t="shared" si="75"/>
        <v>1</v>
      </c>
      <c r="M278" s="1">
        <f t="shared" si="76"/>
        <v>0</v>
      </c>
    </row>
    <row r="279" spans="1:15" ht="12.75" customHeight="1" x14ac:dyDescent="0.2">
      <c r="G279" s="1"/>
      <c r="H279" s="1"/>
      <c r="J279" s="1"/>
    </row>
    <row r="280" spans="1:15" ht="12.75" customHeight="1" x14ac:dyDescent="0.2">
      <c r="G280" s="1"/>
      <c r="H280" s="1"/>
      <c r="J280" s="1"/>
    </row>
    <row r="281" spans="1:15" ht="12.75" customHeight="1" x14ac:dyDescent="0.2">
      <c r="G281" s="1"/>
      <c r="H281" s="1"/>
      <c r="J281" s="1"/>
    </row>
    <row r="282" spans="1:15" ht="12.75" customHeight="1" x14ac:dyDescent="0.2">
      <c r="G282" s="1"/>
      <c r="H282" s="1"/>
      <c r="J282" s="1"/>
    </row>
    <row r="283" spans="1:15" ht="12.75" customHeight="1" x14ac:dyDescent="0.2">
      <c r="G283" s="1"/>
      <c r="H283" s="1"/>
      <c r="J283" s="1"/>
    </row>
    <row r="284" spans="1:15" ht="12.75" customHeight="1" x14ac:dyDescent="0.2">
      <c r="G284" s="1"/>
      <c r="H284" s="1"/>
      <c r="J284" s="1"/>
    </row>
    <row r="285" spans="1:15" ht="12.75" customHeight="1" x14ac:dyDescent="0.2">
      <c r="G285" s="1"/>
      <c r="H285" s="1"/>
      <c r="J285" s="1"/>
    </row>
    <row r="286" spans="1:15" ht="12.75" customHeight="1" x14ac:dyDescent="0.2">
      <c r="G286" s="1"/>
      <c r="H286" s="1"/>
      <c r="J286" s="1"/>
    </row>
    <row r="287" spans="1:15" ht="12.75" customHeight="1" x14ac:dyDescent="0.2">
      <c r="G287" s="1"/>
      <c r="H287" s="1"/>
      <c r="J287" s="1"/>
    </row>
    <row r="288" spans="1:15" ht="12.75" customHeight="1" x14ac:dyDescent="0.2">
      <c r="G288" s="1"/>
      <c r="H288" s="1"/>
      <c r="J288" s="1"/>
    </row>
    <row r="289" spans="7:10" ht="12.75" customHeight="1" x14ac:dyDescent="0.2">
      <c r="G289" s="1"/>
      <c r="H289" s="1"/>
      <c r="J289" s="1"/>
    </row>
    <row r="290" spans="7:10" ht="12.75" customHeight="1" x14ac:dyDescent="0.2">
      <c r="G290" s="1"/>
      <c r="H290" s="1"/>
      <c r="J290" s="1"/>
    </row>
    <row r="291" spans="7:10" ht="12.75" customHeight="1" x14ac:dyDescent="0.2">
      <c r="G291" s="1"/>
      <c r="H291" s="1"/>
      <c r="J291" s="1"/>
    </row>
    <row r="292" spans="7:10" ht="12.75" customHeight="1" x14ac:dyDescent="0.2">
      <c r="G292" s="1"/>
      <c r="H292" s="1"/>
      <c r="J292" s="1"/>
    </row>
    <row r="293" spans="7:10" ht="12.75" customHeight="1" x14ac:dyDescent="0.2">
      <c r="G293" s="1"/>
      <c r="H293" s="1"/>
      <c r="J293" s="1"/>
    </row>
    <row r="294" spans="7:10" ht="12.75" customHeight="1" x14ac:dyDescent="0.2">
      <c r="G294" s="1"/>
      <c r="H294" s="1"/>
      <c r="J294" s="1"/>
    </row>
    <row r="295" spans="7:10" ht="12.75" customHeight="1" x14ac:dyDescent="0.2">
      <c r="G295" s="1"/>
      <c r="H295" s="1"/>
      <c r="J295" s="1"/>
    </row>
    <row r="296" spans="7:10" ht="12.75" customHeight="1" x14ac:dyDescent="0.2">
      <c r="G296" s="1"/>
      <c r="H296" s="1"/>
      <c r="J296" s="1"/>
    </row>
    <row r="297" spans="7:10" ht="12.75" customHeight="1" x14ac:dyDescent="0.2">
      <c r="G297" s="1"/>
      <c r="H297" s="1"/>
      <c r="J297" s="1"/>
    </row>
    <row r="298" spans="7:10" ht="12.75" customHeight="1" x14ac:dyDescent="0.2">
      <c r="G298" s="1"/>
      <c r="H298" s="1"/>
      <c r="J298" s="1"/>
    </row>
    <row r="299" spans="7:10" ht="12.75" customHeight="1" x14ac:dyDescent="0.2">
      <c r="G299" s="1"/>
      <c r="H299" s="1"/>
      <c r="J299" s="1"/>
    </row>
    <row r="300" spans="7:10" ht="12.75" customHeight="1" x14ac:dyDescent="0.2">
      <c r="G300" s="1"/>
      <c r="H300" s="1"/>
      <c r="J300" s="1"/>
    </row>
    <row r="301" spans="7:10" ht="12.75" customHeight="1" x14ac:dyDescent="0.2">
      <c r="G301" s="1"/>
      <c r="H301" s="1"/>
      <c r="J301" s="1"/>
    </row>
    <row r="302" spans="7:10" ht="12.75" customHeight="1" x14ac:dyDescent="0.2">
      <c r="G302" s="1"/>
      <c r="H302" s="1"/>
      <c r="J302" s="1"/>
    </row>
    <row r="303" spans="7:10" ht="12.75" customHeight="1" x14ac:dyDescent="0.2">
      <c r="G303" s="1"/>
      <c r="H303" s="1"/>
      <c r="J303" s="1"/>
    </row>
    <row r="304" spans="7:10" ht="12.75" customHeight="1" x14ac:dyDescent="0.2">
      <c r="G304" s="1"/>
      <c r="H304" s="1"/>
      <c r="J304" s="1"/>
    </row>
    <row r="305" spans="7:10" ht="12.75" customHeight="1" x14ac:dyDescent="0.2">
      <c r="G305" s="1"/>
      <c r="H305" s="1"/>
      <c r="J305" s="1"/>
    </row>
    <row r="306" spans="7:10" ht="12.75" customHeight="1" x14ac:dyDescent="0.2">
      <c r="G306" s="1"/>
      <c r="H306" s="1"/>
      <c r="J306" s="1"/>
    </row>
    <row r="307" spans="7:10" ht="12.75" customHeight="1" x14ac:dyDescent="0.2">
      <c r="G307" s="1"/>
      <c r="H307" s="1"/>
      <c r="J307" s="1"/>
    </row>
    <row r="308" spans="7:10" ht="12.75" customHeight="1" x14ac:dyDescent="0.2">
      <c r="G308" s="1"/>
      <c r="H308" s="1"/>
      <c r="J308" s="1"/>
    </row>
    <row r="309" spans="7:10" ht="12.75" customHeight="1" x14ac:dyDescent="0.2">
      <c r="G309" s="1"/>
      <c r="H309" s="1"/>
      <c r="J309" s="1"/>
    </row>
    <row r="310" spans="7:10" ht="12.75" customHeight="1" x14ac:dyDescent="0.2">
      <c r="G310" s="1"/>
      <c r="H310" s="1"/>
      <c r="J310" s="1"/>
    </row>
    <row r="311" spans="7:10" ht="12.75" customHeight="1" x14ac:dyDescent="0.2">
      <c r="G311" s="1"/>
      <c r="H311" s="1"/>
      <c r="J311" s="1"/>
    </row>
    <row r="312" spans="7:10" ht="12.75" customHeight="1" x14ac:dyDescent="0.2">
      <c r="G312" s="1"/>
      <c r="H312" s="1"/>
      <c r="J312" s="1"/>
    </row>
    <row r="313" spans="7:10" ht="12.75" customHeight="1" x14ac:dyDescent="0.2">
      <c r="G313" s="1"/>
      <c r="H313" s="1"/>
      <c r="J313" s="1"/>
    </row>
    <row r="314" spans="7:10" ht="12.75" customHeight="1" x14ac:dyDescent="0.2">
      <c r="G314" s="1"/>
      <c r="H314" s="1"/>
      <c r="J314" s="1"/>
    </row>
    <row r="315" spans="7:10" ht="12.75" customHeight="1" x14ac:dyDescent="0.2">
      <c r="G315" s="1"/>
      <c r="H315" s="1"/>
      <c r="J315" s="1"/>
    </row>
    <row r="316" spans="7:10" ht="12.75" customHeight="1" x14ac:dyDescent="0.2">
      <c r="G316" s="1"/>
      <c r="H316" s="1"/>
      <c r="J316" s="1"/>
    </row>
    <row r="317" spans="7:10" ht="12.75" customHeight="1" x14ac:dyDescent="0.2">
      <c r="G317" s="1"/>
      <c r="H317" s="1"/>
      <c r="J317" s="1"/>
    </row>
    <row r="318" spans="7:10" ht="12.75" customHeight="1" x14ac:dyDescent="0.2">
      <c r="G318" s="1"/>
      <c r="H318" s="1"/>
      <c r="J318" s="1"/>
    </row>
    <row r="319" spans="7:10" ht="12.75" customHeight="1" x14ac:dyDescent="0.2">
      <c r="G319" s="1"/>
      <c r="H319" s="1"/>
      <c r="J319" s="1"/>
    </row>
    <row r="320" spans="7:10" ht="12.75" customHeight="1" x14ac:dyDescent="0.2">
      <c r="G320" s="1"/>
      <c r="H320" s="1"/>
      <c r="J320" s="1"/>
    </row>
    <row r="321" spans="7:10" ht="12.75" customHeight="1" x14ac:dyDescent="0.2">
      <c r="G321" s="1"/>
      <c r="H321" s="1"/>
      <c r="J321" s="1"/>
    </row>
    <row r="322" spans="7:10" ht="12.75" customHeight="1" x14ac:dyDescent="0.2">
      <c r="G322" s="1"/>
      <c r="H322" s="1"/>
      <c r="J322" s="1"/>
    </row>
    <row r="323" spans="7:10" ht="12.75" customHeight="1" x14ac:dyDescent="0.2">
      <c r="G323" s="1"/>
      <c r="H323" s="1"/>
      <c r="J323" s="1"/>
    </row>
    <row r="324" spans="7:10" ht="12.75" customHeight="1" x14ac:dyDescent="0.2">
      <c r="G324" s="1"/>
      <c r="H324" s="1"/>
      <c r="J324" s="1"/>
    </row>
    <row r="325" spans="7:10" ht="12.75" customHeight="1" x14ac:dyDescent="0.2">
      <c r="G325" s="1"/>
      <c r="H325" s="1"/>
      <c r="J325" s="1"/>
    </row>
    <row r="326" spans="7:10" ht="12.75" customHeight="1" x14ac:dyDescent="0.2">
      <c r="G326" s="1"/>
      <c r="H326" s="1"/>
      <c r="J326" s="1"/>
    </row>
    <row r="327" spans="7:10" ht="12.75" customHeight="1" x14ac:dyDescent="0.2">
      <c r="G327" s="1"/>
      <c r="H327" s="1"/>
      <c r="J327" s="1"/>
    </row>
    <row r="328" spans="7:10" ht="12.75" customHeight="1" x14ac:dyDescent="0.2">
      <c r="G328" s="1"/>
      <c r="H328" s="1"/>
      <c r="J328" s="1"/>
    </row>
    <row r="329" spans="7:10" ht="12.75" customHeight="1" x14ac:dyDescent="0.2">
      <c r="G329" s="1"/>
      <c r="H329" s="1"/>
      <c r="J329" s="1"/>
    </row>
    <row r="330" spans="7:10" ht="12.75" customHeight="1" x14ac:dyDescent="0.2">
      <c r="G330" s="1"/>
      <c r="H330" s="1"/>
      <c r="J330" s="1"/>
    </row>
    <row r="331" spans="7:10" ht="12.75" customHeight="1" x14ac:dyDescent="0.2">
      <c r="G331" s="1"/>
      <c r="H331" s="1"/>
      <c r="J331" s="1"/>
    </row>
    <row r="332" spans="7:10" ht="12.75" customHeight="1" x14ac:dyDescent="0.2">
      <c r="G332" s="1"/>
      <c r="H332" s="1"/>
      <c r="J332" s="1"/>
    </row>
    <row r="333" spans="7:10" ht="12.75" customHeight="1" x14ac:dyDescent="0.2">
      <c r="G333" s="1"/>
      <c r="H333" s="1"/>
      <c r="J333" s="1"/>
    </row>
    <row r="334" spans="7:10" ht="12.75" customHeight="1" x14ac:dyDescent="0.2">
      <c r="G334" s="1"/>
      <c r="H334" s="1"/>
      <c r="J334" s="1"/>
    </row>
    <row r="335" spans="7:10" ht="12.75" customHeight="1" x14ac:dyDescent="0.2">
      <c r="G335" s="1"/>
      <c r="H335" s="1"/>
      <c r="J335" s="1"/>
    </row>
    <row r="336" spans="7:10" ht="12.75" customHeight="1" x14ac:dyDescent="0.2">
      <c r="G336" s="1"/>
      <c r="H336" s="1"/>
      <c r="J336" s="1"/>
    </row>
    <row r="337" spans="7:10" ht="12.75" customHeight="1" x14ac:dyDescent="0.2">
      <c r="G337" s="1"/>
      <c r="H337" s="1"/>
      <c r="J337" s="1"/>
    </row>
    <row r="338" spans="7:10" ht="12.75" customHeight="1" x14ac:dyDescent="0.2">
      <c r="G338" s="1"/>
      <c r="H338" s="1"/>
      <c r="J338" s="1"/>
    </row>
    <row r="339" spans="7:10" ht="12.75" customHeight="1" x14ac:dyDescent="0.2">
      <c r="G339" s="1"/>
      <c r="H339" s="1"/>
      <c r="J339" s="1"/>
    </row>
    <row r="340" spans="7:10" ht="12.75" customHeight="1" x14ac:dyDescent="0.2">
      <c r="G340" s="1"/>
      <c r="H340" s="1"/>
      <c r="J340" s="1"/>
    </row>
    <row r="341" spans="7:10" ht="12.75" customHeight="1" x14ac:dyDescent="0.2">
      <c r="G341" s="1"/>
      <c r="H341" s="1"/>
      <c r="J341" s="1"/>
    </row>
    <row r="342" spans="7:10" ht="12.75" customHeight="1" x14ac:dyDescent="0.2">
      <c r="G342" s="1"/>
      <c r="H342" s="1"/>
      <c r="J342" s="1"/>
    </row>
    <row r="343" spans="7:10" ht="12.75" customHeight="1" x14ac:dyDescent="0.2">
      <c r="G343" s="1"/>
      <c r="H343" s="1"/>
      <c r="J343" s="1"/>
    </row>
    <row r="344" spans="7:10" ht="12.75" customHeight="1" x14ac:dyDescent="0.2">
      <c r="G344" s="1"/>
      <c r="H344" s="1"/>
      <c r="J344" s="1"/>
    </row>
    <row r="345" spans="7:10" ht="12.75" customHeight="1" x14ac:dyDescent="0.2">
      <c r="G345" s="1"/>
      <c r="H345" s="1"/>
      <c r="J345" s="1"/>
    </row>
    <row r="346" spans="7:10" ht="12.75" customHeight="1" x14ac:dyDescent="0.2">
      <c r="G346" s="1"/>
      <c r="H346" s="1"/>
      <c r="J346" s="1"/>
    </row>
    <row r="347" spans="7:10" ht="12.75" customHeight="1" x14ac:dyDescent="0.2">
      <c r="G347" s="1"/>
      <c r="H347" s="1"/>
      <c r="J347" s="1"/>
    </row>
    <row r="348" spans="7:10" ht="12.75" customHeight="1" x14ac:dyDescent="0.2">
      <c r="G348" s="1"/>
      <c r="H348" s="1"/>
      <c r="J348" s="1"/>
    </row>
    <row r="349" spans="7:10" ht="12.75" customHeight="1" x14ac:dyDescent="0.2">
      <c r="G349" s="1"/>
      <c r="H349" s="1"/>
      <c r="J349" s="1"/>
    </row>
    <row r="350" spans="7:10" ht="12.75" customHeight="1" x14ac:dyDescent="0.2">
      <c r="G350" s="1"/>
      <c r="H350" s="1"/>
      <c r="J350" s="1"/>
    </row>
    <row r="351" spans="7:10" ht="12.75" customHeight="1" x14ac:dyDescent="0.2">
      <c r="G351" s="1"/>
      <c r="H351" s="1"/>
      <c r="J351" s="1"/>
    </row>
    <row r="352" spans="7:10" ht="12.75" customHeight="1" x14ac:dyDescent="0.2">
      <c r="G352" s="1"/>
      <c r="H352" s="1"/>
      <c r="J352" s="1"/>
    </row>
    <row r="353" spans="7:10" ht="12.75" customHeight="1" x14ac:dyDescent="0.2">
      <c r="G353" s="1"/>
      <c r="H353" s="1"/>
      <c r="J353" s="1"/>
    </row>
    <row r="354" spans="7:10" ht="12.75" customHeight="1" x14ac:dyDescent="0.2">
      <c r="G354" s="1"/>
      <c r="H354" s="1"/>
      <c r="J354" s="1"/>
    </row>
    <row r="355" spans="7:10" ht="12.75" customHeight="1" x14ac:dyDescent="0.2">
      <c r="G355" s="1"/>
      <c r="H355" s="1"/>
      <c r="J355" s="1"/>
    </row>
    <row r="356" spans="7:10" ht="12.75" customHeight="1" x14ac:dyDescent="0.2">
      <c r="G356" s="1"/>
      <c r="H356" s="1"/>
      <c r="J356" s="1"/>
    </row>
    <row r="357" spans="7:10" ht="12.75" customHeight="1" x14ac:dyDescent="0.2">
      <c r="G357" s="1"/>
      <c r="H357" s="1"/>
      <c r="J357" s="1"/>
    </row>
    <row r="358" spans="7:10" ht="12.75" customHeight="1" x14ac:dyDescent="0.2">
      <c r="G358" s="1"/>
      <c r="H358" s="1"/>
      <c r="J358" s="1"/>
    </row>
    <row r="359" spans="7:10" ht="12.75" customHeight="1" x14ac:dyDescent="0.2">
      <c r="G359" s="1"/>
      <c r="H359" s="1"/>
      <c r="J359" s="1"/>
    </row>
    <row r="360" spans="7:10" ht="12.75" customHeight="1" x14ac:dyDescent="0.2">
      <c r="G360" s="1"/>
      <c r="H360" s="1"/>
      <c r="J360" s="1"/>
    </row>
    <row r="361" spans="7:10" ht="12.75" customHeight="1" x14ac:dyDescent="0.2">
      <c r="G361" s="1"/>
      <c r="H361" s="1"/>
      <c r="J361" s="1"/>
    </row>
    <row r="362" spans="7:10" ht="12.75" customHeight="1" x14ac:dyDescent="0.2">
      <c r="G362" s="1"/>
      <c r="H362" s="1"/>
      <c r="J362" s="1"/>
    </row>
    <row r="363" spans="7:10" ht="12.75" customHeight="1" x14ac:dyDescent="0.2">
      <c r="G363" s="1"/>
      <c r="H363" s="1"/>
      <c r="J363" s="1"/>
    </row>
    <row r="364" spans="7:10" ht="12.75" customHeight="1" x14ac:dyDescent="0.2">
      <c r="G364" s="1"/>
      <c r="H364" s="1"/>
      <c r="J364" s="1"/>
    </row>
    <row r="365" spans="7:10" ht="12.75" customHeight="1" x14ac:dyDescent="0.2">
      <c r="G365" s="1"/>
      <c r="H365" s="1"/>
      <c r="J365" s="1"/>
    </row>
    <row r="366" spans="7:10" ht="12.75" customHeight="1" x14ac:dyDescent="0.2">
      <c r="G366" s="1"/>
      <c r="H366" s="1"/>
      <c r="J366" s="1"/>
    </row>
    <row r="367" spans="7:10" ht="12.75" customHeight="1" x14ac:dyDescent="0.2">
      <c r="G367" s="1"/>
      <c r="H367" s="1"/>
      <c r="J367" s="1"/>
    </row>
    <row r="368" spans="7:10" ht="12.75" customHeight="1" x14ac:dyDescent="0.2">
      <c r="G368" s="1"/>
      <c r="H368" s="1"/>
      <c r="J368" s="1"/>
    </row>
    <row r="369" spans="7:10" ht="12.75" customHeight="1" x14ac:dyDescent="0.2">
      <c r="G369" s="1"/>
      <c r="H369" s="1"/>
      <c r="J369" s="1"/>
    </row>
    <row r="370" spans="7:10" ht="12.75" customHeight="1" x14ac:dyDescent="0.2">
      <c r="G370" s="1"/>
      <c r="H370" s="1"/>
      <c r="J370" s="1"/>
    </row>
    <row r="371" spans="7:10" ht="12.75" customHeight="1" x14ac:dyDescent="0.2">
      <c r="G371" s="1"/>
      <c r="H371" s="1"/>
      <c r="J371" s="1"/>
    </row>
    <row r="372" spans="7:10" ht="12.75" customHeight="1" x14ac:dyDescent="0.2">
      <c r="G372" s="1"/>
      <c r="H372" s="1"/>
      <c r="J372" s="1"/>
    </row>
    <row r="373" spans="7:10" ht="12.75" customHeight="1" x14ac:dyDescent="0.2">
      <c r="G373" s="1"/>
      <c r="H373" s="1"/>
      <c r="J373" s="1"/>
    </row>
    <row r="374" spans="7:10" ht="12.75" customHeight="1" x14ac:dyDescent="0.2">
      <c r="G374" s="1"/>
      <c r="H374" s="1"/>
      <c r="J374" s="1"/>
    </row>
    <row r="375" spans="7:10" ht="12.75" customHeight="1" x14ac:dyDescent="0.2">
      <c r="G375" s="1"/>
      <c r="H375" s="1"/>
      <c r="J375" s="1"/>
    </row>
    <row r="376" spans="7:10" ht="12.75" customHeight="1" x14ac:dyDescent="0.2">
      <c r="G376" s="1"/>
      <c r="H376" s="1"/>
      <c r="J376" s="1"/>
    </row>
    <row r="377" spans="7:10" ht="12.75" customHeight="1" x14ac:dyDescent="0.2">
      <c r="G377" s="1"/>
      <c r="H377" s="1"/>
      <c r="J377" s="1"/>
    </row>
    <row r="378" spans="7:10" ht="12.75" customHeight="1" x14ac:dyDescent="0.2">
      <c r="G378" s="1"/>
      <c r="H378" s="1"/>
      <c r="J378" s="1"/>
    </row>
    <row r="379" spans="7:10" ht="12.75" customHeight="1" x14ac:dyDescent="0.2">
      <c r="G379" s="1"/>
      <c r="H379" s="1"/>
      <c r="J379" s="1"/>
    </row>
    <row r="380" spans="7:10" ht="12.75" customHeight="1" x14ac:dyDescent="0.2">
      <c r="G380" s="1"/>
      <c r="H380" s="1"/>
      <c r="J380" s="1"/>
    </row>
    <row r="381" spans="7:10" ht="12.75" customHeight="1" x14ac:dyDescent="0.2">
      <c r="G381" s="1"/>
      <c r="H381" s="1"/>
      <c r="J381" s="1"/>
    </row>
    <row r="382" spans="7:10" ht="12.75" customHeight="1" x14ac:dyDescent="0.2">
      <c r="G382" s="1"/>
      <c r="H382" s="1"/>
      <c r="J382" s="1"/>
    </row>
    <row r="383" spans="7:10" ht="12.75" customHeight="1" x14ac:dyDescent="0.2">
      <c r="G383" s="1"/>
      <c r="H383" s="1"/>
      <c r="J383" s="1"/>
    </row>
    <row r="384" spans="7:10" ht="12.75" customHeight="1" x14ac:dyDescent="0.2">
      <c r="G384" s="1"/>
      <c r="H384" s="1"/>
      <c r="J384" s="1"/>
    </row>
    <row r="385" spans="7:10" ht="12.75" customHeight="1" x14ac:dyDescent="0.2">
      <c r="G385" s="1"/>
      <c r="H385" s="1"/>
      <c r="J385" s="1"/>
    </row>
    <row r="386" spans="7:10" ht="12.75" customHeight="1" x14ac:dyDescent="0.2">
      <c r="G386" s="1"/>
      <c r="H386" s="1"/>
      <c r="J386" s="1"/>
    </row>
    <row r="387" spans="7:10" ht="12.75" customHeight="1" x14ac:dyDescent="0.2">
      <c r="G387" s="1"/>
      <c r="H387" s="1"/>
      <c r="J387" s="1"/>
    </row>
    <row r="388" spans="7:10" ht="12.75" customHeight="1" x14ac:dyDescent="0.2">
      <c r="G388" s="1"/>
      <c r="H388" s="1"/>
      <c r="J388" s="1"/>
    </row>
    <row r="389" spans="7:10" ht="12.75" customHeight="1" x14ac:dyDescent="0.2">
      <c r="G389" s="1"/>
      <c r="H389" s="1"/>
      <c r="J389" s="1"/>
    </row>
    <row r="390" spans="7:10" ht="12.75" customHeight="1" x14ac:dyDescent="0.2">
      <c r="G390" s="1"/>
      <c r="H390" s="1"/>
      <c r="J390" s="1"/>
    </row>
    <row r="391" spans="7:10" ht="12.75" customHeight="1" x14ac:dyDescent="0.2">
      <c r="G391" s="1"/>
      <c r="H391" s="1"/>
      <c r="J391" s="1"/>
    </row>
    <row r="392" spans="7:10" ht="12.75" customHeight="1" x14ac:dyDescent="0.2">
      <c r="G392" s="1"/>
      <c r="H392" s="1"/>
      <c r="J392" s="1"/>
    </row>
    <row r="393" spans="7:10" ht="12.75" customHeight="1" x14ac:dyDescent="0.2">
      <c r="G393" s="1"/>
      <c r="H393" s="1"/>
      <c r="J393" s="1"/>
    </row>
    <row r="394" spans="7:10" ht="12.75" customHeight="1" x14ac:dyDescent="0.2">
      <c r="G394" s="1"/>
      <c r="H394" s="1"/>
      <c r="J394" s="1"/>
    </row>
    <row r="395" spans="7:10" ht="12.75" customHeight="1" x14ac:dyDescent="0.2">
      <c r="G395" s="1"/>
      <c r="H395" s="1"/>
      <c r="J395" s="1"/>
    </row>
    <row r="396" spans="7:10" ht="12.75" customHeight="1" x14ac:dyDescent="0.2">
      <c r="G396" s="1"/>
      <c r="H396" s="1"/>
      <c r="J396" s="1"/>
    </row>
    <row r="397" spans="7:10" ht="12.75" customHeight="1" x14ac:dyDescent="0.2">
      <c r="G397" s="1"/>
      <c r="H397" s="1"/>
      <c r="J397" s="1"/>
    </row>
    <row r="398" spans="7:10" ht="12.75" customHeight="1" x14ac:dyDescent="0.2">
      <c r="G398" s="1"/>
      <c r="H398" s="1"/>
      <c r="J398" s="1"/>
    </row>
    <row r="399" spans="7:10" ht="12.75" customHeight="1" x14ac:dyDescent="0.2">
      <c r="G399" s="1"/>
      <c r="H399" s="1"/>
      <c r="J399" s="1"/>
    </row>
    <row r="400" spans="7:10" ht="12.75" customHeight="1" x14ac:dyDescent="0.2">
      <c r="G400" s="1"/>
      <c r="H400" s="1"/>
      <c r="J400" s="1"/>
    </row>
    <row r="401" spans="7:10" ht="12.75" customHeight="1" x14ac:dyDescent="0.2">
      <c r="G401" s="1"/>
      <c r="H401" s="1"/>
      <c r="J401" s="1"/>
    </row>
    <row r="402" spans="7:10" ht="12.75" customHeight="1" x14ac:dyDescent="0.2">
      <c r="G402" s="1"/>
      <c r="H402" s="1"/>
      <c r="J402" s="1"/>
    </row>
    <row r="403" spans="7:10" ht="12.75" customHeight="1" x14ac:dyDescent="0.2">
      <c r="G403" s="1"/>
      <c r="H403" s="1"/>
      <c r="J403" s="1"/>
    </row>
    <row r="404" spans="7:10" ht="12.75" customHeight="1" x14ac:dyDescent="0.2">
      <c r="G404" s="1"/>
      <c r="H404" s="1"/>
      <c r="J404" s="1"/>
    </row>
    <row r="405" spans="7:10" ht="12.75" customHeight="1" x14ac:dyDescent="0.2">
      <c r="G405" s="1"/>
      <c r="H405" s="1"/>
      <c r="J405" s="1"/>
    </row>
    <row r="406" spans="7:10" ht="12.75" customHeight="1" x14ac:dyDescent="0.2">
      <c r="G406" s="1"/>
      <c r="H406" s="1"/>
      <c r="J406" s="1"/>
    </row>
    <row r="407" spans="7:10" ht="12.75" customHeight="1" x14ac:dyDescent="0.2">
      <c r="G407" s="1"/>
      <c r="H407" s="1"/>
      <c r="J407" s="1"/>
    </row>
    <row r="408" spans="7:10" ht="12.75" customHeight="1" x14ac:dyDescent="0.2">
      <c r="G408" s="1"/>
      <c r="H408" s="1"/>
      <c r="J408" s="1"/>
    </row>
    <row r="409" spans="7:10" ht="12.75" customHeight="1" x14ac:dyDescent="0.2">
      <c r="G409" s="1"/>
      <c r="H409" s="1"/>
      <c r="J409" s="1"/>
    </row>
    <row r="410" spans="7:10" ht="12.75" customHeight="1" x14ac:dyDescent="0.2">
      <c r="G410" s="1"/>
      <c r="H410" s="1"/>
      <c r="J410" s="1"/>
    </row>
    <row r="411" spans="7:10" ht="12.75" customHeight="1" x14ac:dyDescent="0.2">
      <c r="G411" s="1"/>
      <c r="H411" s="1"/>
      <c r="J411" s="1"/>
    </row>
    <row r="412" spans="7:10" ht="12.75" customHeight="1" x14ac:dyDescent="0.2">
      <c r="G412" s="1"/>
      <c r="H412" s="1"/>
      <c r="J412" s="1"/>
    </row>
    <row r="413" spans="7:10" ht="12.75" customHeight="1" x14ac:dyDescent="0.2">
      <c r="G413" s="1"/>
      <c r="H413" s="1"/>
      <c r="J413" s="1"/>
    </row>
    <row r="414" spans="7:10" ht="12.75" customHeight="1" x14ac:dyDescent="0.2">
      <c r="G414" s="1"/>
      <c r="H414" s="1"/>
      <c r="J414" s="1"/>
    </row>
    <row r="415" spans="7:10" ht="12.75" customHeight="1" x14ac:dyDescent="0.2">
      <c r="G415" s="1"/>
      <c r="H415" s="1"/>
      <c r="J415" s="1"/>
    </row>
    <row r="416" spans="7:10" ht="12.75" customHeight="1" x14ac:dyDescent="0.2">
      <c r="G416" s="1"/>
      <c r="H416" s="1"/>
      <c r="J416" s="1"/>
    </row>
    <row r="417" spans="7:10" ht="12.75" customHeight="1" x14ac:dyDescent="0.2">
      <c r="G417" s="1"/>
      <c r="H417" s="1"/>
      <c r="J417" s="1"/>
    </row>
    <row r="418" spans="7:10" ht="12.75" customHeight="1" x14ac:dyDescent="0.2">
      <c r="G418" s="1"/>
      <c r="H418" s="1"/>
      <c r="J418" s="1"/>
    </row>
    <row r="419" spans="7:10" ht="12.75" customHeight="1" x14ac:dyDescent="0.2">
      <c r="G419" s="1"/>
      <c r="H419" s="1"/>
      <c r="J419" s="1"/>
    </row>
    <row r="420" spans="7:10" ht="12.75" customHeight="1" x14ac:dyDescent="0.2">
      <c r="G420" s="1"/>
      <c r="H420" s="1"/>
      <c r="J420" s="1"/>
    </row>
    <row r="421" spans="7:10" ht="12.75" customHeight="1" x14ac:dyDescent="0.2">
      <c r="G421" s="1"/>
      <c r="H421" s="1"/>
      <c r="J421" s="1"/>
    </row>
    <row r="422" spans="7:10" ht="12.75" customHeight="1" x14ac:dyDescent="0.2">
      <c r="G422" s="1"/>
      <c r="H422" s="1"/>
      <c r="J422" s="1"/>
    </row>
    <row r="423" spans="7:10" ht="12.75" customHeight="1" x14ac:dyDescent="0.2">
      <c r="G423" s="1"/>
      <c r="H423" s="1"/>
      <c r="J423" s="1"/>
    </row>
    <row r="424" spans="7:10" ht="12.75" customHeight="1" x14ac:dyDescent="0.2">
      <c r="G424" s="1"/>
      <c r="H424" s="1"/>
      <c r="J424" s="1"/>
    </row>
    <row r="425" spans="7:10" ht="12.75" customHeight="1" x14ac:dyDescent="0.2">
      <c r="G425" s="1"/>
      <c r="H425" s="1"/>
      <c r="J425" s="1"/>
    </row>
    <row r="426" spans="7:10" ht="12.75" customHeight="1" x14ac:dyDescent="0.2">
      <c r="G426" s="1"/>
      <c r="H426" s="1"/>
      <c r="J426" s="1"/>
    </row>
    <row r="427" spans="7:10" ht="12.75" customHeight="1" x14ac:dyDescent="0.2">
      <c r="G427" s="1"/>
      <c r="H427" s="1"/>
      <c r="J427" s="1"/>
    </row>
    <row r="428" spans="7:10" ht="12.75" customHeight="1" x14ac:dyDescent="0.2">
      <c r="G428" s="1"/>
      <c r="H428" s="1"/>
      <c r="J428" s="1"/>
    </row>
    <row r="429" spans="7:10" ht="12.75" customHeight="1" x14ac:dyDescent="0.2">
      <c r="G429" s="1"/>
      <c r="H429" s="1"/>
      <c r="J429" s="1"/>
    </row>
    <row r="430" spans="7:10" ht="12.75" customHeight="1" x14ac:dyDescent="0.2">
      <c r="G430" s="1"/>
      <c r="H430" s="1"/>
      <c r="J430" s="1"/>
    </row>
    <row r="431" spans="7:10" ht="12.75" customHeight="1" x14ac:dyDescent="0.2">
      <c r="G431" s="1"/>
      <c r="H431" s="1"/>
      <c r="J431" s="1"/>
    </row>
    <row r="432" spans="7:10" ht="12.75" customHeight="1" x14ac:dyDescent="0.2">
      <c r="G432" s="1"/>
      <c r="H432" s="1"/>
      <c r="J432" s="1"/>
    </row>
    <row r="433" spans="7:10" ht="12.75" customHeight="1" x14ac:dyDescent="0.2">
      <c r="G433" s="1"/>
      <c r="H433" s="1"/>
      <c r="J433" s="1"/>
    </row>
    <row r="434" spans="7:10" ht="12.75" customHeight="1" x14ac:dyDescent="0.2">
      <c r="G434" s="1"/>
      <c r="H434" s="1"/>
      <c r="J434" s="1"/>
    </row>
    <row r="435" spans="7:10" ht="12.75" customHeight="1" x14ac:dyDescent="0.2">
      <c r="G435" s="1"/>
      <c r="H435" s="1"/>
      <c r="J435" s="1"/>
    </row>
    <row r="436" spans="7:10" ht="12.75" customHeight="1" x14ac:dyDescent="0.2">
      <c r="G436" s="1"/>
      <c r="H436" s="1"/>
      <c r="J436" s="1"/>
    </row>
    <row r="437" spans="7:10" ht="12.75" customHeight="1" x14ac:dyDescent="0.2">
      <c r="G437" s="1"/>
      <c r="H437" s="1"/>
      <c r="J437" s="1"/>
    </row>
    <row r="438" spans="7:10" ht="12.75" customHeight="1" x14ac:dyDescent="0.2">
      <c r="G438" s="1"/>
      <c r="H438" s="1"/>
      <c r="J438" s="1"/>
    </row>
    <row r="439" spans="7:10" ht="12.75" customHeight="1" x14ac:dyDescent="0.2">
      <c r="G439" s="1"/>
      <c r="H439" s="1"/>
      <c r="J439" s="1"/>
    </row>
    <row r="440" spans="7:10" ht="12.75" customHeight="1" x14ac:dyDescent="0.2">
      <c r="G440" s="1"/>
      <c r="H440" s="1"/>
      <c r="J440" s="1"/>
    </row>
    <row r="441" spans="7:10" ht="12.75" customHeight="1" x14ac:dyDescent="0.2">
      <c r="G441" s="1"/>
      <c r="H441" s="1"/>
      <c r="J441" s="1"/>
    </row>
    <row r="442" spans="7:10" ht="12.75" customHeight="1" x14ac:dyDescent="0.2">
      <c r="G442" s="1"/>
      <c r="H442" s="1"/>
      <c r="J442" s="1"/>
    </row>
    <row r="443" spans="7:10" ht="12.75" customHeight="1" x14ac:dyDescent="0.2">
      <c r="G443" s="1"/>
      <c r="H443" s="1"/>
      <c r="J443" s="1"/>
    </row>
    <row r="444" spans="7:10" ht="12.75" customHeight="1" x14ac:dyDescent="0.2">
      <c r="G444" s="1"/>
      <c r="H444" s="1"/>
      <c r="J444" s="1"/>
    </row>
    <row r="445" spans="7:10" ht="12.75" customHeight="1" x14ac:dyDescent="0.2">
      <c r="G445" s="1"/>
      <c r="H445" s="1"/>
      <c r="J445" s="1"/>
    </row>
    <row r="446" spans="7:10" ht="12.75" customHeight="1" x14ac:dyDescent="0.2">
      <c r="G446" s="1"/>
      <c r="H446" s="1"/>
      <c r="J446" s="1"/>
    </row>
    <row r="447" spans="7:10" ht="12.75" customHeight="1" x14ac:dyDescent="0.2">
      <c r="G447" s="1"/>
      <c r="H447" s="1"/>
      <c r="J447" s="1"/>
    </row>
    <row r="448" spans="7:10" ht="12.75" customHeight="1" x14ac:dyDescent="0.2">
      <c r="G448" s="1"/>
      <c r="H448" s="1"/>
      <c r="J448" s="1"/>
    </row>
    <row r="449" spans="7:10" ht="12.75" customHeight="1" x14ac:dyDescent="0.2">
      <c r="G449" s="1"/>
      <c r="H449" s="1"/>
      <c r="J449" s="1"/>
    </row>
    <row r="450" spans="7:10" ht="12.75" customHeight="1" x14ac:dyDescent="0.2">
      <c r="G450" s="1"/>
      <c r="H450" s="1"/>
      <c r="J450" s="1"/>
    </row>
    <row r="451" spans="7:10" ht="12.75" customHeight="1" x14ac:dyDescent="0.2">
      <c r="G451" s="1"/>
      <c r="H451" s="1"/>
      <c r="J451" s="1"/>
    </row>
    <row r="452" spans="7:10" ht="12.75" customHeight="1" x14ac:dyDescent="0.2">
      <c r="G452" s="1"/>
      <c r="H452" s="1"/>
      <c r="J452" s="1"/>
    </row>
    <row r="453" spans="7:10" ht="12.75" customHeight="1" x14ac:dyDescent="0.2">
      <c r="G453" s="1"/>
      <c r="H453" s="1"/>
      <c r="J453" s="1"/>
    </row>
    <row r="454" spans="7:10" ht="12.75" customHeight="1" x14ac:dyDescent="0.2">
      <c r="G454" s="1"/>
      <c r="H454" s="1"/>
      <c r="J454" s="1"/>
    </row>
    <row r="455" spans="7:10" ht="12.75" customHeight="1" x14ac:dyDescent="0.2">
      <c r="G455" s="1"/>
      <c r="H455" s="1"/>
      <c r="J455" s="1"/>
    </row>
    <row r="456" spans="7:10" ht="12.75" customHeight="1" x14ac:dyDescent="0.2">
      <c r="G456" s="1"/>
      <c r="H456" s="1"/>
      <c r="J456" s="1"/>
    </row>
    <row r="457" spans="7:10" ht="12.75" customHeight="1" x14ac:dyDescent="0.2">
      <c r="G457" s="1"/>
      <c r="H457" s="1"/>
      <c r="J457" s="1"/>
    </row>
    <row r="458" spans="7:10" ht="12.75" customHeight="1" x14ac:dyDescent="0.2">
      <c r="G458" s="1"/>
      <c r="H458" s="1"/>
      <c r="J458" s="1"/>
    </row>
    <row r="459" spans="7:10" ht="12.75" customHeight="1" x14ac:dyDescent="0.2">
      <c r="G459" s="1"/>
      <c r="H459" s="1"/>
      <c r="J459" s="1"/>
    </row>
    <row r="460" spans="7:10" ht="12.75" customHeight="1" x14ac:dyDescent="0.2">
      <c r="G460" s="1"/>
      <c r="H460" s="1"/>
      <c r="J460" s="1"/>
    </row>
    <row r="461" spans="7:10" ht="12.75" customHeight="1" x14ac:dyDescent="0.2">
      <c r="G461" s="1"/>
      <c r="H461" s="1"/>
      <c r="J461" s="1"/>
    </row>
    <row r="462" spans="7:10" ht="12.75" customHeight="1" x14ac:dyDescent="0.2">
      <c r="G462" s="1"/>
      <c r="H462" s="1"/>
      <c r="J462" s="1"/>
    </row>
    <row r="463" spans="7:10" ht="12.75" customHeight="1" x14ac:dyDescent="0.2">
      <c r="G463" s="1"/>
      <c r="H463" s="1"/>
      <c r="J463" s="1"/>
    </row>
    <row r="464" spans="7:10" ht="12.75" customHeight="1" x14ac:dyDescent="0.2">
      <c r="G464" s="1"/>
      <c r="H464" s="1"/>
      <c r="J464" s="1"/>
    </row>
    <row r="465" spans="7:10" ht="12.75" customHeight="1" x14ac:dyDescent="0.2">
      <c r="G465" s="1"/>
      <c r="H465" s="1"/>
      <c r="J465" s="1"/>
    </row>
    <row r="466" spans="7:10" ht="12.75" customHeight="1" x14ac:dyDescent="0.2">
      <c r="G466" s="1"/>
      <c r="H466" s="1"/>
      <c r="J466" s="1"/>
    </row>
    <row r="467" spans="7:10" ht="12.75" customHeight="1" x14ac:dyDescent="0.2">
      <c r="G467" s="1"/>
      <c r="H467" s="1"/>
      <c r="J467" s="1"/>
    </row>
    <row r="468" spans="7:10" ht="12.75" customHeight="1" x14ac:dyDescent="0.2">
      <c r="G468" s="1"/>
      <c r="H468" s="1"/>
      <c r="J468" s="1"/>
    </row>
    <row r="469" spans="7:10" ht="12.75" customHeight="1" x14ac:dyDescent="0.2">
      <c r="G469" s="1"/>
      <c r="H469" s="1"/>
      <c r="J469" s="1"/>
    </row>
    <row r="470" spans="7:10" ht="12.75" customHeight="1" x14ac:dyDescent="0.2">
      <c r="G470" s="1"/>
      <c r="H470" s="1"/>
      <c r="J470" s="1"/>
    </row>
    <row r="471" spans="7:10" ht="12.75" customHeight="1" x14ac:dyDescent="0.2">
      <c r="G471" s="1"/>
      <c r="H471" s="1"/>
      <c r="J471" s="1"/>
    </row>
    <row r="472" spans="7:10" ht="12.75" customHeight="1" x14ac:dyDescent="0.2">
      <c r="G472" s="1"/>
      <c r="H472" s="1"/>
      <c r="J472" s="1"/>
    </row>
    <row r="473" spans="7:10" ht="12.75" customHeight="1" x14ac:dyDescent="0.2">
      <c r="G473" s="1"/>
      <c r="H473" s="1"/>
      <c r="J473" s="1"/>
    </row>
    <row r="474" spans="7:10" ht="12.75" customHeight="1" x14ac:dyDescent="0.2">
      <c r="G474" s="1"/>
      <c r="H474" s="1"/>
      <c r="J474" s="1"/>
    </row>
    <row r="475" spans="7:10" ht="12.75" customHeight="1" x14ac:dyDescent="0.2">
      <c r="G475" s="1"/>
      <c r="H475" s="1"/>
      <c r="J475" s="1"/>
    </row>
    <row r="476" spans="7:10" ht="12.75" customHeight="1" x14ac:dyDescent="0.2">
      <c r="G476" s="1"/>
      <c r="H476" s="1"/>
      <c r="J476" s="1"/>
    </row>
    <row r="477" spans="7:10" ht="12.75" customHeight="1" x14ac:dyDescent="0.2">
      <c r="G477" s="1"/>
      <c r="H477" s="1"/>
      <c r="J477" s="1"/>
    </row>
    <row r="478" spans="7:10" ht="12.75" customHeight="1" x14ac:dyDescent="0.2">
      <c r="G478" s="1"/>
      <c r="H478" s="1"/>
      <c r="J478" s="1"/>
    </row>
    <row r="479" spans="7:10" ht="12.75" customHeight="1" x14ac:dyDescent="0.2">
      <c r="G479" s="1"/>
      <c r="H479" s="1"/>
      <c r="J479" s="1"/>
    </row>
    <row r="480" spans="7:10" ht="12.75" customHeight="1" x14ac:dyDescent="0.2">
      <c r="G480" s="1"/>
      <c r="H480" s="1"/>
      <c r="J480" s="1"/>
    </row>
    <row r="481" spans="7:10" ht="12.75" customHeight="1" x14ac:dyDescent="0.2">
      <c r="G481" s="1"/>
      <c r="H481" s="1"/>
      <c r="J481" s="1"/>
    </row>
    <row r="482" spans="7:10" ht="12.75" customHeight="1" x14ac:dyDescent="0.2">
      <c r="G482" s="1"/>
      <c r="H482" s="1"/>
      <c r="J482" s="1"/>
    </row>
    <row r="483" spans="7:10" ht="12.75" customHeight="1" x14ac:dyDescent="0.2">
      <c r="G483" s="1"/>
      <c r="H483" s="1"/>
      <c r="J483" s="1"/>
    </row>
    <row r="484" spans="7:10" ht="12.75" customHeight="1" x14ac:dyDescent="0.2">
      <c r="G484" s="1"/>
      <c r="H484" s="1"/>
      <c r="J484" s="1"/>
    </row>
    <row r="485" spans="7:10" ht="12.75" customHeight="1" x14ac:dyDescent="0.2">
      <c r="G485" s="1"/>
      <c r="H485" s="1"/>
      <c r="J485" s="1"/>
    </row>
    <row r="486" spans="7:10" ht="12.75" customHeight="1" x14ac:dyDescent="0.2">
      <c r="G486" s="1"/>
      <c r="H486" s="1"/>
      <c r="J486" s="1"/>
    </row>
    <row r="487" spans="7:10" ht="12.75" customHeight="1" x14ac:dyDescent="0.2">
      <c r="G487" s="1"/>
      <c r="H487" s="1"/>
      <c r="J487" s="1"/>
    </row>
    <row r="488" spans="7:10" ht="12.75" customHeight="1" x14ac:dyDescent="0.2">
      <c r="G488" s="1"/>
      <c r="H488" s="1"/>
      <c r="J488" s="1"/>
    </row>
    <row r="489" spans="7:10" ht="12.75" customHeight="1" x14ac:dyDescent="0.2">
      <c r="G489" s="1"/>
      <c r="H489" s="1"/>
      <c r="J489" s="1"/>
    </row>
    <row r="490" spans="7:10" ht="12.75" customHeight="1" x14ac:dyDescent="0.2">
      <c r="G490" s="1"/>
      <c r="H490" s="1"/>
      <c r="J490" s="1"/>
    </row>
    <row r="491" spans="7:10" ht="12.75" customHeight="1" x14ac:dyDescent="0.2">
      <c r="G491" s="1"/>
      <c r="H491" s="1"/>
      <c r="J491" s="1"/>
    </row>
    <row r="492" spans="7:10" ht="12.75" customHeight="1" x14ac:dyDescent="0.2">
      <c r="G492" s="1"/>
      <c r="H492" s="1"/>
      <c r="J492" s="1"/>
    </row>
    <row r="493" spans="7:10" ht="12.75" customHeight="1" x14ac:dyDescent="0.2">
      <c r="G493" s="1"/>
      <c r="H493" s="1"/>
      <c r="J493" s="1"/>
    </row>
    <row r="494" spans="7:10" ht="12.75" customHeight="1" x14ac:dyDescent="0.2">
      <c r="G494" s="1"/>
      <c r="H494" s="1"/>
      <c r="J494" s="1"/>
    </row>
    <row r="495" spans="7:10" ht="12.75" customHeight="1" x14ac:dyDescent="0.2">
      <c r="G495" s="1"/>
      <c r="H495" s="1"/>
      <c r="J495" s="1"/>
    </row>
    <row r="496" spans="7:10" ht="12.75" customHeight="1" x14ac:dyDescent="0.2">
      <c r="G496" s="1"/>
      <c r="H496" s="1"/>
      <c r="J496" s="1"/>
    </row>
    <row r="497" spans="7:10" ht="12.75" customHeight="1" x14ac:dyDescent="0.2">
      <c r="G497" s="1"/>
      <c r="H497" s="1"/>
      <c r="J497" s="1"/>
    </row>
    <row r="498" spans="7:10" ht="12.75" customHeight="1" x14ac:dyDescent="0.2">
      <c r="G498" s="1"/>
      <c r="H498" s="1"/>
      <c r="J498" s="1"/>
    </row>
    <row r="499" spans="7:10" ht="12.75" customHeight="1" x14ac:dyDescent="0.2">
      <c r="G499" s="1"/>
      <c r="H499" s="1"/>
      <c r="J499" s="1"/>
    </row>
    <row r="500" spans="7:10" ht="12.75" customHeight="1" x14ac:dyDescent="0.2">
      <c r="G500" s="1"/>
      <c r="H500" s="1"/>
      <c r="J500" s="1"/>
    </row>
    <row r="501" spans="7:10" ht="12.75" customHeight="1" x14ac:dyDescent="0.2">
      <c r="G501" s="1"/>
      <c r="H501" s="1"/>
      <c r="J501" s="1"/>
    </row>
    <row r="502" spans="7:10" ht="12.75" customHeight="1" x14ac:dyDescent="0.2">
      <c r="G502" s="1"/>
      <c r="H502" s="1"/>
      <c r="J502" s="1"/>
    </row>
    <row r="503" spans="7:10" ht="12.75" customHeight="1" x14ac:dyDescent="0.2">
      <c r="G503" s="1"/>
      <c r="H503" s="1"/>
      <c r="J503" s="1"/>
    </row>
    <row r="504" spans="7:10" ht="12.75" customHeight="1" x14ac:dyDescent="0.2">
      <c r="G504" s="1"/>
      <c r="H504" s="1"/>
      <c r="J504" s="1"/>
    </row>
    <row r="505" spans="7:10" ht="12.75" customHeight="1" x14ac:dyDescent="0.2">
      <c r="G505" s="1"/>
      <c r="H505" s="1"/>
      <c r="J505" s="1"/>
    </row>
    <row r="506" spans="7:10" ht="12.75" customHeight="1" x14ac:dyDescent="0.2">
      <c r="G506" s="1"/>
      <c r="H506" s="1"/>
      <c r="J506" s="1"/>
    </row>
    <row r="507" spans="7:10" ht="12.75" customHeight="1" x14ac:dyDescent="0.2">
      <c r="G507" s="1"/>
      <c r="H507" s="1"/>
      <c r="J507" s="1"/>
    </row>
    <row r="508" spans="7:10" ht="12.75" customHeight="1" x14ac:dyDescent="0.2">
      <c r="G508" s="1"/>
      <c r="H508" s="1"/>
      <c r="J508" s="1"/>
    </row>
    <row r="509" spans="7:10" ht="12.75" customHeight="1" x14ac:dyDescent="0.2">
      <c r="G509" s="1"/>
      <c r="H509" s="1"/>
      <c r="J509" s="1"/>
    </row>
    <row r="510" spans="7:10" ht="12.75" customHeight="1" x14ac:dyDescent="0.2">
      <c r="G510" s="1"/>
      <c r="H510" s="1"/>
      <c r="J510" s="1"/>
    </row>
    <row r="511" spans="7:10" ht="12.75" customHeight="1" x14ac:dyDescent="0.2">
      <c r="G511" s="1"/>
      <c r="H511" s="1"/>
      <c r="J511" s="1"/>
    </row>
    <row r="512" spans="7:10" ht="12.75" customHeight="1" x14ac:dyDescent="0.2">
      <c r="G512" s="1"/>
      <c r="H512" s="1"/>
      <c r="J512" s="1"/>
    </row>
    <row r="513" spans="7:10" ht="12.75" customHeight="1" x14ac:dyDescent="0.2">
      <c r="G513" s="1"/>
      <c r="H513" s="1"/>
      <c r="J513" s="1"/>
    </row>
    <row r="514" spans="7:10" ht="12.75" customHeight="1" x14ac:dyDescent="0.2">
      <c r="G514" s="1"/>
      <c r="H514" s="1"/>
      <c r="J514" s="1"/>
    </row>
    <row r="515" spans="7:10" ht="12.75" customHeight="1" x14ac:dyDescent="0.2">
      <c r="G515" s="1"/>
      <c r="H515" s="1"/>
      <c r="J515" s="1"/>
    </row>
    <row r="516" spans="7:10" ht="12.75" customHeight="1" x14ac:dyDescent="0.2">
      <c r="G516" s="1"/>
      <c r="H516" s="1"/>
      <c r="J516" s="1"/>
    </row>
    <row r="517" spans="7:10" ht="12.75" customHeight="1" x14ac:dyDescent="0.2">
      <c r="G517" s="1"/>
      <c r="H517" s="1"/>
      <c r="J517" s="1"/>
    </row>
    <row r="518" spans="7:10" ht="12.75" customHeight="1" x14ac:dyDescent="0.2">
      <c r="G518" s="1"/>
      <c r="H518" s="1"/>
      <c r="J518" s="1"/>
    </row>
    <row r="519" spans="7:10" ht="12.75" customHeight="1" x14ac:dyDescent="0.2">
      <c r="G519" s="1"/>
      <c r="H519" s="1"/>
      <c r="J519" s="1"/>
    </row>
    <row r="520" spans="7:10" ht="12.75" customHeight="1" x14ac:dyDescent="0.2">
      <c r="G520" s="1"/>
      <c r="H520" s="1"/>
      <c r="J520" s="1"/>
    </row>
    <row r="521" spans="7:10" ht="12.75" customHeight="1" x14ac:dyDescent="0.2">
      <c r="G521" s="1"/>
      <c r="H521" s="1"/>
      <c r="J521" s="1"/>
    </row>
    <row r="522" spans="7:10" ht="12.75" customHeight="1" x14ac:dyDescent="0.2">
      <c r="G522" s="1"/>
      <c r="H522" s="1"/>
      <c r="J522" s="1"/>
    </row>
    <row r="523" spans="7:10" ht="12.75" customHeight="1" x14ac:dyDescent="0.2">
      <c r="G523" s="1"/>
      <c r="H523" s="1"/>
      <c r="J523" s="1"/>
    </row>
    <row r="524" spans="7:10" ht="12.75" customHeight="1" x14ac:dyDescent="0.2">
      <c r="G524" s="1"/>
      <c r="H524" s="1"/>
      <c r="J524" s="1"/>
    </row>
    <row r="525" spans="7:10" ht="12.75" customHeight="1" x14ac:dyDescent="0.2">
      <c r="G525" s="1"/>
      <c r="H525" s="1"/>
      <c r="J525" s="1"/>
    </row>
    <row r="526" spans="7:10" ht="12.75" customHeight="1" x14ac:dyDescent="0.2">
      <c r="G526" s="1"/>
      <c r="H526" s="1"/>
      <c r="J526" s="1"/>
    </row>
    <row r="527" spans="7:10" ht="12.75" customHeight="1" x14ac:dyDescent="0.2">
      <c r="G527" s="1"/>
      <c r="H527" s="1"/>
      <c r="J527" s="1"/>
    </row>
    <row r="528" spans="7:10" ht="12.75" customHeight="1" x14ac:dyDescent="0.2">
      <c r="G528" s="1"/>
      <c r="H528" s="1"/>
      <c r="J528" s="1"/>
    </row>
    <row r="529" spans="7:10" ht="12.75" customHeight="1" x14ac:dyDescent="0.2">
      <c r="G529" s="1"/>
      <c r="H529" s="1"/>
      <c r="J529" s="1"/>
    </row>
    <row r="530" spans="7:10" ht="12.75" customHeight="1" x14ac:dyDescent="0.2">
      <c r="G530" s="1"/>
      <c r="H530" s="1"/>
      <c r="J530" s="1"/>
    </row>
    <row r="531" spans="7:10" ht="12.75" customHeight="1" x14ac:dyDescent="0.2">
      <c r="G531" s="1"/>
      <c r="H531" s="1"/>
      <c r="J531" s="1"/>
    </row>
    <row r="532" spans="7:10" ht="12.75" customHeight="1" x14ac:dyDescent="0.2">
      <c r="G532" s="1"/>
      <c r="H532" s="1"/>
      <c r="J532" s="1"/>
    </row>
    <row r="533" spans="7:10" ht="12.75" customHeight="1" x14ac:dyDescent="0.2">
      <c r="G533" s="1"/>
      <c r="H533" s="1"/>
      <c r="J533" s="1"/>
    </row>
    <row r="534" spans="7:10" ht="12.75" customHeight="1" x14ac:dyDescent="0.2">
      <c r="G534" s="1"/>
      <c r="H534" s="1"/>
      <c r="J534" s="1"/>
    </row>
    <row r="535" spans="7:10" ht="12.75" customHeight="1" x14ac:dyDescent="0.2">
      <c r="G535" s="1"/>
      <c r="H535" s="1"/>
      <c r="J535" s="1"/>
    </row>
    <row r="536" spans="7:10" ht="12.75" customHeight="1" x14ac:dyDescent="0.2">
      <c r="G536" s="1"/>
      <c r="H536" s="1"/>
      <c r="J536" s="1"/>
    </row>
    <row r="537" spans="7:10" ht="12.75" customHeight="1" x14ac:dyDescent="0.2">
      <c r="G537" s="1"/>
      <c r="H537" s="1"/>
      <c r="J537" s="1"/>
    </row>
    <row r="538" spans="7:10" ht="12.75" customHeight="1" x14ac:dyDescent="0.2">
      <c r="G538" s="1"/>
      <c r="H538" s="1"/>
      <c r="J538" s="1"/>
    </row>
    <row r="539" spans="7:10" ht="12.75" customHeight="1" x14ac:dyDescent="0.2">
      <c r="G539" s="1"/>
      <c r="H539" s="1"/>
      <c r="J539" s="1"/>
    </row>
    <row r="540" spans="7:10" ht="12.75" customHeight="1" x14ac:dyDescent="0.2">
      <c r="G540" s="1"/>
      <c r="H540" s="1"/>
      <c r="J540" s="1"/>
    </row>
    <row r="541" spans="7:10" ht="12.75" customHeight="1" x14ac:dyDescent="0.2">
      <c r="G541" s="1"/>
      <c r="H541" s="1"/>
      <c r="J541" s="1"/>
    </row>
    <row r="542" spans="7:10" ht="12.75" customHeight="1" x14ac:dyDescent="0.2">
      <c r="G542" s="1"/>
      <c r="H542" s="1"/>
      <c r="J542" s="1"/>
    </row>
    <row r="543" spans="7:10" ht="12.75" customHeight="1" x14ac:dyDescent="0.2">
      <c r="G543" s="1"/>
      <c r="H543" s="1"/>
      <c r="J543" s="1"/>
    </row>
    <row r="544" spans="7:10" ht="12.75" customHeight="1" x14ac:dyDescent="0.2">
      <c r="G544" s="1"/>
      <c r="H544" s="1"/>
      <c r="J544" s="1"/>
    </row>
    <row r="545" spans="7:10" ht="12.75" customHeight="1" x14ac:dyDescent="0.2">
      <c r="G545" s="1"/>
      <c r="H545" s="1"/>
      <c r="J545" s="1"/>
    </row>
    <row r="546" spans="7:10" ht="12.75" customHeight="1" x14ac:dyDescent="0.2">
      <c r="G546" s="1"/>
      <c r="H546" s="1"/>
      <c r="J546" s="1"/>
    </row>
    <row r="547" spans="7:10" ht="12.75" customHeight="1" x14ac:dyDescent="0.2">
      <c r="G547" s="1"/>
      <c r="H547" s="1"/>
      <c r="J547" s="1"/>
    </row>
    <row r="548" spans="7:10" ht="12.75" customHeight="1" x14ac:dyDescent="0.2">
      <c r="G548" s="1"/>
      <c r="H548" s="1"/>
      <c r="J548" s="1"/>
    </row>
    <row r="549" spans="7:10" ht="12.75" customHeight="1" x14ac:dyDescent="0.2">
      <c r="G549" s="1"/>
      <c r="H549" s="1"/>
      <c r="J549" s="1"/>
    </row>
    <row r="550" spans="7:10" ht="12.75" customHeight="1" x14ac:dyDescent="0.2">
      <c r="G550" s="1"/>
      <c r="H550" s="1"/>
      <c r="J550" s="1"/>
    </row>
    <row r="551" spans="7:10" ht="12.75" customHeight="1" x14ac:dyDescent="0.2">
      <c r="G551" s="1"/>
      <c r="H551" s="1"/>
      <c r="J551" s="1"/>
    </row>
    <row r="552" spans="7:10" ht="12.75" customHeight="1" x14ac:dyDescent="0.2">
      <c r="G552" s="1"/>
      <c r="H552" s="1"/>
      <c r="J552" s="1"/>
    </row>
    <row r="553" spans="7:10" ht="12.75" customHeight="1" x14ac:dyDescent="0.2">
      <c r="G553" s="1"/>
      <c r="H553" s="1"/>
      <c r="J553" s="1"/>
    </row>
    <row r="554" spans="7:10" ht="12.75" customHeight="1" x14ac:dyDescent="0.2">
      <c r="G554" s="1"/>
      <c r="H554" s="1"/>
      <c r="J554" s="1"/>
    </row>
    <row r="555" spans="7:10" ht="12.75" customHeight="1" x14ac:dyDescent="0.2">
      <c r="G555" s="1"/>
      <c r="H555" s="1"/>
      <c r="J555" s="1"/>
    </row>
    <row r="556" spans="7:10" ht="12.75" customHeight="1" x14ac:dyDescent="0.2">
      <c r="G556" s="1"/>
      <c r="H556" s="1"/>
      <c r="J556" s="1"/>
    </row>
    <row r="557" spans="7:10" ht="12.75" customHeight="1" x14ac:dyDescent="0.2">
      <c r="G557" s="1"/>
      <c r="H557" s="1"/>
      <c r="J557" s="1"/>
    </row>
    <row r="558" spans="7:10" ht="12.75" customHeight="1" x14ac:dyDescent="0.2">
      <c r="G558" s="1"/>
      <c r="H558" s="1"/>
      <c r="J558" s="1"/>
    </row>
    <row r="559" spans="7:10" ht="12.75" customHeight="1" x14ac:dyDescent="0.2">
      <c r="G559" s="1"/>
      <c r="H559" s="1"/>
      <c r="J559" s="1"/>
    </row>
    <row r="560" spans="7:10" ht="12.75" customHeight="1" x14ac:dyDescent="0.2">
      <c r="G560" s="1"/>
      <c r="H560" s="1"/>
      <c r="J560" s="1"/>
    </row>
    <row r="561" spans="7:10" ht="12.75" customHeight="1" x14ac:dyDescent="0.2">
      <c r="G561" s="1"/>
      <c r="H561" s="1"/>
      <c r="J561" s="1"/>
    </row>
    <row r="562" spans="7:10" ht="12.75" customHeight="1" x14ac:dyDescent="0.2">
      <c r="G562" s="1"/>
      <c r="H562" s="1"/>
      <c r="J562" s="1"/>
    </row>
    <row r="563" spans="7:10" ht="12.75" customHeight="1" x14ac:dyDescent="0.2">
      <c r="G563" s="1"/>
      <c r="H563" s="1"/>
      <c r="J563" s="1"/>
    </row>
    <row r="564" spans="7:10" ht="12.75" customHeight="1" x14ac:dyDescent="0.2">
      <c r="G564" s="1"/>
      <c r="H564" s="1"/>
      <c r="J564" s="1"/>
    </row>
    <row r="565" spans="7:10" ht="12.75" customHeight="1" x14ac:dyDescent="0.2">
      <c r="G565" s="1"/>
      <c r="H565" s="1"/>
      <c r="J565" s="1"/>
    </row>
    <row r="566" spans="7:10" ht="12.75" customHeight="1" x14ac:dyDescent="0.2">
      <c r="G566" s="1"/>
      <c r="H566" s="1"/>
      <c r="J566" s="1"/>
    </row>
    <row r="567" spans="7:10" ht="12.75" customHeight="1" x14ac:dyDescent="0.2">
      <c r="G567" s="1"/>
      <c r="H567" s="1"/>
      <c r="J567" s="1"/>
    </row>
    <row r="568" spans="7:10" ht="12.75" customHeight="1" x14ac:dyDescent="0.2">
      <c r="G568" s="1"/>
      <c r="H568" s="1"/>
      <c r="J568" s="1"/>
    </row>
    <row r="569" spans="7:10" ht="12.75" customHeight="1" x14ac:dyDescent="0.2">
      <c r="G569" s="1"/>
      <c r="H569" s="1"/>
      <c r="J569" s="1"/>
    </row>
    <row r="570" spans="7:10" ht="12.75" customHeight="1" x14ac:dyDescent="0.2">
      <c r="G570" s="1"/>
      <c r="H570" s="1"/>
      <c r="J570" s="1"/>
    </row>
    <row r="571" spans="7:10" ht="12.75" customHeight="1" x14ac:dyDescent="0.2">
      <c r="G571" s="1"/>
      <c r="H571" s="1"/>
      <c r="J571" s="1"/>
    </row>
    <row r="572" spans="7:10" ht="12.75" customHeight="1" x14ac:dyDescent="0.2">
      <c r="G572" s="1"/>
      <c r="H572" s="1"/>
      <c r="J572" s="1"/>
    </row>
    <row r="573" spans="7:10" ht="12.75" customHeight="1" x14ac:dyDescent="0.2">
      <c r="G573" s="1"/>
      <c r="H573" s="1"/>
      <c r="J573" s="1"/>
    </row>
    <row r="574" spans="7:10" ht="12.75" customHeight="1" x14ac:dyDescent="0.2">
      <c r="G574" s="1"/>
      <c r="H574" s="1"/>
      <c r="J574" s="1"/>
    </row>
    <row r="575" spans="7:10" ht="12.75" customHeight="1" x14ac:dyDescent="0.2">
      <c r="G575" s="1"/>
      <c r="H575" s="1"/>
      <c r="J575" s="1"/>
    </row>
    <row r="576" spans="7:10" ht="12.75" customHeight="1" x14ac:dyDescent="0.2">
      <c r="G576" s="1"/>
      <c r="H576" s="1"/>
      <c r="J576" s="1"/>
    </row>
    <row r="577" spans="7:10" ht="12.75" customHeight="1" x14ac:dyDescent="0.2">
      <c r="G577" s="1"/>
      <c r="H577" s="1"/>
      <c r="J577" s="1"/>
    </row>
    <row r="578" spans="7:10" ht="12.75" customHeight="1" x14ac:dyDescent="0.2">
      <c r="G578" s="1"/>
      <c r="H578" s="1"/>
      <c r="J578" s="1"/>
    </row>
    <row r="579" spans="7:10" ht="12.75" customHeight="1" x14ac:dyDescent="0.2">
      <c r="G579" s="1"/>
      <c r="H579" s="1"/>
      <c r="J579" s="1"/>
    </row>
    <row r="580" spans="7:10" ht="12.75" customHeight="1" x14ac:dyDescent="0.2">
      <c r="G580" s="1"/>
      <c r="H580" s="1"/>
      <c r="J580" s="1"/>
    </row>
    <row r="581" spans="7:10" ht="12.75" customHeight="1" x14ac:dyDescent="0.2">
      <c r="G581" s="1"/>
      <c r="H581" s="1"/>
      <c r="J581" s="1"/>
    </row>
    <row r="582" spans="7:10" ht="12.75" customHeight="1" x14ac:dyDescent="0.2">
      <c r="G582" s="1"/>
      <c r="H582" s="1"/>
      <c r="J582" s="1"/>
    </row>
    <row r="583" spans="7:10" ht="12.75" customHeight="1" x14ac:dyDescent="0.2">
      <c r="G583" s="1"/>
      <c r="H583" s="1"/>
      <c r="J583" s="1"/>
    </row>
    <row r="584" spans="7:10" ht="12.75" customHeight="1" x14ac:dyDescent="0.2">
      <c r="G584" s="1"/>
      <c r="H584" s="1"/>
      <c r="J584" s="1"/>
    </row>
    <row r="585" spans="7:10" ht="12.75" customHeight="1" x14ac:dyDescent="0.2">
      <c r="G585" s="1"/>
      <c r="H585" s="1"/>
      <c r="J585" s="1"/>
    </row>
    <row r="586" spans="7:10" ht="12.75" customHeight="1" x14ac:dyDescent="0.2">
      <c r="G586" s="1"/>
      <c r="H586" s="1"/>
      <c r="J586" s="1"/>
    </row>
    <row r="587" spans="7:10" ht="12.75" customHeight="1" x14ac:dyDescent="0.2">
      <c r="G587" s="1"/>
      <c r="H587" s="1"/>
      <c r="J587" s="1"/>
    </row>
    <row r="588" spans="7:10" ht="12.75" customHeight="1" x14ac:dyDescent="0.2">
      <c r="G588" s="1"/>
      <c r="H588" s="1"/>
      <c r="J588" s="1"/>
    </row>
    <row r="589" spans="7:10" ht="12.75" customHeight="1" x14ac:dyDescent="0.2">
      <c r="G589" s="1"/>
      <c r="H589" s="1"/>
      <c r="J589" s="1"/>
    </row>
    <row r="590" spans="7:10" ht="12.75" customHeight="1" x14ac:dyDescent="0.2">
      <c r="G590" s="1"/>
      <c r="H590" s="1"/>
      <c r="J590" s="1"/>
    </row>
    <row r="591" spans="7:10" ht="12.75" customHeight="1" x14ac:dyDescent="0.2">
      <c r="G591" s="1"/>
      <c r="H591" s="1"/>
      <c r="J591" s="1"/>
    </row>
    <row r="592" spans="7:10" ht="12.75" customHeight="1" x14ac:dyDescent="0.2">
      <c r="G592" s="1"/>
      <c r="H592" s="1"/>
      <c r="J592" s="1"/>
    </row>
    <row r="593" spans="7:10" ht="12.75" customHeight="1" x14ac:dyDescent="0.2">
      <c r="G593" s="1"/>
      <c r="H593" s="1"/>
      <c r="J593" s="1"/>
    </row>
    <row r="594" spans="7:10" ht="12.75" customHeight="1" x14ac:dyDescent="0.2">
      <c r="G594" s="1"/>
      <c r="H594" s="1"/>
      <c r="J594" s="1"/>
    </row>
    <row r="595" spans="7:10" ht="12.75" customHeight="1" x14ac:dyDescent="0.2">
      <c r="G595" s="1"/>
      <c r="H595" s="1"/>
      <c r="J595" s="1"/>
    </row>
    <row r="596" spans="7:10" ht="12.75" customHeight="1" x14ac:dyDescent="0.2">
      <c r="G596" s="1"/>
      <c r="H596" s="1"/>
      <c r="J596" s="1"/>
    </row>
    <row r="597" spans="7:10" ht="12.75" customHeight="1" x14ac:dyDescent="0.2">
      <c r="G597" s="1"/>
      <c r="H597" s="1"/>
      <c r="J597" s="1"/>
    </row>
    <row r="598" spans="7:10" ht="12.75" customHeight="1" x14ac:dyDescent="0.2">
      <c r="G598" s="1"/>
      <c r="H598" s="1"/>
      <c r="J598" s="1"/>
    </row>
    <row r="599" spans="7:10" ht="12.75" customHeight="1" x14ac:dyDescent="0.2">
      <c r="G599" s="1"/>
      <c r="H599" s="1"/>
      <c r="J599" s="1"/>
    </row>
    <row r="600" spans="7:10" ht="12.75" customHeight="1" x14ac:dyDescent="0.2">
      <c r="G600" s="1"/>
      <c r="H600" s="1"/>
      <c r="J600" s="1"/>
    </row>
    <row r="601" spans="7:10" ht="12.75" customHeight="1" x14ac:dyDescent="0.2">
      <c r="G601" s="1"/>
      <c r="H601" s="1"/>
      <c r="J601" s="1"/>
    </row>
    <row r="602" spans="7:10" ht="12.75" customHeight="1" x14ac:dyDescent="0.2">
      <c r="G602" s="1"/>
      <c r="H602" s="1"/>
      <c r="J602" s="1"/>
    </row>
    <row r="603" spans="7:10" ht="12.75" customHeight="1" x14ac:dyDescent="0.2">
      <c r="G603" s="1"/>
      <c r="H603" s="1"/>
      <c r="J603" s="1"/>
    </row>
    <row r="604" spans="7:10" ht="12.75" customHeight="1" x14ac:dyDescent="0.2">
      <c r="G604" s="1"/>
      <c r="H604" s="1"/>
      <c r="J604" s="1"/>
    </row>
    <row r="605" spans="7:10" ht="12.75" customHeight="1" x14ac:dyDescent="0.2">
      <c r="G605" s="1"/>
      <c r="H605" s="1"/>
      <c r="J605" s="1"/>
    </row>
    <row r="606" spans="7:10" ht="12.75" customHeight="1" x14ac:dyDescent="0.2">
      <c r="G606" s="1"/>
      <c r="H606" s="1"/>
      <c r="J606" s="1"/>
    </row>
    <row r="607" spans="7:10" ht="12.75" customHeight="1" x14ac:dyDescent="0.2">
      <c r="G607" s="1"/>
      <c r="H607" s="1"/>
      <c r="J607" s="1"/>
    </row>
    <row r="608" spans="7:10" ht="12.75" customHeight="1" x14ac:dyDescent="0.2">
      <c r="G608" s="1"/>
      <c r="H608" s="1"/>
      <c r="J608" s="1"/>
    </row>
    <row r="609" spans="7:10" ht="12.75" customHeight="1" x14ac:dyDescent="0.2">
      <c r="G609" s="1"/>
      <c r="H609" s="1"/>
      <c r="J609" s="1"/>
    </row>
    <row r="610" spans="7:10" ht="12.75" customHeight="1" x14ac:dyDescent="0.2">
      <c r="G610" s="1"/>
      <c r="H610" s="1"/>
      <c r="J610" s="1"/>
    </row>
    <row r="611" spans="7:10" ht="12.75" customHeight="1" x14ac:dyDescent="0.2">
      <c r="G611" s="1"/>
      <c r="H611" s="1"/>
      <c r="J611" s="1"/>
    </row>
    <row r="612" spans="7:10" ht="12.75" customHeight="1" x14ac:dyDescent="0.2">
      <c r="G612" s="1"/>
      <c r="H612" s="1"/>
      <c r="J612" s="1"/>
    </row>
    <row r="613" spans="7:10" ht="12.75" customHeight="1" x14ac:dyDescent="0.2">
      <c r="G613" s="1"/>
      <c r="H613" s="1"/>
      <c r="J613" s="1"/>
    </row>
    <row r="614" spans="7:10" ht="12.75" customHeight="1" x14ac:dyDescent="0.2">
      <c r="G614" s="1"/>
      <c r="H614" s="1"/>
      <c r="J614" s="1"/>
    </row>
    <row r="615" spans="7:10" ht="12.75" customHeight="1" x14ac:dyDescent="0.2">
      <c r="G615" s="1"/>
      <c r="H615" s="1"/>
      <c r="J615" s="1"/>
    </row>
    <row r="616" spans="7:10" ht="12.75" customHeight="1" x14ac:dyDescent="0.2">
      <c r="G616" s="1"/>
      <c r="H616" s="1"/>
      <c r="J616" s="1"/>
    </row>
    <row r="617" spans="7:10" ht="12.75" customHeight="1" x14ac:dyDescent="0.2">
      <c r="G617" s="1"/>
      <c r="H617" s="1"/>
      <c r="J617" s="1"/>
    </row>
    <row r="618" spans="7:10" ht="12.75" customHeight="1" x14ac:dyDescent="0.2">
      <c r="G618" s="1"/>
      <c r="H618" s="1"/>
      <c r="J618" s="1"/>
    </row>
    <row r="619" spans="7:10" ht="12.75" customHeight="1" x14ac:dyDescent="0.2">
      <c r="G619" s="1"/>
      <c r="H619" s="1"/>
      <c r="J619" s="1"/>
    </row>
    <row r="620" spans="7:10" ht="12.75" customHeight="1" x14ac:dyDescent="0.2">
      <c r="G620" s="1"/>
      <c r="H620" s="1"/>
      <c r="J620" s="1"/>
    </row>
    <row r="621" spans="7:10" ht="12.75" customHeight="1" x14ac:dyDescent="0.2">
      <c r="G621" s="1"/>
      <c r="H621" s="1"/>
      <c r="J621" s="1"/>
    </row>
    <row r="622" spans="7:10" ht="12.75" customHeight="1" x14ac:dyDescent="0.2">
      <c r="G622" s="1"/>
      <c r="H622" s="1"/>
      <c r="J622" s="1"/>
    </row>
    <row r="623" spans="7:10" ht="12.75" customHeight="1" x14ac:dyDescent="0.2">
      <c r="G623" s="1"/>
      <c r="H623" s="1"/>
      <c r="J623" s="1"/>
    </row>
    <row r="624" spans="7:10" ht="12.75" customHeight="1" x14ac:dyDescent="0.2">
      <c r="G624" s="1"/>
      <c r="H624" s="1"/>
      <c r="J624" s="1"/>
    </row>
    <row r="625" spans="7:10" ht="12.75" customHeight="1" x14ac:dyDescent="0.2">
      <c r="G625" s="1"/>
      <c r="H625" s="1"/>
      <c r="J625" s="1"/>
    </row>
    <row r="626" spans="7:10" ht="12.75" customHeight="1" x14ac:dyDescent="0.2">
      <c r="G626" s="1"/>
      <c r="H626" s="1"/>
      <c r="J626" s="1"/>
    </row>
    <row r="627" spans="7:10" ht="12.75" customHeight="1" x14ac:dyDescent="0.2">
      <c r="G627" s="1"/>
      <c r="H627" s="1"/>
      <c r="J627" s="1"/>
    </row>
    <row r="628" spans="7:10" ht="12.75" customHeight="1" x14ac:dyDescent="0.2">
      <c r="G628" s="1"/>
      <c r="H628" s="1"/>
      <c r="J628" s="1"/>
    </row>
    <row r="629" spans="7:10" ht="12.75" customHeight="1" x14ac:dyDescent="0.2">
      <c r="G629" s="1"/>
      <c r="H629" s="1"/>
      <c r="J629" s="1"/>
    </row>
    <row r="630" spans="7:10" ht="12.75" customHeight="1" x14ac:dyDescent="0.2">
      <c r="G630" s="1"/>
      <c r="H630" s="1"/>
      <c r="J630" s="1"/>
    </row>
    <row r="631" spans="7:10" ht="12.75" customHeight="1" x14ac:dyDescent="0.2">
      <c r="G631" s="1"/>
      <c r="H631" s="1"/>
      <c r="J631" s="1"/>
    </row>
    <row r="632" spans="7:10" ht="12.75" customHeight="1" x14ac:dyDescent="0.2">
      <c r="G632" s="1"/>
      <c r="H632" s="1"/>
      <c r="J632" s="1"/>
    </row>
    <row r="633" spans="7:10" ht="12.75" customHeight="1" x14ac:dyDescent="0.2">
      <c r="G633" s="1"/>
      <c r="H633" s="1"/>
      <c r="J633" s="1"/>
    </row>
    <row r="634" spans="7:10" ht="12.75" customHeight="1" x14ac:dyDescent="0.2">
      <c r="G634" s="1"/>
      <c r="H634" s="1"/>
      <c r="J634" s="1"/>
    </row>
    <row r="635" spans="7:10" ht="12.75" customHeight="1" x14ac:dyDescent="0.2">
      <c r="G635" s="1"/>
      <c r="H635" s="1"/>
      <c r="J635" s="1"/>
    </row>
    <row r="636" spans="7:10" ht="12.75" customHeight="1" x14ac:dyDescent="0.2">
      <c r="G636" s="1"/>
      <c r="H636" s="1"/>
      <c r="J636" s="1"/>
    </row>
    <row r="637" spans="7:10" ht="12.75" customHeight="1" x14ac:dyDescent="0.2">
      <c r="G637" s="1"/>
      <c r="H637" s="1"/>
      <c r="J637" s="1"/>
    </row>
    <row r="638" spans="7:10" ht="12.75" customHeight="1" x14ac:dyDescent="0.2">
      <c r="G638" s="1"/>
      <c r="H638" s="1"/>
      <c r="J638" s="1"/>
    </row>
    <row r="639" spans="7:10" ht="12.75" customHeight="1" x14ac:dyDescent="0.2">
      <c r="G639" s="1"/>
      <c r="H639" s="1"/>
      <c r="J639" s="1"/>
    </row>
    <row r="640" spans="7:10" ht="12.75" customHeight="1" x14ac:dyDescent="0.2">
      <c r="G640" s="1"/>
      <c r="H640" s="1"/>
      <c r="J640" s="1"/>
    </row>
    <row r="641" spans="7:10" ht="12.75" customHeight="1" x14ac:dyDescent="0.2">
      <c r="G641" s="1"/>
      <c r="H641" s="1"/>
      <c r="J641" s="1"/>
    </row>
    <row r="642" spans="7:10" ht="12.75" customHeight="1" x14ac:dyDescent="0.2">
      <c r="G642" s="1"/>
      <c r="H642" s="1"/>
      <c r="J642" s="1"/>
    </row>
    <row r="643" spans="7:10" ht="12.75" customHeight="1" x14ac:dyDescent="0.2">
      <c r="G643" s="1"/>
      <c r="H643" s="1"/>
      <c r="J643" s="1"/>
    </row>
    <row r="644" spans="7:10" ht="12.75" customHeight="1" x14ac:dyDescent="0.2">
      <c r="G644" s="1"/>
      <c r="H644" s="1"/>
      <c r="J644" s="1"/>
    </row>
    <row r="645" spans="7:10" ht="12.75" customHeight="1" x14ac:dyDescent="0.2">
      <c r="G645" s="1"/>
      <c r="H645" s="1"/>
      <c r="J645" s="1"/>
    </row>
    <row r="646" spans="7:10" ht="12.75" customHeight="1" x14ac:dyDescent="0.2">
      <c r="G646" s="1"/>
      <c r="H646" s="1"/>
      <c r="J646" s="1"/>
    </row>
    <row r="647" spans="7:10" ht="12.75" customHeight="1" x14ac:dyDescent="0.2">
      <c r="G647" s="1"/>
      <c r="H647" s="1"/>
      <c r="J647" s="1"/>
    </row>
    <row r="648" spans="7:10" ht="12.75" customHeight="1" x14ac:dyDescent="0.2">
      <c r="G648" s="1"/>
      <c r="H648" s="1"/>
      <c r="J648" s="1"/>
    </row>
    <row r="649" spans="7:10" ht="12.75" customHeight="1" x14ac:dyDescent="0.2">
      <c r="G649" s="1"/>
      <c r="H649" s="1"/>
      <c r="J649" s="1"/>
    </row>
    <row r="650" spans="7:10" ht="12.75" customHeight="1" x14ac:dyDescent="0.2">
      <c r="G650" s="1"/>
      <c r="H650" s="1"/>
      <c r="J650" s="1"/>
    </row>
    <row r="651" spans="7:10" ht="12.75" customHeight="1" x14ac:dyDescent="0.2">
      <c r="G651" s="1"/>
      <c r="H651" s="1"/>
      <c r="J651" s="1"/>
    </row>
    <row r="652" spans="7:10" ht="12.75" customHeight="1" x14ac:dyDescent="0.2">
      <c r="G652" s="1"/>
      <c r="H652" s="1"/>
      <c r="J652" s="1"/>
    </row>
    <row r="653" spans="7:10" ht="12.75" customHeight="1" x14ac:dyDescent="0.2">
      <c r="G653" s="1"/>
      <c r="H653" s="1"/>
      <c r="J653" s="1"/>
    </row>
    <row r="654" spans="7:10" ht="12.75" customHeight="1" x14ac:dyDescent="0.2">
      <c r="G654" s="1"/>
      <c r="H654" s="1"/>
      <c r="J654" s="1"/>
    </row>
    <row r="655" spans="7:10" ht="12.75" customHeight="1" x14ac:dyDescent="0.2">
      <c r="G655" s="1"/>
      <c r="H655" s="1"/>
      <c r="J655" s="1"/>
    </row>
    <row r="656" spans="7:10" ht="12.75" customHeight="1" x14ac:dyDescent="0.2">
      <c r="G656" s="1"/>
      <c r="H656" s="1"/>
      <c r="J656" s="1"/>
    </row>
    <row r="657" spans="7:10" ht="12.75" customHeight="1" x14ac:dyDescent="0.2">
      <c r="G657" s="1"/>
      <c r="H657" s="1"/>
      <c r="J657" s="1"/>
    </row>
    <row r="658" spans="7:10" ht="12.75" customHeight="1" x14ac:dyDescent="0.2">
      <c r="G658" s="1"/>
      <c r="H658" s="1"/>
      <c r="J658" s="1"/>
    </row>
    <row r="659" spans="7:10" ht="12.75" customHeight="1" x14ac:dyDescent="0.2">
      <c r="G659" s="1"/>
      <c r="H659" s="1"/>
      <c r="J659" s="1"/>
    </row>
    <row r="660" spans="7:10" ht="12.75" customHeight="1" x14ac:dyDescent="0.2">
      <c r="G660" s="1"/>
      <c r="H660" s="1"/>
      <c r="J660" s="1"/>
    </row>
    <row r="661" spans="7:10" ht="12.75" customHeight="1" x14ac:dyDescent="0.2">
      <c r="G661" s="1"/>
      <c r="H661" s="1"/>
      <c r="J661" s="1"/>
    </row>
    <row r="662" spans="7:10" ht="12.75" customHeight="1" x14ac:dyDescent="0.2">
      <c r="G662" s="1"/>
      <c r="H662" s="1"/>
      <c r="J662" s="1"/>
    </row>
    <row r="663" spans="7:10" ht="12.75" customHeight="1" x14ac:dyDescent="0.2">
      <c r="G663" s="1"/>
      <c r="H663" s="1"/>
      <c r="J663" s="1"/>
    </row>
    <row r="664" spans="7:10" ht="12.75" customHeight="1" x14ac:dyDescent="0.2">
      <c r="G664" s="1"/>
      <c r="H664" s="1"/>
      <c r="J664" s="1"/>
    </row>
    <row r="665" spans="7:10" ht="12.75" customHeight="1" x14ac:dyDescent="0.2">
      <c r="G665" s="1"/>
      <c r="H665" s="1"/>
      <c r="J665" s="1"/>
    </row>
    <row r="666" spans="7:10" ht="12.75" customHeight="1" x14ac:dyDescent="0.2">
      <c r="G666" s="1"/>
      <c r="H666" s="1"/>
      <c r="J666" s="1"/>
    </row>
    <row r="667" spans="7:10" ht="12.75" customHeight="1" x14ac:dyDescent="0.2">
      <c r="G667" s="1"/>
      <c r="H667" s="1"/>
      <c r="J667" s="1"/>
    </row>
    <row r="668" spans="7:10" ht="12.75" customHeight="1" x14ac:dyDescent="0.2">
      <c r="G668" s="1"/>
      <c r="H668" s="1"/>
      <c r="J668" s="1"/>
    </row>
    <row r="669" spans="7:10" ht="12.75" customHeight="1" x14ac:dyDescent="0.2">
      <c r="G669" s="1"/>
      <c r="H669" s="1"/>
      <c r="J669" s="1"/>
    </row>
    <row r="670" spans="7:10" ht="12.75" customHeight="1" x14ac:dyDescent="0.2">
      <c r="G670" s="1"/>
      <c r="H670" s="1"/>
      <c r="J670" s="1"/>
    </row>
    <row r="671" spans="7:10" ht="12.75" customHeight="1" x14ac:dyDescent="0.2">
      <c r="G671" s="1"/>
      <c r="H671" s="1"/>
      <c r="J671" s="1"/>
    </row>
    <row r="672" spans="7:10" ht="12.75" customHeight="1" x14ac:dyDescent="0.2">
      <c r="G672" s="1"/>
      <c r="H672" s="1"/>
      <c r="J672" s="1"/>
    </row>
    <row r="673" spans="7:10" ht="12.75" customHeight="1" x14ac:dyDescent="0.2">
      <c r="G673" s="1"/>
      <c r="H673" s="1"/>
      <c r="J673" s="1"/>
    </row>
    <row r="674" spans="7:10" ht="12.75" customHeight="1" x14ac:dyDescent="0.2">
      <c r="G674" s="1"/>
      <c r="H674" s="1"/>
      <c r="J674" s="1"/>
    </row>
    <row r="675" spans="7:10" ht="12.75" customHeight="1" x14ac:dyDescent="0.2">
      <c r="G675" s="1"/>
      <c r="H675" s="1"/>
      <c r="J675" s="1"/>
    </row>
    <row r="676" spans="7:10" ht="12.75" customHeight="1" x14ac:dyDescent="0.2">
      <c r="G676" s="1"/>
      <c r="H676" s="1"/>
      <c r="J676" s="1"/>
    </row>
    <row r="677" spans="7:10" ht="12.75" customHeight="1" x14ac:dyDescent="0.2">
      <c r="G677" s="1"/>
      <c r="H677" s="1"/>
      <c r="J677" s="1"/>
    </row>
    <row r="678" spans="7:10" ht="12.75" customHeight="1" x14ac:dyDescent="0.2">
      <c r="G678" s="1"/>
      <c r="H678" s="1"/>
      <c r="J678" s="1"/>
    </row>
    <row r="679" spans="7:10" ht="12.75" customHeight="1" x14ac:dyDescent="0.2">
      <c r="G679" s="1"/>
      <c r="H679" s="1"/>
      <c r="J679" s="1"/>
    </row>
    <row r="680" spans="7:10" ht="12.75" customHeight="1" x14ac:dyDescent="0.2">
      <c r="G680" s="1"/>
      <c r="H680" s="1"/>
      <c r="J680" s="1"/>
    </row>
    <row r="681" spans="7:10" ht="12.75" customHeight="1" x14ac:dyDescent="0.2">
      <c r="G681" s="1"/>
      <c r="H681" s="1"/>
      <c r="J681" s="1"/>
    </row>
    <row r="682" spans="7:10" ht="12.75" customHeight="1" x14ac:dyDescent="0.2">
      <c r="G682" s="1"/>
      <c r="H682" s="1"/>
      <c r="J682" s="1"/>
    </row>
    <row r="683" spans="7:10" ht="12.75" customHeight="1" x14ac:dyDescent="0.2">
      <c r="G683" s="1"/>
      <c r="H683" s="1"/>
      <c r="J683" s="1"/>
    </row>
    <row r="684" spans="7:10" ht="12.75" customHeight="1" x14ac:dyDescent="0.2">
      <c r="G684" s="1"/>
      <c r="H684" s="1"/>
      <c r="J684" s="1"/>
    </row>
    <row r="685" spans="7:10" ht="12.75" customHeight="1" x14ac:dyDescent="0.2">
      <c r="G685" s="1"/>
      <c r="H685" s="1"/>
      <c r="J685" s="1"/>
    </row>
    <row r="686" spans="7:10" ht="12.75" customHeight="1" x14ac:dyDescent="0.2">
      <c r="G686" s="1"/>
      <c r="H686" s="1"/>
      <c r="J686" s="1"/>
    </row>
    <row r="687" spans="7:10" ht="12.75" customHeight="1" x14ac:dyDescent="0.2">
      <c r="G687" s="1"/>
      <c r="H687" s="1"/>
      <c r="J687" s="1"/>
    </row>
    <row r="688" spans="7:10" ht="12.75" customHeight="1" x14ac:dyDescent="0.2">
      <c r="G688" s="1"/>
      <c r="H688" s="1"/>
      <c r="J688" s="1"/>
    </row>
    <row r="689" spans="7:10" ht="12.75" customHeight="1" x14ac:dyDescent="0.2">
      <c r="G689" s="1"/>
      <c r="H689" s="1"/>
      <c r="J689" s="1"/>
    </row>
    <row r="690" spans="7:10" ht="12.75" customHeight="1" x14ac:dyDescent="0.2">
      <c r="G690" s="1"/>
      <c r="H690" s="1"/>
      <c r="J690" s="1"/>
    </row>
    <row r="691" spans="7:10" ht="12.75" customHeight="1" x14ac:dyDescent="0.2">
      <c r="G691" s="1"/>
      <c r="H691" s="1"/>
      <c r="J691" s="1"/>
    </row>
    <row r="692" spans="7:10" ht="12.75" customHeight="1" x14ac:dyDescent="0.2">
      <c r="G692" s="1"/>
      <c r="H692" s="1"/>
      <c r="J692" s="1"/>
    </row>
    <row r="693" spans="7:10" ht="12.75" customHeight="1" x14ac:dyDescent="0.2">
      <c r="G693" s="1"/>
      <c r="H693" s="1"/>
      <c r="J693" s="1"/>
    </row>
    <row r="694" spans="7:10" ht="12.75" customHeight="1" x14ac:dyDescent="0.2">
      <c r="G694" s="1"/>
      <c r="H694" s="1"/>
      <c r="J694" s="1"/>
    </row>
    <row r="695" spans="7:10" ht="12.75" customHeight="1" x14ac:dyDescent="0.2">
      <c r="G695" s="1"/>
      <c r="H695" s="1"/>
      <c r="J695" s="1"/>
    </row>
    <row r="696" spans="7:10" ht="12.75" customHeight="1" x14ac:dyDescent="0.2">
      <c r="G696" s="1"/>
      <c r="H696" s="1"/>
      <c r="J696" s="1"/>
    </row>
    <row r="697" spans="7:10" ht="12.75" customHeight="1" x14ac:dyDescent="0.2">
      <c r="G697" s="1"/>
      <c r="H697" s="1"/>
      <c r="J697" s="1"/>
    </row>
    <row r="698" spans="7:10" ht="12.75" customHeight="1" x14ac:dyDescent="0.2">
      <c r="G698" s="1"/>
      <c r="H698" s="1"/>
      <c r="J698" s="1"/>
    </row>
    <row r="699" spans="7:10" ht="12.75" customHeight="1" x14ac:dyDescent="0.2">
      <c r="G699" s="1"/>
      <c r="H699" s="1"/>
      <c r="J699" s="1"/>
    </row>
    <row r="700" spans="7:10" ht="12.75" customHeight="1" x14ac:dyDescent="0.2">
      <c r="G700" s="1"/>
      <c r="H700" s="1"/>
      <c r="J700" s="1"/>
    </row>
    <row r="701" spans="7:10" ht="12.75" customHeight="1" x14ac:dyDescent="0.2">
      <c r="G701" s="1"/>
      <c r="H701" s="1"/>
      <c r="J701" s="1"/>
    </row>
    <row r="702" spans="7:10" ht="12.75" customHeight="1" x14ac:dyDescent="0.2">
      <c r="G702" s="1"/>
      <c r="H702" s="1"/>
      <c r="J702" s="1"/>
    </row>
    <row r="703" spans="7:10" ht="12.75" customHeight="1" x14ac:dyDescent="0.2">
      <c r="G703" s="1"/>
      <c r="H703" s="1"/>
      <c r="J703" s="1"/>
    </row>
    <row r="704" spans="7:10" ht="12.75" customHeight="1" x14ac:dyDescent="0.2">
      <c r="G704" s="1"/>
      <c r="H704" s="1"/>
      <c r="J704" s="1"/>
    </row>
    <row r="705" spans="7:10" ht="12.75" customHeight="1" x14ac:dyDescent="0.2">
      <c r="G705" s="1"/>
      <c r="H705" s="1"/>
      <c r="J705" s="1"/>
    </row>
    <row r="706" spans="7:10" ht="12.75" customHeight="1" x14ac:dyDescent="0.2">
      <c r="G706" s="1"/>
      <c r="H706" s="1"/>
      <c r="J706" s="1"/>
    </row>
    <row r="707" spans="7:10" ht="12.75" customHeight="1" x14ac:dyDescent="0.2">
      <c r="G707" s="1"/>
      <c r="H707" s="1"/>
      <c r="J707" s="1"/>
    </row>
    <row r="708" spans="7:10" ht="12.75" customHeight="1" x14ac:dyDescent="0.2">
      <c r="G708" s="1"/>
      <c r="H708" s="1"/>
      <c r="J708" s="1"/>
    </row>
    <row r="709" spans="7:10" ht="12.75" customHeight="1" x14ac:dyDescent="0.2">
      <c r="G709" s="1"/>
      <c r="H709" s="1"/>
      <c r="J709" s="1"/>
    </row>
    <row r="710" spans="7:10" ht="12.75" customHeight="1" x14ac:dyDescent="0.2">
      <c r="G710" s="1"/>
      <c r="H710" s="1"/>
      <c r="J710" s="1"/>
    </row>
    <row r="711" spans="7:10" ht="12.75" customHeight="1" x14ac:dyDescent="0.2">
      <c r="G711" s="1"/>
      <c r="H711" s="1"/>
      <c r="J711" s="1"/>
    </row>
    <row r="712" spans="7:10" ht="12.75" customHeight="1" x14ac:dyDescent="0.2">
      <c r="G712" s="1"/>
      <c r="H712" s="1"/>
      <c r="J712" s="1"/>
    </row>
    <row r="713" spans="7:10" ht="12.75" customHeight="1" x14ac:dyDescent="0.2">
      <c r="G713" s="1"/>
      <c r="H713" s="1"/>
      <c r="J713" s="1"/>
    </row>
    <row r="714" spans="7:10" ht="12.75" customHeight="1" x14ac:dyDescent="0.2">
      <c r="G714" s="1"/>
      <c r="H714" s="1"/>
      <c r="J714" s="1"/>
    </row>
    <row r="715" spans="7:10" ht="12.75" customHeight="1" x14ac:dyDescent="0.2">
      <c r="G715" s="1"/>
      <c r="H715" s="1"/>
      <c r="J715" s="1"/>
    </row>
    <row r="716" spans="7:10" ht="12.75" customHeight="1" x14ac:dyDescent="0.2">
      <c r="G716" s="1"/>
      <c r="H716" s="1"/>
      <c r="J716" s="1"/>
    </row>
    <row r="717" spans="7:10" ht="12.75" customHeight="1" x14ac:dyDescent="0.2">
      <c r="G717" s="1"/>
      <c r="H717" s="1"/>
      <c r="J717" s="1"/>
    </row>
    <row r="718" spans="7:10" ht="12.75" customHeight="1" x14ac:dyDescent="0.2">
      <c r="G718" s="1"/>
      <c r="H718" s="1"/>
      <c r="J718" s="1"/>
    </row>
    <row r="719" spans="7:10" ht="12.75" customHeight="1" x14ac:dyDescent="0.2">
      <c r="G719" s="1"/>
      <c r="H719" s="1"/>
      <c r="J719" s="1"/>
    </row>
    <row r="720" spans="7:10" ht="12.75" customHeight="1" x14ac:dyDescent="0.2">
      <c r="G720" s="1"/>
      <c r="H720" s="1"/>
      <c r="J720" s="1"/>
    </row>
    <row r="721" spans="7:10" ht="12.75" customHeight="1" x14ac:dyDescent="0.2">
      <c r="G721" s="1"/>
      <c r="H721" s="1"/>
      <c r="J721" s="1"/>
    </row>
    <row r="722" spans="7:10" ht="12.75" customHeight="1" x14ac:dyDescent="0.2">
      <c r="G722" s="1"/>
      <c r="H722" s="1"/>
      <c r="J722" s="1"/>
    </row>
    <row r="723" spans="7:10" ht="12.75" customHeight="1" x14ac:dyDescent="0.2">
      <c r="G723" s="1"/>
      <c r="H723" s="1"/>
      <c r="J723" s="1"/>
    </row>
    <row r="724" spans="7:10" ht="12.75" customHeight="1" x14ac:dyDescent="0.2">
      <c r="G724" s="1"/>
      <c r="H724" s="1"/>
      <c r="J724" s="1"/>
    </row>
    <row r="725" spans="7:10" ht="12.75" customHeight="1" x14ac:dyDescent="0.2">
      <c r="G725" s="1"/>
      <c r="H725" s="1"/>
      <c r="J725" s="1"/>
    </row>
    <row r="726" spans="7:10" ht="12.75" customHeight="1" x14ac:dyDescent="0.2">
      <c r="G726" s="1"/>
      <c r="H726" s="1"/>
      <c r="J726" s="1"/>
    </row>
    <row r="727" spans="7:10" ht="12.75" customHeight="1" x14ac:dyDescent="0.2">
      <c r="G727" s="1"/>
      <c r="H727" s="1"/>
      <c r="J727" s="1"/>
    </row>
    <row r="728" spans="7:10" ht="12.75" customHeight="1" x14ac:dyDescent="0.2">
      <c r="G728" s="1"/>
      <c r="H728" s="1"/>
      <c r="J728" s="1"/>
    </row>
    <row r="729" spans="7:10" ht="12.75" customHeight="1" x14ac:dyDescent="0.2">
      <c r="G729" s="1"/>
      <c r="H729" s="1"/>
      <c r="J729" s="1"/>
    </row>
    <row r="730" spans="7:10" ht="12.75" customHeight="1" x14ac:dyDescent="0.2">
      <c r="G730" s="1"/>
      <c r="H730" s="1"/>
      <c r="J730" s="1"/>
    </row>
    <row r="731" spans="7:10" ht="12.75" customHeight="1" x14ac:dyDescent="0.2">
      <c r="G731" s="1"/>
      <c r="H731" s="1"/>
      <c r="J731" s="1"/>
    </row>
    <row r="732" spans="7:10" ht="12.75" customHeight="1" x14ac:dyDescent="0.2">
      <c r="G732" s="1"/>
      <c r="H732" s="1"/>
      <c r="J732" s="1"/>
    </row>
    <row r="733" spans="7:10" ht="12.75" customHeight="1" x14ac:dyDescent="0.2">
      <c r="G733" s="1"/>
      <c r="H733" s="1"/>
      <c r="J733" s="1"/>
    </row>
    <row r="734" spans="7:10" ht="12.75" customHeight="1" x14ac:dyDescent="0.2">
      <c r="G734" s="1"/>
      <c r="H734" s="1"/>
      <c r="J734" s="1"/>
    </row>
    <row r="735" spans="7:10" ht="12.75" customHeight="1" x14ac:dyDescent="0.2">
      <c r="G735" s="1"/>
      <c r="H735" s="1"/>
      <c r="J735" s="1"/>
    </row>
    <row r="736" spans="7:10" ht="12.75" customHeight="1" x14ac:dyDescent="0.2">
      <c r="G736" s="1"/>
      <c r="H736" s="1"/>
      <c r="J736" s="1"/>
    </row>
    <row r="737" spans="7:10" ht="12.75" customHeight="1" x14ac:dyDescent="0.2">
      <c r="G737" s="1"/>
      <c r="H737" s="1"/>
      <c r="J737" s="1"/>
    </row>
    <row r="738" spans="7:10" ht="12.75" customHeight="1" x14ac:dyDescent="0.2">
      <c r="G738" s="1"/>
      <c r="H738" s="1"/>
      <c r="J738" s="1"/>
    </row>
    <row r="739" spans="7:10" ht="12.75" customHeight="1" x14ac:dyDescent="0.2">
      <c r="G739" s="1"/>
      <c r="H739" s="1"/>
      <c r="J739" s="1"/>
    </row>
    <row r="740" spans="7:10" ht="12.75" customHeight="1" x14ac:dyDescent="0.2">
      <c r="G740" s="1"/>
      <c r="H740" s="1"/>
      <c r="J740" s="1"/>
    </row>
    <row r="741" spans="7:10" ht="12.75" customHeight="1" x14ac:dyDescent="0.2">
      <c r="G741" s="1"/>
      <c r="H741" s="1"/>
      <c r="J741" s="1"/>
    </row>
    <row r="742" spans="7:10" ht="12.75" customHeight="1" x14ac:dyDescent="0.2">
      <c r="G742" s="1"/>
      <c r="H742" s="1"/>
      <c r="J742" s="1"/>
    </row>
    <row r="743" spans="7:10" ht="12.75" customHeight="1" x14ac:dyDescent="0.2">
      <c r="G743" s="1"/>
      <c r="H743" s="1"/>
      <c r="J743" s="1"/>
    </row>
    <row r="744" spans="7:10" ht="12.75" customHeight="1" x14ac:dyDescent="0.2">
      <c r="G744" s="1"/>
      <c r="H744" s="1"/>
      <c r="J744" s="1"/>
    </row>
    <row r="745" spans="7:10" ht="12.75" customHeight="1" x14ac:dyDescent="0.2">
      <c r="G745" s="1"/>
      <c r="H745" s="1"/>
      <c r="J745" s="1"/>
    </row>
    <row r="746" spans="7:10" ht="12.75" customHeight="1" x14ac:dyDescent="0.2">
      <c r="G746" s="1"/>
      <c r="H746" s="1"/>
      <c r="J746" s="1"/>
    </row>
    <row r="747" spans="7:10" ht="12.75" customHeight="1" x14ac:dyDescent="0.2">
      <c r="G747" s="1"/>
      <c r="H747" s="1"/>
      <c r="J747" s="1"/>
    </row>
    <row r="748" spans="7:10" ht="12.75" customHeight="1" x14ac:dyDescent="0.2">
      <c r="G748" s="1"/>
      <c r="H748" s="1"/>
      <c r="J748" s="1"/>
    </row>
    <row r="749" spans="7:10" ht="12.75" customHeight="1" x14ac:dyDescent="0.2">
      <c r="G749" s="1"/>
      <c r="H749" s="1"/>
      <c r="J749" s="1"/>
    </row>
    <row r="750" spans="7:10" ht="12.75" customHeight="1" x14ac:dyDescent="0.2">
      <c r="G750" s="1"/>
      <c r="H750" s="1"/>
      <c r="J750" s="1"/>
    </row>
    <row r="751" spans="7:10" ht="12.75" customHeight="1" x14ac:dyDescent="0.2">
      <c r="G751" s="1"/>
      <c r="H751" s="1"/>
      <c r="J751" s="1"/>
    </row>
    <row r="752" spans="7:10" ht="12.75" customHeight="1" x14ac:dyDescent="0.2">
      <c r="G752" s="1"/>
      <c r="H752" s="1"/>
      <c r="J752" s="1"/>
    </row>
    <row r="753" spans="7:10" ht="12.75" customHeight="1" x14ac:dyDescent="0.2">
      <c r="G753" s="1"/>
      <c r="H753" s="1"/>
      <c r="J753" s="1"/>
    </row>
    <row r="754" spans="7:10" ht="12.75" customHeight="1" x14ac:dyDescent="0.2">
      <c r="G754" s="1"/>
      <c r="H754" s="1"/>
      <c r="J754" s="1"/>
    </row>
    <row r="755" spans="7:10" ht="12.75" customHeight="1" x14ac:dyDescent="0.2">
      <c r="G755" s="1"/>
      <c r="H755" s="1"/>
      <c r="J755" s="1"/>
    </row>
    <row r="756" spans="7:10" ht="12.75" customHeight="1" x14ac:dyDescent="0.2">
      <c r="G756" s="1"/>
      <c r="H756" s="1"/>
      <c r="J756" s="1"/>
    </row>
    <row r="757" spans="7:10" ht="12.75" customHeight="1" x14ac:dyDescent="0.2">
      <c r="G757" s="1"/>
      <c r="H757" s="1"/>
      <c r="J757" s="1"/>
    </row>
    <row r="758" spans="7:10" ht="12.75" customHeight="1" x14ac:dyDescent="0.2">
      <c r="G758" s="1"/>
      <c r="H758" s="1"/>
      <c r="J758" s="1"/>
    </row>
    <row r="759" spans="7:10" ht="12.75" customHeight="1" x14ac:dyDescent="0.2">
      <c r="G759" s="1"/>
      <c r="H759" s="1"/>
      <c r="J759" s="1"/>
    </row>
    <row r="760" spans="7:10" ht="12.75" customHeight="1" x14ac:dyDescent="0.2">
      <c r="G760" s="1"/>
      <c r="H760" s="1"/>
      <c r="J760" s="1"/>
    </row>
    <row r="761" spans="7:10" ht="12.75" customHeight="1" x14ac:dyDescent="0.2">
      <c r="G761" s="1"/>
      <c r="H761" s="1"/>
      <c r="J761" s="1"/>
    </row>
    <row r="762" spans="7:10" ht="12.75" customHeight="1" x14ac:dyDescent="0.2">
      <c r="G762" s="1"/>
      <c r="H762" s="1"/>
      <c r="J762" s="1"/>
    </row>
    <row r="763" spans="7:10" ht="12.75" customHeight="1" x14ac:dyDescent="0.2">
      <c r="G763" s="1"/>
      <c r="H763" s="1"/>
      <c r="J763" s="1"/>
    </row>
    <row r="764" spans="7:10" ht="12.75" customHeight="1" x14ac:dyDescent="0.2">
      <c r="G764" s="1"/>
      <c r="H764" s="1"/>
      <c r="J764" s="1"/>
    </row>
    <row r="765" spans="7:10" ht="12.75" customHeight="1" x14ac:dyDescent="0.2">
      <c r="G765" s="1"/>
      <c r="H765" s="1"/>
      <c r="J765" s="1"/>
    </row>
    <row r="766" spans="7:10" ht="12.75" customHeight="1" x14ac:dyDescent="0.2">
      <c r="G766" s="1"/>
      <c r="H766" s="1"/>
      <c r="J766" s="1"/>
    </row>
    <row r="767" spans="7:10" ht="12.75" customHeight="1" x14ac:dyDescent="0.2">
      <c r="G767" s="1"/>
      <c r="H767" s="1"/>
      <c r="J767" s="1"/>
    </row>
    <row r="768" spans="7:10" ht="12.75" customHeight="1" x14ac:dyDescent="0.2">
      <c r="G768" s="1"/>
      <c r="H768" s="1"/>
      <c r="J768" s="1"/>
    </row>
    <row r="769" spans="7:10" ht="12.75" customHeight="1" x14ac:dyDescent="0.2">
      <c r="G769" s="1"/>
      <c r="H769" s="1"/>
      <c r="J769" s="1"/>
    </row>
    <row r="770" spans="7:10" ht="12.75" customHeight="1" x14ac:dyDescent="0.2">
      <c r="G770" s="1"/>
      <c r="H770" s="1"/>
      <c r="J770" s="1"/>
    </row>
    <row r="771" spans="7:10" ht="12.75" customHeight="1" x14ac:dyDescent="0.2">
      <c r="G771" s="1"/>
      <c r="H771" s="1"/>
      <c r="J771" s="1"/>
    </row>
    <row r="772" spans="7:10" ht="12.75" customHeight="1" x14ac:dyDescent="0.2">
      <c r="G772" s="1"/>
      <c r="H772" s="1"/>
      <c r="J772" s="1"/>
    </row>
    <row r="773" spans="7:10" ht="12.75" customHeight="1" x14ac:dyDescent="0.2">
      <c r="G773" s="1"/>
      <c r="H773" s="1"/>
      <c r="J773" s="1"/>
    </row>
    <row r="774" spans="7:10" ht="12.75" customHeight="1" x14ac:dyDescent="0.2">
      <c r="G774" s="1"/>
      <c r="H774" s="1"/>
      <c r="J774" s="1"/>
    </row>
    <row r="775" spans="7:10" ht="12.75" customHeight="1" x14ac:dyDescent="0.2">
      <c r="G775" s="1"/>
      <c r="H775" s="1"/>
      <c r="J775" s="1"/>
    </row>
    <row r="776" spans="7:10" ht="12.75" customHeight="1" x14ac:dyDescent="0.2">
      <c r="G776" s="1"/>
      <c r="H776" s="1"/>
      <c r="J776" s="1"/>
    </row>
    <row r="777" spans="7:10" ht="12.75" customHeight="1" x14ac:dyDescent="0.2">
      <c r="G777" s="1"/>
      <c r="H777" s="1"/>
      <c r="J777" s="1"/>
    </row>
    <row r="778" spans="7:10" ht="12.75" customHeight="1" x14ac:dyDescent="0.2">
      <c r="G778" s="1"/>
      <c r="H778" s="1"/>
      <c r="J778" s="1"/>
    </row>
    <row r="779" spans="7:10" ht="12.75" customHeight="1" x14ac:dyDescent="0.2">
      <c r="G779" s="1"/>
      <c r="H779" s="1"/>
      <c r="J779" s="1"/>
    </row>
    <row r="780" spans="7:10" ht="12.75" customHeight="1" x14ac:dyDescent="0.2">
      <c r="G780" s="1"/>
      <c r="H780" s="1"/>
      <c r="J780" s="1"/>
    </row>
    <row r="781" spans="7:10" ht="12.75" customHeight="1" x14ac:dyDescent="0.2">
      <c r="G781" s="1"/>
      <c r="H781" s="1"/>
      <c r="J781" s="1"/>
    </row>
    <row r="782" spans="7:10" ht="12.75" customHeight="1" x14ac:dyDescent="0.2">
      <c r="G782" s="1"/>
      <c r="H782" s="1"/>
      <c r="J782" s="1"/>
    </row>
    <row r="783" spans="7:10" ht="12.75" customHeight="1" x14ac:dyDescent="0.2">
      <c r="G783" s="1"/>
      <c r="H783" s="1"/>
      <c r="J783" s="1"/>
    </row>
    <row r="784" spans="7:10" ht="12.75" customHeight="1" x14ac:dyDescent="0.2">
      <c r="G784" s="1"/>
      <c r="H784" s="1"/>
      <c r="J784" s="1"/>
    </row>
    <row r="785" spans="7:10" ht="12.75" customHeight="1" x14ac:dyDescent="0.2">
      <c r="G785" s="1"/>
      <c r="H785" s="1"/>
      <c r="J785" s="1"/>
    </row>
    <row r="786" spans="7:10" ht="12.75" customHeight="1" x14ac:dyDescent="0.2">
      <c r="G786" s="1"/>
      <c r="H786" s="1"/>
      <c r="J786" s="1"/>
    </row>
    <row r="787" spans="7:10" ht="12.75" customHeight="1" x14ac:dyDescent="0.2">
      <c r="G787" s="1"/>
      <c r="H787" s="1"/>
      <c r="J787" s="1"/>
    </row>
    <row r="788" spans="7:10" ht="12.75" customHeight="1" x14ac:dyDescent="0.2">
      <c r="G788" s="1"/>
      <c r="H788" s="1"/>
      <c r="J788" s="1"/>
    </row>
    <row r="789" spans="7:10" ht="12.75" customHeight="1" x14ac:dyDescent="0.2">
      <c r="G789" s="1"/>
      <c r="H789" s="1"/>
      <c r="J789" s="1"/>
    </row>
    <row r="790" spans="7:10" ht="12.75" customHeight="1" x14ac:dyDescent="0.2">
      <c r="G790" s="1"/>
      <c r="H790" s="1"/>
      <c r="J790" s="1"/>
    </row>
    <row r="791" spans="7:10" ht="12.75" customHeight="1" x14ac:dyDescent="0.2">
      <c r="G791" s="1"/>
      <c r="H791" s="1"/>
      <c r="J791" s="1"/>
    </row>
    <row r="792" spans="7:10" ht="12.75" customHeight="1" x14ac:dyDescent="0.2">
      <c r="G792" s="1"/>
      <c r="H792" s="1"/>
      <c r="J792" s="1"/>
    </row>
    <row r="793" spans="7:10" ht="12.75" customHeight="1" x14ac:dyDescent="0.2">
      <c r="G793" s="1"/>
      <c r="H793" s="1"/>
      <c r="J793" s="1"/>
    </row>
    <row r="794" spans="7:10" ht="12.75" customHeight="1" x14ac:dyDescent="0.2">
      <c r="G794" s="1"/>
      <c r="H794" s="1"/>
      <c r="J794" s="1"/>
    </row>
    <row r="795" spans="7:10" ht="12.75" customHeight="1" x14ac:dyDescent="0.2">
      <c r="G795" s="1"/>
      <c r="H795" s="1"/>
      <c r="J795" s="1"/>
    </row>
    <row r="796" spans="7:10" ht="12.75" customHeight="1" x14ac:dyDescent="0.2">
      <c r="G796" s="1"/>
      <c r="H796" s="1"/>
      <c r="J796" s="1"/>
    </row>
    <row r="797" spans="7:10" ht="12.75" customHeight="1" x14ac:dyDescent="0.2">
      <c r="G797" s="1"/>
      <c r="H797" s="1"/>
      <c r="J797" s="1"/>
    </row>
    <row r="798" spans="7:10" ht="12.75" customHeight="1" x14ac:dyDescent="0.2">
      <c r="G798" s="1"/>
      <c r="H798" s="1"/>
      <c r="J798" s="1"/>
    </row>
    <row r="799" spans="7:10" ht="12.75" customHeight="1" x14ac:dyDescent="0.2">
      <c r="G799" s="1"/>
      <c r="H799" s="1"/>
      <c r="J799" s="1"/>
    </row>
    <row r="800" spans="7:10" ht="12.75" customHeight="1" x14ac:dyDescent="0.2">
      <c r="G800" s="1"/>
      <c r="H800" s="1"/>
      <c r="J800" s="1"/>
    </row>
    <row r="801" spans="7:10" ht="12.75" customHeight="1" x14ac:dyDescent="0.2">
      <c r="G801" s="1"/>
      <c r="H801" s="1"/>
      <c r="J801" s="1"/>
    </row>
    <row r="802" spans="7:10" ht="12.75" customHeight="1" x14ac:dyDescent="0.2">
      <c r="G802" s="1"/>
      <c r="H802" s="1"/>
      <c r="J802" s="1"/>
    </row>
    <row r="803" spans="7:10" ht="12.75" customHeight="1" x14ac:dyDescent="0.2">
      <c r="G803" s="1"/>
      <c r="H803" s="1"/>
      <c r="J803" s="1"/>
    </row>
    <row r="804" spans="7:10" ht="12.75" customHeight="1" x14ac:dyDescent="0.2">
      <c r="G804" s="1"/>
      <c r="H804" s="1"/>
      <c r="J804" s="1"/>
    </row>
    <row r="805" spans="7:10" ht="12.75" customHeight="1" x14ac:dyDescent="0.2">
      <c r="G805" s="1"/>
      <c r="H805" s="1"/>
      <c r="J805" s="1"/>
    </row>
    <row r="806" spans="7:10" ht="12.75" customHeight="1" x14ac:dyDescent="0.2">
      <c r="G806" s="1"/>
      <c r="H806" s="1"/>
      <c r="J806" s="1"/>
    </row>
    <row r="807" spans="7:10" ht="12.75" customHeight="1" x14ac:dyDescent="0.2">
      <c r="G807" s="1"/>
      <c r="H807" s="1"/>
      <c r="J807" s="1"/>
    </row>
    <row r="808" spans="7:10" ht="12.75" customHeight="1" x14ac:dyDescent="0.2">
      <c r="G808" s="1"/>
      <c r="H808" s="1"/>
      <c r="J808" s="1"/>
    </row>
    <row r="809" spans="7:10" ht="12.75" customHeight="1" x14ac:dyDescent="0.2">
      <c r="G809" s="1"/>
      <c r="H809" s="1"/>
      <c r="J809" s="1"/>
    </row>
    <row r="810" spans="7:10" ht="12.75" customHeight="1" x14ac:dyDescent="0.2">
      <c r="G810" s="1"/>
      <c r="H810" s="1"/>
      <c r="J810" s="1"/>
    </row>
    <row r="811" spans="7:10" ht="12.75" customHeight="1" x14ac:dyDescent="0.2">
      <c r="G811" s="1"/>
      <c r="H811" s="1"/>
      <c r="J811" s="1"/>
    </row>
    <row r="812" spans="7:10" ht="12.75" customHeight="1" x14ac:dyDescent="0.2">
      <c r="G812" s="1"/>
      <c r="H812" s="1"/>
      <c r="J812" s="1"/>
    </row>
    <row r="813" spans="7:10" ht="12.75" customHeight="1" x14ac:dyDescent="0.2">
      <c r="G813" s="1"/>
      <c r="H813" s="1"/>
      <c r="J813" s="1"/>
    </row>
    <row r="814" spans="7:10" ht="12.75" customHeight="1" x14ac:dyDescent="0.2">
      <c r="G814" s="1"/>
      <c r="H814" s="1"/>
      <c r="J814" s="1"/>
    </row>
    <row r="815" spans="7:10" ht="12.75" customHeight="1" x14ac:dyDescent="0.2">
      <c r="G815" s="1"/>
      <c r="H815" s="1"/>
      <c r="J815" s="1"/>
    </row>
    <row r="816" spans="7:10" ht="12.75" customHeight="1" x14ac:dyDescent="0.2">
      <c r="G816" s="1"/>
      <c r="H816" s="1"/>
      <c r="J816" s="1"/>
    </row>
    <row r="817" spans="7:10" ht="12.75" customHeight="1" x14ac:dyDescent="0.2">
      <c r="G817" s="1"/>
      <c r="H817" s="1"/>
      <c r="J817" s="1"/>
    </row>
    <row r="818" spans="7:10" ht="12.75" customHeight="1" x14ac:dyDescent="0.2">
      <c r="G818" s="1"/>
      <c r="H818" s="1"/>
      <c r="J818" s="1"/>
    </row>
    <row r="819" spans="7:10" ht="12.75" customHeight="1" x14ac:dyDescent="0.2">
      <c r="G819" s="1"/>
      <c r="H819" s="1"/>
      <c r="J819" s="1"/>
    </row>
    <row r="820" spans="7:10" ht="12.75" customHeight="1" x14ac:dyDescent="0.2">
      <c r="G820" s="1"/>
      <c r="H820" s="1"/>
      <c r="J820" s="1"/>
    </row>
    <row r="821" spans="7:10" ht="12.75" customHeight="1" x14ac:dyDescent="0.2">
      <c r="G821" s="1"/>
      <c r="H821" s="1"/>
      <c r="J821" s="1"/>
    </row>
    <row r="822" spans="7:10" ht="12.75" customHeight="1" x14ac:dyDescent="0.2">
      <c r="G822" s="1"/>
      <c r="H822" s="1"/>
      <c r="J822" s="1"/>
    </row>
    <row r="823" spans="7:10" ht="12.75" customHeight="1" x14ac:dyDescent="0.2">
      <c r="G823" s="1"/>
      <c r="H823" s="1"/>
      <c r="J823" s="1"/>
    </row>
    <row r="824" spans="7:10" ht="12.75" customHeight="1" x14ac:dyDescent="0.2">
      <c r="G824" s="1"/>
      <c r="H824" s="1"/>
      <c r="J824" s="1"/>
    </row>
    <row r="825" spans="7:10" ht="12.75" customHeight="1" x14ac:dyDescent="0.2">
      <c r="G825" s="1"/>
      <c r="H825" s="1"/>
      <c r="J825" s="1"/>
    </row>
    <row r="826" spans="7:10" ht="12.75" customHeight="1" x14ac:dyDescent="0.2">
      <c r="G826" s="1"/>
      <c r="H826" s="1"/>
      <c r="J826" s="1"/>
    </row>
    <row r="827" spans="7:10" ht="12.75" customHeight="1" x14ac:dyDescent="0.2">
      <c r="G827" s="1"/>
      <c r="H827" s="1"/>
      <c r="J827" s="1"/>
    </row>
    <row r="828" spans="7:10" ht="12.75" customHeight="1" x14ac:dyDescent="0.2">
      <c r="G828" s="1"/>
      <c r="H828" s="1"/>
      <c r="J828" s="1"/>
    </row>
    <row r="829" spans="7:10" ht="12.75" customHeight="1" x14ac:dyDescent="0.2">
      <c r="G829" s="1"/>
      <c r="H829" s="1"/>
      <c r="J829" s="1"/>
    </row>
    <row r="830" spans="7:10" ht="12.75" customHeight="1" x14ac:dyDescent="0.2">
      <c r="G830" s="1"/>
      <c r="H830" s="1"/>
      <c r="J830" s="1"/>
    </row>
    <row r="831" spans="7:10" ht="12.75" customHeight="1" x14ac:dyDescent="0.2">
      <c r="G831" s="1"/>
      <c r="H831" s="1"/>
      <c r="J831" s="1"/>
    </row>
    <row r="832" spans="7:10" ht="12.75" customHeight="1" x14ac:dyDescent="0.2">
      <c r="G832" s="1"/>
      <c r="H832" s="1"/>
      <c r="J832" s="1"/>
    </row>
    <row r="833" spans="7:10" ht="12.75" customHeight="1" x14ac:dyDescent="0.2">
      <c r="G833" s="1"/>
      <c r="H833" s="1"/>
      <c r="J833" s="1"/>
    </row>
    <row r="834" spans="7:10" ht="12.75" customHeight="1" x14ac:dyDescent="0.2">
      <c r="G834" s="1"/>
      <c r="H834" s="1"/>
      <c r="J834" s="1"/>
    </row>
    <row r="835" spans="7:10" ht="12.75" customHeight="1" x14ac:dyDescent="0.2">
      <c r="G835" s="1"/>
      <c r="H835" s="1"/>
      <c r="J835" s="1"/>
    </row>
    <row r="836" spans="7:10" ht="12.75" customHeight="1" x14ac:dyDescent="0.2">
      <c r="G836" s="1"/>
      <c r="H836" s="1"/>
      <c r="J836" s="1"/>
    </row>
    <row r="837" spans="7:10" ht="12.75" customHeight="1" x14ac:dyDescent="0.2">
      <c r="G837" s="1"/>
      <c r="H837" s="1"/>
      <c r="J837" s="1"/>
    </row>
    <row r="838" spans="7:10" ht="12.75" customHeight="1" x14ac:dyDescent="0.2">
      <c r="G838" s="1"/>
      <c r="H838" s="1"/>
      <c r="J838" s="1"/>
    </row>
    <row r="839" spans="7:10" ht="12.75" customHeight="1" x14ac:dyDescent="0.2">
      <c r="G839" s="1"/>
      <c r="H839" s="1"/>
      <c r="J839" s="1"/>
    </row>
    <row r="840" spans="7:10" ht="12.75" customHeight="1" x14ac:dyDescent="0.2">
      <c r="G840" s="1"/>
      <c r="H840" s="1"/>
      <c r="J840" s="1"/>
    </row>
    <row r="841" spans="7:10" ht="12.75" customHeight="1" x14ac:dyDescent="0.2">
      <c r="G841" s="1"/>
      <c r="H841" s="1"/>
      <c r="J841" s="1"/>
    </row>
    <row r="842" spans="7:10" ht="12.75" customHeight="1" x14ac:dyDescent="0.2">
      <c r="G842" s="1"/>
      <c r="H842" s="1"/>
      <c r="J842" s="1"/>
    </row>
    <row r="843" spans="7:10" ht="12.75" customHeight="1" x14ac:dyDescent="0.2">
      <c r="G843" s="1"/>
      <c r="H843" s="1"/>
      <c r="J843" s="1"/>
    </row>
    <row r="844" spans="7:10" ht="12.75" customHeight="1" x14ac:dyDescent="0.2">
      <c r="G844" s="1"/>
      <c r="H844" s="1"/>
      <c r="J844" s="1"/>
    </row>
    <row r="845" spans="7:10" ht="12.75" customHeight="1" x14ac:dyDescent="0.2">
      <c r="G845" s="1"/>
      <c r="H845" s="1"/>
      <c r="J845" s="1"/>
    </row>
    <row r="846" spans="7:10" ht="12.75" customHeight="1" x14ac:dyDescent="0.2">
      <c r="G846" s="1"/>
      <c r="H846" s="1"/>
      <c r="J846" s="1"/>
    </row>
    <row r="847" spans="7:10" ht="12.75" customHeight="1" x14ac:dyDescent="0.2">
      <c r="G847" s="1"/>
      <c r="H847" s="1"/>
      <c r="J847" s="1"/>
    </row>
    <row r="848" spans="7:10" ht="12.75" customHeight="1" x14ac:dyDescent="0.2">
      <c r="G848" s="1"/>
      <c r="H848" s="1"/>
      <c r="J848" s="1"/>
    </row>
    <row r="849" spans="7:10" ht="12.75" customHeight="1" x14ac:dyDescent="0.2">
      <c r="G849" s="1"/>
      <c r="H849" s="1"/>
      <c r="J849" s="1"/>
    </row>
    <row r="850" spans="7:10" ht="12.75" customHeight="1" x14ac:dyDescent="0.2">
      <c r="G850" s="1"/>
      <c r="H850" s="1"/>
      <c r="J850" s="1"/>
    </row>
    <row r="851" spans="7:10" ht="12.75" customHeight="1" x14ac:dyDescent="0.2">
      <c r="G851" s="1"/>
      <c r="H851" s="1"/>
      <c r="J851" s="1"/>
    </row>
    <row r="852" spans="7:10" ht="12.75" customHeight="1" x14ac:dyDescent="0.2">
      <c r="G852" s="1"/>
      <c r="H852" s="1"/>
      <c r="J852" s="1"/>
    </row>
    <row r="853" spans="7:10" ht="12.75" customHeight="1" x14ac:dyDescent="0.2">
      <c r="G853" s="1"/>
      <c r="H853" s="1"/>
      <c r="J853" s="1"/>
    </row>
    <row r="854" spans="7:10" ht="12.75" customHeight="1" x14ac:dyDescent="0.2">
      <c r="G854" s="1"/>
      <c r="H854" s="1"/>
      <c r="J854" s="1"/>
    </row>
    <row r="855" spans="7:10" ht="12.75" customHeight="1" x14ac:dyDescent="0.2">
      <c r="G855" s="1"/>
      <c r="H855" s="1"/>
      <c r="J855" s="1"/>
    </row>
    <row r="856" spans="7:10" ht="12.75" customHeight="1" x14ac:dyDescent="0.2">
      <c r="G856" s="1"/>
      <c r="H856" s="1"/>
      <c r="J856" s="1"/>
    </row>
    <row r="857" spans="7:10" ht="12.75" customHeight="1" x14ac:dyDescent="0.2">
      <c r="G857" s="1"/>
      <c r="H857" s="1"/>
      <c r="J857" s="1"/>
    </row>
    <row r="858" spans="7:10" ht="12.75" customHeight="1" x14ac:dyDescent="0.2">
      <c r="G858" s="1"/>
      <c r="H858" s="1"/>
      <c r="J858" s="1"/>
    </row>
    <row r="859" spans="7:10" ht="12.75" customHeight="1" x14ac:dyDescent="0.2">
      <c r="G859" s="1"/>
      <c r="H859" s="1"/>
      <c r="J859" s="1"/>
    </row>
    <row r="860" spans="7:10" ht="12.75" customHeight="1" x14ac:dyDescent="0.2">
      <c r="G860" s="1"/>
      <c r="H860" s="1"/>
      <c r="J860" s="1"/>
    </row>
    <row r="861" spans="7:10" ht="12.75" customHeight="1" x14ac:dyDescent="0.2">
      <c r="G861" s="1"/>
      <c r="H861" s="1"/>
      <c r="J861" s="1"/>
    </row>
    <row r="862" spans="7:10" ht="12.75" customHeight="1" x14ac:dyDescent="0.2">
      <c r="G862" s="1"/>
      <c r="H862" s="1"/>
      <c r="J862" s="1"/>
    </row>
    <row r="863" spans="7:10" ht="12.75" customHeight="1" x14ac:dyDescent="0.2">
      <c r="G863" s="1"/>
      <c r="H863" s="1"/>
      <c r="J863" s="1"/>
    </row>
    <row r="864" spans="7:10" ht="12.75" customHeight="1" x14ac:dyDescent="0.2">
      <c r="G864" s="1"/>
      <c r="H864" s="1"/>
      <c r="J864" s="1"/>
    </row>
    <row r="865" spans="7:10" ht="12.75" customHeight="1" x14ac:dyDescent="0.2">
      <c r="G865" s="1"/>
      <c r="H865" s="1"/>
      <c r="J865" s="1"/>
    </row>
    <row r="866" spans="7:10" ht="12.75" customHeight="1" x14ac:dyDescent="0.2">
      <c r="G866" s="1"/>
      <c r="H866" s="1"/>
      <c r="J866" s="1"/>
    </row>
    <row r="867" spans="7:10" ht="12.75" customHeight="1" x14ac:dyDescent="0.2">
      <c r="G867" s="1"/>
      <c r="H867" s="1"/>
      <c r="J867" s="1"/>
    </row>
    <row r="868" spans="7:10" ht="12.75" customHeight="1" x14ac:dyDescent="0.2">
      <c r="G868" s="1"/>
      <c r="H868" s="1"/>
      <c r="J868" s="1"/>
    </row>
    <row r="869" spans="7:10" ht="12.75" customHeight="1" x14ac:dyDescent="0.2">
      <c r="G869" s="1"/>
      <c r="H869" s="1"/>
      <c r="J869" s="1"/>
    </row>
    <row r="870" spans="7:10" ht="12.75" customHeight="1" x14ac:dyDescent="0.2">
      <c r="G870" s="1"/>
      <c r="H870" s="1"/>
      <c r="J870" s="1"/>
    </row>
    <row r="871" spans="7:10" ht="12.75" customHeight="1" x14ac:dyDescent="0.2">
      <c r="G871" s="1"/>
      <c r="H871" s="1"/>
      <c r="J871" s="1"/>
    </row>
    <row r="872" spans="7:10" ht="12.75" customHeight="1" x14ac:dyDescent="0.2">
      <c r="G872" s="1"/>
      <c r="H872" s="1"/>
      <c r="J872" s="1"/>
    </row>
    <row r="873" spans="7:10" ht="12.75" customHeight="1" x14ac:dyDescent="0.2">
      <c r="G873" s="1"/>
      <c r="H873" s="1"/>
      <c r="J873" s="1"/>
    </row>
    <row r="874" spans="7:10" ht="12.75" customHeight="1" x14ac:dyDescent="0.2">
      <c r="G874" s="1"/>
      <c r="H874" s="1"/>
      <c r="J874" s="1"/>
    </row>
    <row r="875" spans="7:10" ht="12.75" customHeight="1" x14ac:dyDescent="0.2">
      <c r="G875" s="1"/>
      <c r="H875" s="1"/>
      <c r="J875" s="1"/>
    </row>
    <row r="876" spans="7:10" ht="12.75" customHeight="1" x14ac:dyDescent="0.2">
      <c r="G876" s="1"/>
      <c r="H876" s="1"/>
      <c r="J876" s="1"/>
    </row>
    <row r="877" spans="7:10" ht="12.75" customHeight="1" x14ac:dyDescent="0.2">
      <c r="G877" s="1"/>
      <c r="H877" s="1"/>
      <c r="J877" s="1"/>
    </row>
    <row r="878" spans="7:10" ht="12.75" customHeight="1" x14ac:dyDescent="0.2">
      <c r="G878" s="1"/>
      <c r="H878" s="1"/>
      <c r="J878" s="1"/>
    </row>
    <row r="879" spans="7:10" ht="12.75" customHeight="1" x14ac:dyDescent="0.2">
      <c r="G879" s="1"/>
      <c r="H879" s="1"/>
      <c r="J879" s="1"/>
    </row>
    <row r="880" spans="7:10" ht="12.75" customHeight="1" x14ac:dyDescent="0.2">
      <c r="G880" s="1"/>
      <c r="H880" s="1"/>
      <c r="J880" s="1"/>
    </row>
    <row r="881" spans="7:10" ht="12.75" customHeight="1" x14ac:dyDescent="0.2">
      <c r="G881" s="1"/>
      <c r="H881" s="1"/>
      <c r="J881" s="1"/>
    </row>
    <row r="882" spans="7:10" ht="12.75" customHeight="1" x14ac:dyDescent="0.2">
      <c r="G882" s="1"/>
      <c r="H882" s="1"/>
      <c r="J882" s="1"/>
    </row>
    <row r="883" spans="7:10" ht="12.75" customHeight="1" x14ac:dyDescent="0.2">
      <c r="G883" s="1"/>
      <c r="H883" s="1"/>
      <c r="J883" s="1"/>
    </row>
    <row r="884" spans="7:10" ht="12.75" customHeight="1" x14ac:dyDescent="0.2">
      <c r="G884" s="1"/>
      <c r="H884" s="1"/>
      <c r="J884" s="1"/>
    </row>
    <row r="885" spans="7:10" ht="12.75" customHeight="1" x14ac:dyDescent="0.2">
      <c r="G885" s="1"/>
      <c r="H885" s="1"/>
      <c r="J885" s="1"/>
    </row>
    <row r="886" spans="7:10" ht="12.75" customHeight="1" x14ac:dyDescent="0.2">
      <c r="G886" s="1"/>
      <c r="H886" s="1"/>
      <c r="J886" s="1"/>
    </row>
    <row r="887" spans="7:10" ht="12.75" customHeight="1" x14ac:dyDescent="0.2">
      <c r="G887" s="1"/>
      <c r="H887" s="1"/>
      <c r="J887" s="1"/>
    </row>
    <row r="888" spans="7:10" ht="12.75" customHeight="1" x14ac:dyDescent="0.2">
      <c r="G888" s="1"/>
      <c r="H888" s="1"/>
      <c r="J888" s="1"/>
    </row>
    <row r="889" spans="7:10" ht="12.75" customHeight="1" x14ac:dyDescent="0.2">
      <c r="G889" s="1"/>
      <c r="H889" s="1"/>
      <c r="J889" s="1"/>
    </row>
    <row r="890" spans="7:10" ht="12.75" customHeight="1" x14ac:dyDescent="0.2">
      <c r="G890" s="1"/>
      <c r="H890" s="1"/>
      <c r="J890" s="1"/>
    </row>
    <row r="891" spans="7:10" ht="12.75" customHeight="1" x14ac:dyDescent="0.2">
      <c r="G891" s="1"/>
      <c r="H891" s="1"/>
      <c r="J891" s="1"/>
    </row>
    <row r="892" spans="7:10" ht="12.75" customHeight="1" x14ac:dyDescent="0.2">
      <c r="G892" s="1"/>
      <c r="H892" s="1"/>
      <c r="J892" s="1"/>
    </row>
    <row r="893" spans="7:10" ht="12.75" customHeight="1" x14ac:dyDescent="0.2">
      <c r="G893" s="1"/>
      <c r="H893" s="1"/>
      <c r="J893" s="1"/>
    </row>
    <row r="894" spans="7:10" ht="12.75" customHeight="1" x14ac:dyDescent="0.2">
      <c r="G894" s="1"/>
      <c r="H894" s="1"/>
      <c r="J894" s="1"/>
    </row>
    <row r="895" spans="7:10" ht="12.75" customHeight="1" x14ac:dyDescent="0.2">
      <c r="G895" s="1"/>
      <c r="H895" s="1"/>
      <c r="J895" s="1"/>
    </row>
    <row r="896" spans="7:10" ht="12.75" customHeight="1" x14ac:dyDescent="0.2">
      <c r="G896" s="1"/>
      <c r="H896" s="1"/>
      <c r="J896" s="1"/>
    </row>
    <row r="897" spans="7:10" ht="12.75" customHeight="1" x14ac:dyDescent="0.2">
      <c r="G897" s="1"/>
      <c r="H897" s="1"/>
      <c r="J897" s="1"/>
    </row>
    <row r="898" spans="7:10" ht="12.75" customHeight="1" x14ac:dyDescent="0.2">
      <c r="G898" s="1"/>
      <c r="H898" s="1"/>
      <c r="J898" s="1"/>
    </row>
    <row r="899" spans="7:10" ht="12.75" customHeight="1" x14ac:dyDescent="0.2">
      <c r="G899" s="1"/>
      <c r="H899" s="1"/>
      <c r="J899" s="1"/>
    </row>
    <row r="900" spans="7:10" ht="12.75" customHeight="1" x14ac:dyDescent="0.2">
      <c r="G900" s="1"/>
      <c r="H900" s="1"/>
      <c r="J900" s="1"/>
    </row>
    <row r="901" spans="7:10" ht="12.75" customHeight="1" x14ac:dyDescent="0.2">
      <c r="G901" s="1"/>
      <c r="H901" s="1"/>
      <c r="J901" s="1"/>
    </row>
    <row r="902" spans="7:10" ht="12.75" customHeight="1" x14ac:dyDescent="0.2">
      <c r="G902" s="1"/>
      <c r="H902" s="1"/>
      <c r="J902" s="1"/>
    </row>
    <row r="903" spans="7:10" ht="12.75" customHeight="1" x14ac:dyDescent="0.2">
      <c r="G903" s="1"/>
      <c r="H903" s="1"/>
      <c r="J903" s="1"/>
    </row>
    <row r="904" spans="7:10" ht="12.75" customHeight="1" x14ac:dyDescent="0.2">
      <c r="G904" s="1"/>
      <c r="H904" s="1"/>
      <c r="J904" s="1"/>
    </row>
    <row r="905" spans="7:10" ht="12.75" customHeight="1" x14ac:dyDescent="0.2">
      <c r="G905" s="1"/>
      <c r="H905" s="1"/>
      <c r="J905" s="1"/>
    </row>
    <row r="906" spans="7:10" ht="12.75" customHeight="1" x14ac:dyDescent="0.2">
      <c r="G906" s="1"/>
      <c r="H906" s="1"/>
      <c r="J906" s="1"/>
    </row>
    <row r="907" spans="7:10" ht="12.75" customHeight="1" x14ac:dyDescent="0.2">
      <c r="G907" s="1"/>
      <c r="H907" s="1"/>
      <c r="J907" s="1"/>
    </row>
    <row r="908" spans="7:10" ht="12.75" customHeight="1" x14ac:dyDescent="0.2">
      <c r="G908" s="1"/>
      <c r="H908" s="1"/>
      <c r="J908" s="1"/>
    </row>
    <row r="909" spans="7:10" ht="12.75" customHeight="1" x14ac:dyDescent="0.2">
      <c r="G909" s="1"/>
      <c r="H909" s="1"/>
      <c r="J909" s="1"/>
    </row>
    <row r="910" spans="7:10" ht="12.75" customHeight="1" x14ac:dyDescent="0.2">
      <c r="G910" s="1"/>
      <c r="H910" s="1"/>
      <c r="J910" s="1"/>
    </row>
    <row r="911" spans="7:10" ht="12.75" customHeight="1" x14ac:dyDescent="0.2">
      <c r="G911" s="1"/>
      <c r="H911" s="1"/>
      <c r="J911" s="1"/>
    </row>
    <row r="912" spans="7:10" ht="12.75" customHeight="1" x14ac:dyDescent="0.2">
      <c r="G912" s="1"/>
      <c r="H912" s="1"/>
      <c r="J912" s="1"/>
    </row>
    <row r="913" spans="7:10" ht="12.75" customHeight="1" x14ac:dyDescent="0.2">
      <c r="G913" s="1"/>
      <c r="H913" s="1"/>
      <c r="J913" s="1"/>
    </row>
    <row r="914" spans="7:10" ht="12.75" customHeight="1" x14ac:dyDescent="0.2">
      <c r="G914" s="1"/>
      <c r="H914" s="1"/>
      <c r="J914" s="1"/>
    </row>
    <row r="915" spans="7:10" ht="12.75" customHeight="1" x14ac:dyDescent="0.2">
      <c r="G915" s="1"/>
      <c r="H915" s="1"/>
      <c r="J915" s="1"/>
    </row>
    <row r="916" spans="7:10" ht="12.75" customHeight="1" x14ac:dyDescent="0.2">
      <c r="G916" s="1"/>
      <c r="H916" s="1"/>
      <c r="J916" s="1"/>
    </row>
    <row r="917" spans="7:10" ht="12.75" customHeight="1" x14ac:dyDescent="0.2">
      <c r="G917" s="1"/>
      <c r="H917" s="1"/>
      <c r="J917" s="1"/>
    </row>
    <row r="918" spans="7:10" ht="12.75" customHeight="1" x14ac:dyDescent="0.2">
      <c r="G918" s="1"/>
      <c r="H918" s="1"/>
      <c r="J918" s="1"/>
    </row>
    <row r="919" spans="7:10" ht="12.75" customHeight="1" x14ac:dyDescent="0.2">
      <c r="G919" s="1"/>
      <c r="H919" s="1"/>
      <c r="J919" s="1"/>
    </row>
    <row r="920" spans="7:10" ht="12.75" customHeight="1" x14ac:dyDescent="0.2">
      <c r="G920" s="1"/>
      <c r="H920" s="1"/>
      <c r="J920" s="1"/>
    </row>
    <row r="921" spans="7:10" ht="12.75" customHeight="1" x14ac:dyDescent="0.2">
      <c r="G921" s="1"/>
      <c r="H921" s="1"/>
      <c r="J921" s="1"/>
    </row>
    <row r="922" spans="7:10" ht="12.75" customHeight="1" x14ac:dyDescent="0.2">
      <c r="G922" s="1"/>
      <c r="H922" s="1"/>
      <c r="J922" s="1"/>
    </row>
    <row r="923" spans="7:10" ht="12.75" customHeight="1" x14ac:dyDescent="0.2">
      <c r="G923" s="1"/>
      <c r="H923" s="1"/>
      <c r="J923" s="1"/>
    </row>
    <row r="924" spans="7:10" ht="12.75" customHeight="1" x14ac:dyDescent="0.2">
      <c r="G924" s="1"/>
      <c r="H924" s="1"/>
      <c r="J924" s="1"/>
    </row>
    <row r="925" spans="7:10" ht="12.75" customHeight="1" x14ac:dyDescent="0.2">
      <c r="G925" s="1"/>
      <c r="H925" s="1"/>
      <c r="J925" s="1"/>
    </row>
    <row r="926" spans="7:10" ht="12.75" customHeight="1" x14ac:dyDescent="0.2">
      <c r="G926" s="1"/>
      <c r="H926" s="1"/>
      <c r="J926" s="1"/>
    </row>
    <row r="927" spans="7:10" ht="12.75" customHeight="1" x14ac:dyDescent="0.2">
      <c r="G927" s="1"/>
      <c r="H927" s="1"/>
      <c r="J927" s="1"/>
    </row>
    <row r="928" spans="7:10" ht="12.75" customHeight="1" x14ac:dyDescent="0.2">
      <c r="G928" s="1"/>
      <c r="H928" s="1"/>
      <c r="J928" s="1"/>
    </row>
    <row r="929" spans="7:10" ht="12.75" customHeight="1" x14ac:dyDescent="0.2">
      <c r="G929" s="1"/>
      <c r="H929" s="1"/>
      <c r="J929" s="1"/>
    </row>
    <row r="930" spans="7:10" ht="12.75" customHeight="1" x14ac:dyDescent="0.2">
      <c r="G930" s="1"/>
      <c r="H930" s="1"/>
      <c r="J930" s="1"/>
    </row>
    <row r="931" spans="7:10" ht="12.75" customHeight="1" x14ac:dyDescent="0.2">
      <c r="G931" s="1"/>
      <c r="H931" s="1"/>
      <c r="J931" s="1"/>
    </row>
    <row r="932" spans="7:10" ht="12.75" customHeight="1" x14ac:dyDescent="0.2">
      <c r="G932" s="1"/>
      <c r="H932" s="1"/>
      <c r="J932" s="1"/>
    </row>
    <row r="933" spans="7:10" ht="12.75" customHeight="1" x14ac:dyDescent="0.2">
      <c r="G933" s="1"/>
      <c r="H933" s="1"/>
      <c r="J933" s="1"/>
    </row>
    <row r="934" spans="7:10" ht="12.75" customHeight="1" x14ac:dyDescent="0.2">
      <c r="G934" s="1"/>
      <c r="H934" s="1"/>
      <c r="J934" s="1"/>
    </row>
    <row r="935" spans="7:10" ht="12.75" customHeight="1" x14ac:dyDescent="0.2">
      <c r="G935" s="1"/>
      <c r="H935" s="1"/>
      <c r="J935" s="1"/>
    </row>
    <row r="936" spans="7:10" ht="12.75" customHeight="1" x14ac:dyDescent="0.2">
      <c r="G936" s="1"/>
      <c r="H936" s="1"/>
      <c r="J936" s="1"/>
    </row>
    <row r="937" spans="7:10" ht="12.75" customHeight="1" x14ac:dyDescent="0.2">
      <c r="G937" s="1"/>
      <c r="H937" s="1"/>
      <c r="J937" s="1"/>
    </row>
    <row r="938" spans="7:10" ht="12.75" customHeight="1" x14ac:dyDescent="0.2">
      <c r="G938" s="1"/>
      <c r="H938" s="1"/>
      <c r="J938" s="1"/>
    </row>
    <row r="939" spans="7:10" ht="12.75" customHeight="1" x14ac:dyDescent="0.2">
      <c r="G939" s="1"/>
      <c r="H939" s="1"/>
      <c r="J939" s="1"/>
    </row>
    <row r="940" spans="7:10" ht="12.75" customHeight="1" x14ac:dyDescent="0.2">
      <c r="G940" s="1"/>
      <c r="H940" s="1"/>
      <c r="J940" s="1"/>
    </row>
    <row r="941" spans="7:10" ht="12.75" customHeight="1" x14ac:dyDescent="0.2">
      <c r="G941" s="1"/>
      <c r="H941" s="1"/>
      <c r="J941" s="1"/>
    </row>
    <row r="942" spans="7:10" ht="12.75" customHeight="1" x14ac:dyDescent="0.2">
      <c r="G942" s="1"/>
      <c r="H942" s="1"/>
      <c r="J942" s="1"/>
    </row>
    <row r="943" spans="7:10" ht="12.75" customHeight="1" x14ac:dyDescent="0.2">
      <c r="G943" s="1"/>
      <c r="H943" s="1"/>
      <c r="J943" s="1"/>
    </row>
    <row r="944" spans="7:10" ht="12.75" customHeight="1" x14ac:dyDescent="0.2">
      <c r="G944" s="1"/>
      <c r="H944" s="1"/>
      <c r="J944" s="1"/>
    </row>
    <row r="945" spans="7:10" ht="12.75" customHeight="1" x14ac:dyDescent="0.2">
      <c r="G945" s="1"/>
      <c r="H945" s="1"/>
      <c r="J945" s="1"/>
    </row>
    <row r="946" spans="7:10" ht="12.75" customHeight="1" x14ac:dyDescent="0.2">
      <c r="G946" s="1"/>
      <c r="H946" s="1"/>
      <c r="J946" s="1"/>
    </row>
    <row r="947" spans="7:10" ht="12.75" customHeight="1" x14ac:dyDescent="0.2">
      <c r="G947" s="1"/>
      <c r="H947" s="1"/>
      <c r="J947" s="1"/>
    </row>
    <row r="948" spans="7:10" ht="12.75" customHeight="1" x14ac:dyDescent="0.2">
      <c r="G948" s="1"/>
      <c r="H948" s="1"/>
      <c r="J948" s="1"/>
    </row>
    <row r="949" spans="7:10" ht="12.75" customHeight="1" x14ac:dyDescent="0.2">
      <c r="G949" s="1"/>
      <c r="H949" s="1"/>
      <c r="J949" s="1"/>
    </row>
    <row r="950" spans="7:10" ht="12.75" customHeight="1" x14ac:dyDescent="0.2">
      <c r="G950" s="1"/>
      <c r="H950" s="1"/>
      <c r="J950" s="1"/>
    </row>
    <row r="951" spans="7:10" ht="12.75" customHeight="1" x14ac:dyDescent="0.2">
      <c r="G951" s="1"/>
      <c r="H951" s="1"/>
      <c r="J951" s="1"/>
    </row>
    <row r="952" spans="7:10" ht="12.75" customHeight="1" x14ac:dyDescent="0.2">
      <c r="G952" s="1"/>
      <c r="H952" s="1"/>
      <c r="J952" s="1"/>
    </row>
    <row r="953" spans="7:10" ht="12.75" customHeight="1" x14ac:dyDescent="0.2">
      <c r="G953" s="1"/>
      <c r="H953" s="1"/>
      <c r="J953" s="1"/>
    </row>
    <row r="954" spans="7:10" ht="12.75" customHeight="1" x14ac:dyDescent="0.2">
      <c r="G954" s="1"/>
      <c r="H954" s="1"/>
      <c r="J954" s="1"/>
    </row>
    <row r="955" spans="7:10" ht="12.75" customHeight="1" x14ac:dyDescent="0.2">
      <c r="G955" s="1"/>
      <c r="H955" s="1"/>
      <c r="J955" s="1"/>
    </row>
    <row r="956" spans="7:10" ht="12.75" customHeight="1" x14ac:dyDescent="0.2">
      <c r="G956" s="1"/>
      <c r="H956" s="1"/>
      <c r="J956" s="1"/>
    </row>
    <row r="957" spans="7:10" ht="12.75" customHeight="1" x14ac:dyDescent="0.2">
      <c r="G957" s="1"/>
      <c r="H957" s="1"/>
      <c r="J957" s="1"/>
    </row>
    <row r="958" spans="7:10" ht="12.75" customHeight="1" x14ac:dyDescent="0.2">
      <c r="G958" s="1"/>
      <c r="H958" s="1"/>
      <c r="J958" s="1"/>
    </row>
    <row r="959" spans="7:10" ht="12.75" customHeight="1" x14ac:dyDescent="0.2">
      <c r="G959" s="1"/>
      <c r="H959" s="1"/>
      <c r="J959" s="1"/>
    </row>
    <row r="960" spans="7:10" ht="12.75" customHeight="1" x14ac:dyDescent="0.2">
      <c r="G960" s="1"/>
      <c r="H960" s="1"/>
      <c r="J960" s="1"/>
    </row>
    <row r="961" spans="7:10" ht="12.75" customHeight="1" x14ac:dyDescent="0.2">
      <c r="G961" s="1"/>
      <c r="H961" s="1"/>
      <c r="J961" s="1"/>
    </row>
    <row r="962" spans="7:10" ht="12.75" customHeight="1" x14ac:dyDescent="0.2">
      <c r="G962" s="1"/>
      <c r="H962" s="1"/>
      <c r="J962" s="1"/>
    </row>
    <row r="963" spans="7:10" ht="12.75" customHeight="1" x14ac:dyDescent="0.2">
      <c r="G963" s="1"/>
      <c r="H963" s="1"/>
      <c r="J963" s="1"/>
    </row>
    <row r="964" spans="7:10" ht="12.75" customHeight="1" x14ac:dyDescent="0.2">
      <c r="G964" s="1"/>
      <c r="H964" s="1"/>
      <c r="J964" s="1"/>
    </row>
    <row r="965" spans="7:10" ht="12.75" customHeight="1" x14ac:dyDescent="0.2">
      <c r="G965" s="1"/>
      <c r="H965" s="1"/>
      <c r="J965" s="1"/>
    </row>
    <row r="966" spans="7:10" ht="12.75" customHeight="1" x14ac:dyDescent="0.2">
      <c r="G966" s="1"/>
      <c r="H966" s="1"/>
      <c r="J966" s="1"/>
    </row>
    <row r="967" spans="7:10" ht="12.75" customHeight="1" x14ac:dyDescent="0.2">
      <c r="G967" s="1"/>
      <c r="H967" s="1"/>
      <c r="J967" s="1"/>
    </row>
    <row r="968" spans="7:10" ht="12.75" customHeight="1" x14ac:dyDescent="0.2">
      <c r="G968" s="1"/>
      <c r="H968" s="1"/>
      <c r="J968" s="1"/>
    </row>
    <row r="969" spans="7:10" ht="12.75" customHeight="1" x14ac:dyDescent="0.2">
      <c r="G969" s="1"/>
      <c r="H969" s="1"/>
      <c r="J969" s="1"/>
    </row>
    <row r="970" spans="7:10" ht="12.75" customHeight="1" x14ac:dyDescent="0.2">
      <c r="G970" s="1"/>
      <c r="H970" s="1"/>
      <c r="J970" s="1"/>
    </row>
    <row r="971" spans="7:10" ht="12.75" customHeight="1" x14ac:dyDescent="0.2">
      <c r="G971" s="1"/>
      <c r="H971" s="1"/>
      <c r="J971" s="1"/>
    </row>
    <row r="972" spans="7:10" ht="12.75" customHeight="1" x14ac:dyDescent="0.2">
      <c r="G972" s="1"/>
      <c r="H972" s="1"/>
      <c r="J972" s="1"/>
    </row>
    <row r="973" spans="7:10" ht="12.75" customHeight="1" x14ac:dyDescent="0.2">
      <c r="G973" s="1"/>
      <c r="H973" s="1"/>
      <c r="J973" s="1"/>
    </row>
    <row r="974" spans="7:10" ht="12.75" customHeight="1" x14ac:dyDescent="0.2">
      <c r="G974" s="1"/>
      <c r="H974" s="1"/>
      <c r="J974" s="1"/>
    </row>
    <row r="975" spans="7:10" ht="12.75" customHeight="1" x14ac:dyDescent="0.2">
      <c r="G975" s="1"/>
      <c r="H975" s="1"/>
      <c r="J975" s="1"/>
    </row>
    <row r="976" spans="7:10" ht="12.75" customHeight="1" x14ac:dyDescent="0.2">
      <c r="G976" s="1"/>
      <c r="H976" s="1"/>
      <c r="J976" s="1"/>
    </row>
    <row r="977" spans="7:10" ht="12.75" customHeight="1" x14ac:dyDescent="0.2">
      <c r="G977" s="1"/>
      <c r="H977" s="1"/>
      <c r="J977" s="1"/>
    </row>
    <row r="978" spans="7:10" ht="12.75" customHeight="1" x14ac:dyDescent="0.2">
      <c r="G978" s="1"/>
      <c r="H978" s="1"/>
      <c r="J978" s="1"/>
    </row>
    <row r="979" spans="7:10" ht="12.75" customHeight="1" x14ac:dyDescent="0.2">
      <c r="G979" s="1"/>
      <c r="H979" s="1"/>
      <c r="J979" s="1"/>
    </row>
    <row r="980" spans="7:10" ht="12.75" customHeight="1" x14ac:dyDescent="0.2">
      <c r="G980" s="1"/>
      <c r="H980" s="1"/>
      <c r="J980" s="1"/>
    </row>
    <row r="981" spans="7:10" ht="12.75" customHeight="1" x14ac:dyDescent="0.2">
      <c r="G981" s="1"/>
      <c r="H981" s="1"/>
      <c r="J981" s="1"/>
    </row>
    <row r="982" spans="7:10" ht="12.75" customHeight="1" x14ac:dyDescent="0.2">
      <c r="G982" s="1"/>
      <c r="H982" s="1"/>
      <c r="J982" s="1"/>
    </row>
    <row r="983" spans="7:10" ht="12.75" customHeight="1" x14ac:dyDescent="0.2">
      <c r="G983" s="1"/>
      <c r="H983" s="1"/>
      <c r="J983" s="1"/>
    </row>
    <row r="984" spans="7:10" ht="12.75" customHeight="1" x14ac:dyDescent="0.2">
      <c r="G984" s="1"/>
      <c r="H984" s="1"/>
      <c r="J984" s="1"/>
    </row>
    <row r="985" spans="7:10" ht="12.75" customHeight="1" x14ac:dyDescent="0.2">
      <c r="G985" s="1"/>
      <c r="H985" s="1"/>
      <c r="J985" s="1"/>
    </row>
    <row r="986" spans="7:10" ht="12.75" customHeight="1" x14ac:dyDescent="0.2">
      <c r="G986" s="1"/>
      <c r="H986" s="1"/>
      <c r="J986" s="1"/>
    </row>
    <row r="987" spans="7:10" ht="12.75" customHeight="1" x14ac:dyDescent="0.2">
      <c r="G987" s="1"/>
      <c r="H987" s="1"/>
      <c r="J987" s="1"/>
    </row>
    <row r="988" spans="7:10" ht="12.75" customHeight="1" x14ac:dyDescent="0.2">
      <c r="G988" s="1"/>
      <c r="H988" s="1"/>
      <c r="J988" s="1"/>
    </row>
    <row r="989" spans="7:10" ht="12.75" customHeight="1" x14ac:dyDescent="0.2">
      <c r="G989" s="1"/>
      <c r="H989" s="1"/>
      <c r="J989" s="1"/>
    </row>
    <row r="990" spans="7:10" ht="12.75" customHeight="1" x14ac:dyDescent="0.2">
      <c r="G990" s="1"/>
      <c r="H990" s="1"/>
      <c r="J990" s="1"/>
    </row>
    <row r="991" spans="7:10" ht="12.75" customHeight="1" x14ac:dyDescent="0.2">
      <c r="G991" s="1"/>
      <c r="H991" s="1"/>
      <c r="J991" s="1"/>
    </row>
    <row r="992" spans="7:10" ht="12.75" customHeight="1" x14ac:dyDescent="0.2">
      <c r="G992" s="1"/>
      <c r="H992" s="1"/>
      <c r="J992" s="1"/>
    </row>
    <row r="993" spans="7:10" ht="12.75" customHeight="1" x14ac:dyDescent="0.2">
      <c r="G993" s="1"/>
      <c r="H993" s="1"/>
      <c r="J993" s="1"/>
    </row>
    <row r="994" spans="7:10" ht="12.75" customHeight="1" x14ac:dyDescent="0.2">
      <c r="G994" s="1"/>
      <c r="H994" s="1"/>
      <c r="J994" s="1"/>
    </row>
    <row r="995" spans="7:10" ht="12.75" customHeight="1" x14ac:dyDescent="0.2">
      <c r="G995" s="1"/>
      <c r="H995" s="1"/>
      <c r="J995" s="1"/>
    </row>
    <row r="996" spans="7:10" ht="12.75" customHeight="1" x14ac:dyDescent="0.2">
      <c r="G996" s="1"/>
      <c r="H996" s="1"/>
      <c r="J996" s="1"/>
    </row>
    <row r="997" spans="7:10" ht="12.75" customHeight="1" x14ac:dyDescent="0.2">
      <c r="G997" s="1"/>
      <c r="H997" s="1"/>
      <c r="J997" s="1"/>
    </row>
    <row r="998" spans="7:10" ht="12.75" customHeight="1" x14ac:dyDescent="0.2">
      <c r="G998" s="1"/>
      <c r="H998" s="1"/>
      <c r="J998" s="1"/>
    </row>
    <row r="999" spans="7:10" ht="12.75" customHeight="1" x14ac:dyDescent="0.2">
      <c r="G999" s="1"/>
      <c r="H999" s="1"/>
      <c r="J999" s="1"/>
    </row>
    <row r="1000" spans="7:10" ht="12.75" customHeight="1" x14ac:dyDescent="0.2">
      <c r="G1000" s="1"/>
      <c r="H1000" s="1"/>
      <c r="J1000" s="1"/>
    </row>
    <row r="1001" spans="7:10" ht="12.75" customHeight="1" x14ac:dyDescent="0.2">
      <c r="G1001" s="1"/>
      <c r="H1001" s="1"/>
      <c r="J1001" s="1"/>
    </row>
    <row r="1002" spans="7:10" ht="12.75" customHeight="1" x14ac:dyDescent="0.2">
      <c r="G1002" s="1"/>
      <c r="H1002" s="1"/>
      <c r="J1002" s="1"/>
    </row>
    <row r="1003" spans="7:10" ht="12.75" customHeight="1" x14ac:dyDescent="0.2">
      <c r="G1003" s="1"/>
      <c r="H1003" s="1"/>
      <c r="J1003" s="1"/>
    </row>
    <row r="1004" spans="7:10" ht="12.75" customHeight="1" x14ac:dyDescent="0.2">
      <c r="G1004" s="1"/>
      <c r="H1004" s="1"/>
      <c r="J1004" s="1"/>
    </row>
    <row r="1005" spans="7:10" ht="12.75" customHeight="1" x14ac:dyDescent="0.2">
      <c r="G1005" s="1"/>
      <c r="H1005" s="1"/>
      <c r="J1005" s="1"/>
    </row>
    <row r="1006" spans="7:10" ht="12.75" customHeight="1" x14ac:dyDescent="0.2">
      <c r="G1006" s="1"/>
      <c r="H1006" s="1"/>
      <c r="J1006" s="1"/>
    </row>
    <row r="1007" spans="7:10" ht="12.75" customHeight="1" x14ac:dyDescent="0.2">
      <c r="G1007" s="1"/>
      <c r="H1007" s="1"/>
      <c r="J1007" s="1"/>
    </row>
    <row r="1008" spans="7:10" ht="12.75" customHeight="1" x14ac:dyDescent="0.2">
      <c r="G1008" s="1"/>
      <c r="H1008" s="1"/>
      <c r="J1008" s="1"/>
    </row>
    <row r="1009" spans="7:10" ht="12.75" customHeight="1" x14ac:dyDescent="0.2">
      <c r="G1009" s="1"/>
      <c r="H1009" s="1"/>
      <c r="J1009" s="1"/>
    </row>
    <row r="1010" spans="7:10" ht="12.75" customHeight="1" x14ac:dyDescent="0.2">
      <c r="G1010" s="1"/>
      <c r="H1010" s="1"/>
      <c r="J1010" s="1"/>
    </row>
    <row r="1011" spans="7:10" ht="12.75" customHeight="1" x14ac:dyDescent="0.2">
      <c r="G1011" s="1"/>
      <c r="H1011" s="1"/>
      <c r="J1011" s="1"/>
    </row>
    <row r="1012" spans="7:10" ht="12.75" customHeight="1" x14ac:dyDescent="0.2">
      <c r="G1012" s="1"/>
      <c r="H1012" s="1"/>
      <c r="J1012" s="1"/>
    </row>
    <row r="1013" spans="7:10" ht="12.75" customHeight="1" x14ac:dyDescent="0.2">
      <c r="G1013" s="1"/>
      <c r="H1013" s="1"/>
      <c r="J1013" s="1"/>
    </row>
  </sheetData>
  <mergeCells count="25">
    <mergeCell ref="B254:E254"/>
    <mergeCell ref="B264:E264"/>
    <mergeCell ref="B273:E273"/>
    <mergeCell ref="B170:E170"/>
    <mergeCell ref="B180:E180"/>
    <mergeCell ref="B190:E190"/>
    <mergeCell ref="B202:E202"/>
    <mergeCell ref="B213:E213"/>
    <mergeCell ref="B223:E223"/>
    <mergeCell ref="B233:E233"/>
    <mergeCell ref="B126:E126"/>
    <mergeCell ref="B138:E138"/>
    <mergeCell ref="B149:E149"/>
    <mergeCell ref="B159:E159"/>
    <mergeCell ref="B244:E244"/>
    <mergeCell ref="B66:E66"/>
    <mergeCell ref="B79:E79"/>
    <mergeCell ref="B91:E91"/>
    <mergeCell ref="B102:E102"/>
    <mergeCell ref="B113:E113"/>
    <mergeCell ref="B16:E16"/>
    <mergeCell ref="B29:E29"/>
    <mergeCell ref="B41:E41"/>
    <mergeCell ref="B54:E54"/>
    <mergeCell ref="P65:Y65"/>
  </mergeCells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Lic. S. Computacionales</vt:lpstr>
      <vt:lpstr>Administración</vt:lpstr>
      <vt:lpstr>LIC ENFERMERIA</vt:lpstr>
      <vt:lpstr>Ing Software</vt:lpstr>
      <vt:lpstr>MEDICO CIR</vt:lpstr>
      <vt:lpstr>BACHILLERATO</vt:lpstr>
      <vt:lpstr>PA Enfermeria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Azucena</cp:lastModifiedBy>
  <dcterms:modified xsi:type="dcterms:W3CDTF">2026-01-22T22:57:02Z</dcterms:modified>
</cp:coreProperties>
</file>